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525" windowWidth="21720" windowHeight="12405"/>
  </bookViews>
  <sheets>
    <sheet name="Lista Zambon_todas as ativas" sheetId="5" r:id="rId1"/>
    <sheet name="Lista Zambon_Apenas comercializ" sheetId="4" state="hidden" r:id="rId2"/>
    <sheet name="Sheet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'Lista Zambon_Apenas comercializ'!$C$10:$R$63</definedName>
    <definedName name="_xlnm._FilterDatabase" localSheetId="0" hidden="1">'Lista Zambon_todas as ativas'!$C$10:$V$63</definedName>
    <definedName name="_xlnm.Print_Area" localSheetId="1">'Lista Zambon_Apenas comercializ'!$A$1:$R$29</definedName>
    <definedName name="_xlnm.Print_Area" localSheetId="0">'Lista Zambon_todas as ativas'!$A$5:$V$63</definedName>
    <definedName name="_xlnm.Print_Titles" localSheetId="1">'Lista Zambon_Apenas comercializ'!$1:$3</definedName>
    <definedName name="_xlnm.Print_Titles" localSheetId="0">'Lista Zambon_todas as ativas'!$1:$3</definedName>
  </definedNames>
  <calcPr calcId="145621"/>
</workbook>
</file>

<file path=xl/calcChain.xml><?xml version="1.0" encoding="utf-8"?>
<calcChain xmlns="http://schemas.openxmlformats.org/spreadsheetml/2006/main">
  <c r="B2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1" i="6"/>
  <c r="W12" i="5"/>
  <c r="M53" i="4" l="1"/>
  <c r="L53" i="4"/>
  <c r="K53" i="4"/>
  <c r="J53" i="4"/>
  <c r="I53" i="4"/>
  <c r="E62" i="5" l="1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32" i="5"/>
  <c r="E31" i="5"/>
  <c r="E30" i="5"/>
  <c r="E29" i="5"/>
  <c r="E28" i="5"/>
  <c r="E27" i="5"/>
  <c r="E25" i="5"/>
  <c r="E24" i="5"/>
  <c r="E23" i="5"/>
  <c r="E22" i="5"/>
  <c r="E21" i="5"/>
  <c r="W20" i="5"/>
  <c r="E20" i="5"/>
  <c r="E19" i="5"/>
  <c r="E18" i="5"/>
  <c r="E17" i="5"/>
  <c r="E16" i="5"/>
  <c r="E15" i="5"/>
  <c r="E14" i="5"/>
  <c r="E13" i="5"/>
  <c r="E12" i="5"/>
  <c r="Q4" i="5"/>
  <c r="J4" i="5"/>
  <c r="L4" i="5" s="1"/>
  <c r="W62" i="5"/>
  <c r="W61" i="5"/>
  <c r="W59" i="5"/>
  <c r="W57" i="5"/>
  <c r="W55" i="5"/>
  <c r="W52" i="5"/>
  <c r="W50" i="5"/>
  <c r="W48" i="5"/>
  <c r="W46" i="5"/>
  <c r="W44" i="5"/>
  <c r="W42" i="5"/>
  <c r="W29" i="5"/>
  <c r="W27" i="5"/>
  <c r="X50" i="5" l="1"/>
  <c r="W23" i="5"/>
  <c r="W22" i="5"/>
  <c r="W24" i="5"/>
  <c r="W31" i="5"/>
  <c r="W13" i="5"/>
  <c r="W15" i="5"/>
  <c r="W17" i="5"/>
  <c r="W14" i="5"/>
  <c r="W16" i="5"/>
  <c r="W19" i="5"/>
  <c r="W21" i="5"/>
  <c r="W25" i="5"/>
  <c r="W26" i="5"/>
  <c r="W28" i="5"/>
  <c r="W30" i="5"/>
  <c r="W32" i="5"/>
  <c r="W45" i="5"/>
  <c r="W47" i="5"/>
  <c r="W49" i="5"/>
  <c r="W51" i="5"/>
  <c r="W54" i="5"/>
  <c r="W56" i="5"/>
  <c r="W58" i="5"/>
  <c r="W60" i="5"/>
  <c r="W18" i="5"/>
  <c r="X13" i="5"/>
  <c r="X15" i="5"/>
  <c r="X17" i="5"/>
  <c r="X20" i="5"/>
  <c r="X22" i="5"/>
  <c r="X24" i="5"/>
  <c r="X27" i="5"/>
  <c r="X29" i="5"/>
  <c r="X43" i="5"/>
  <c r="X45" i="5"/>
  <c r="X47" i="5"/>
  <c r="X49" i="5"/>
  <c r="X51" i="5"/>
  <c r="X54" i="5"/>
  <c r="X56" i="5"/>
  <c r="X58" i="5"/>
  <c r="X60" i="5"/>
  <c r="X62" i="5"/>
  <c r="X12" i="5"/>
  <c r="X14" i="5"/>
  <c r="X16" i="5"/>
  <c r="X19" i="5"/>
  <c r="X21" i="5"/>
  <c r="X23" i="5"/>
  <c r="X25" i="5"/>
  <c r="X26" i="5"/>
  <c r="X28" i="5"/>
  <c r="X44" i="5"/>
  <c r="X46" i="5"/>
  <c r="X48" i="5"/>
  <c r="X52" i="5"/>
  <c r="X55" i="5"/>
  <c r="X57" i="5"/>
  <c r="X59" i="5"/>
  <c r="X61" i="5"/>
  <c r="X18" i="5"/>
  <c r="X30" i="5"/>
  <c r="X31" i="5"/>
  <c r="X32" i="5"/>
  <c r="M4" i="5"/>
  <c r="R4" i="5"/>
  <c r="X42" i="5"/>
  <c r="X63" i="5" l="1"/>
  <c r="W43" i="5"/>
  <c r="Y31" i="5"/>
  <c r="Y29" i="5"/>
  <c r="Y46" i="5"/>
  <c r="Y50" i="5"/>
  <c r="Y52" i="5"/>
  <c r="Y57" i="5"/>
  <c r="Y61" i="5"/>
  <c r="Y27" i="5"/>
  <c r="Y24" i="5"/>
  <c r="Y44" i="5"/>
  <c r="Y48" i="5"/>
  <c r="Y55" i="5"/>
  <c r="Y59" i="5"/>
  <c r="Y21" i="5"/>
  <c r="Y26" i="5"/>
  <c r="Y28" i="5"/>
  <c r="Y25" i="5"/>
  <c r="Y43" i="5"/>
  <c r="Y45" i="5"/>
  <c r="Y47" i="5"/>
  <c r="Y49" i="5"/>
  <c r="Y51" i="5"/>
  <c r="Y54" i="5"/>
  <c r="Y56" i="5"/>
  <c r="Y58" i="5"/>
  <c r="Y60" i="5"/>
  <c r="Y62" i="5"/>
  <c r="Y30" i="5"/>
  <c r="Y32" i="5"/>
  <c r="S4" i="5"/>
  <c r="Y23" i="5"/>
  <c r="Y19" i="5"/>
  <c r="Y17" i="5"/>
  <c r="Y15" i="5"/>
  <c r="Y13" i="5"/>
  <c r="Y42" i="5"/>
  <c r="O4" i="5"/>
  <c r="Y22" i="5"/>
  <c r="Y20" i="5"/>
  <c r="Y18" i="5"/>
  <c r="Y16" i="5"/>
  <c r="Y14" i="5"/>
  <c r="Y12" i="5"/>
  <c r="N53" i="4" l="1"/>
  <c r="Y63" i="5"/>
  <c r="Z18" i="5"/>
  <c r="Z30" i="5"/>
  <c r="Z32" i="5"/>
  <c r="Z31" i="5"/>
  <c r="Z13" i="5"/>
  <c r="Z17" i="5"/>
  <c r="Z22" i="5"/>
  <c r="Z12" i="5"/>
  <c r="Z14" i="5"/>
  <c r="Z16" i="5"/>
  <c r="Z20" i="5"/>
  <c r="Z23" i="5"/>
  <c r="Z25" i="5"/>
  <c r="Z43" i="5"/>
  <c r="Z45" i="5"/>
  <c r="Z47" i="5"/>
  <c r="Z49" i="5"/>
  <c r="Z51" i="5"/>
  <c r="Z54" i="5"/>
  <c r="Z56" i="5"/>
  <c r="Z58" i="5"/>
  <c r="Z60" i="5"/>
  <c r="Z62" i="5"/>
  <c r="Z27" i="5"/>
  <c r="Z29" i="5"/>
  <c r="Z15" i="5"/>
  <c r="Z19" i="5"/>
  <c r="Z21" i="5"/>
  <c r="Z24" i="5"/>
  <c r="Z44" i="5"/>
  <c r="Z46" i="5"/>
  <c r="Z48" i="5"/>
  <c r="Z50" i="5"/>
  <c r="Z52" i="5"/>
  <c r="Z55" i="5"/>
  <c r="Z57" i="5"/>
  <c r="Z59" i="5"/>
  <c r="Z61" i="5"/>
  <c r="Z26" i="5"/>
  <c r="Z28" i="5"/>
  <c r="V4" i="5"/>
  <c r="Z42" i="5"/>
  <c r="O53" i="4" l="1"/>
  <c r="Z63" i="5"/>
  <c r="AA18" i="5"/>
  <c r="AA31" i="5"/>
  <c r="AA30" i="5"/>
  <c r="AA32" i="5"/>
  <c r="AA12" i="5"/>
  <c r="AA16" i="5"/>
  <c r="AA20" i="5"/>
  <c r="AA28" i="5"/>
  <c r="AA13" i="5"/>
  <c r="AA15" i="5"/>
  <c r="AA17" i="5"/>
  <c r="AA19" i="5"/>
  <c r="AA21" i="5"/>
  <c r="AA27" i="5"/>
  <c r="AA29" i="5"/>
  <c r="AA22" i="5"/>
  <c r="AA24" i="5"/>
  <c r="AA44" i="5"/>
  <c r="AA46" i="5"/>
  <c r="AA48" i="5"/>
  <c r="AA50" i="5"/>
  <c r="AA52" i="5"/>
  <c r="AA55" i="5"/>
  <c r="AA57" i="5"/>
  <c r="AA59" i="5"/>
  <c r="AA61" i="5"/>
  <c r="AA14" i="5"/>
  <c r="AA26" i="5"/>
  <c r="AA23" i="5"/>
  <c r="AA25" i="5"/>
  <c r="AA43" i="5"/>
  <c r="AA45" i="5"/>
  <c r="AA47" i="5"/>
  <c r="AA49" i="5"/>
  <c r="AA51" i="5"/>
  <c r="AA54" i="5"/>
  <c r="AA56" i="5"/>
  <c r="AA58" i="5"/>
  <c r="AA60" i="5"/>
  <c r="AA62" i="5"/>
  <c r="AA42" i="5"/>
  <c r="AA63" i="5" l="1"/>
  <c r="Q53" i="4" s="1"/>
  <c r="P53" i="4"/>
  <c r="AB18" i="5"/>
  <c r="AC18" i="5" s="1"/>
  <c r="AB31" i="5"/>
  <c r="AC31" i="5" s="1"/>
  <c r="AB30" i="5"/>
  <c r="AC30" i="5" s="1"/>
  <c r="AB32" i="5"/>
  <c r="AC32" i="5" s="1"/>
  <c r="AB14" i="5"/>
  <c r="AC14" i="5" s="1"/>
  <c r="AB16" i="5"/>
  <c r="AC16" i="5" s="1"/>
  <c r="AB22" i="5"/>
  <c r="AC22" i="5" s="1"/>
  <c r="AB46" i="5"/>
  <c r="AC46" i="5" s="1"/>
  <c r="AB50" i="5"/>
  <c r="AC50" i="5" s="1"/>
  <c r="AB55" i="5"/>
  <c r="AC55" i="5" s="1"/>
  <c r="AB59" i="5"/>
  <c r="AC59" i="5" s="1"/>
  <c r="AB61" i="5"/>
  <c r="AC61" i="5" s="1"/>
  <c r="AB26" i="5"/>
  <c r="AC26" i="5" s="1"/>
  <c r="AB28" i="5"/>
  <c r="AC28" i="5" s="1"/>
  <c r="AB13" i="5"/>
  <c r="AC13" i="5" s="1"/>
  <c r="AB15" i="5"/>
  <c r="AC15" i="5" s="1"/>
  <c r="AB17" i="5"/>
  <c r="AC17" i="5" s="1"/>
  <c r="AB19" i="5"/>
  <c r="AC19" i="5" s="1"/>
  <c r="AB21" i="5"/>
  <c r="AC21" i="5" s="1"/>
  <c r="AB23" i="5"/>
  <c r="AC23" i="5" s="1"/>
  <c r="AB25" i="5"/>
  <c r="AC25" i="5" s="1"/>
  <c r="AB43" i="5"/>
  <c r="AC43" i="5" s="1"/>
  <c r="AB45" i="5"/>
  <c r="AC45" i="5" s="1"/>
  <c r="AB47" i="5"/>
  <c r="AC47" i="5" s="1"/>
  <c r="AB49" i="5"/>
  <c r="AC49" i="5" s="1"/>
  <c r="AB51" i="5"/>
  <c r="AC51" i="5" s="1"/>
  <c r="AB54" i="5"/>
  <c r="AC54" i="5" s="1"/>
  <c r="AB56" i="5"/>
  <c r="AC56" i="5" s="1"/>
  <c r="AB58" i="5"/>
  <c r="AC58" i="5" s="1"/>
  <c r="AB60" i="5"/>
  <c r="AC60" i="5" s="1"/>
  <c r="AB62" i="5"/>
  <c r="AC62" i="5" s="1"/>
  <c r="AB27" i="5"/>
  <c r="AC27" i="5" s="1"/>
  <c r="AB29" i="5"/>
  <c r="AC29" i="5" s="1"/>
  <c r="AB12" i="5"/>
  <c r="AC12" i="5" s="1"/>
  <c r="AB20" i="5"/>
  <c r="AC20" i="5" s="1"/>
  <c r="AB24" i="5"/>
  <c r="AC24" i="5" s="1"/>
  <c r="AB44" i="5"/>
  <c r="AC44" i="5" s="1"/>
  <c r="AB48" i="5"/>
  <c r="AC48" i="5" s="1"/>
  <c r="AB52" i="5"/>
  <c r="AC52" i="5" s="1"/>
  <c r="AB57" i="5"/>
  <c r="AC57" i="5" s="1"/>
  <c r="AB42" i="5"/>
  <c r="AC42" i="5" l="1"/>
  <c r="AC63" i="5" s="1"/>
  <c r="AB63" i="5"/>
  <c r="AC33" i="5"/>
  <c r="S32" i="4"/>
  <c r="N32" i="4"/>
  <c r="I32" i="4"/>
  <c r="S31" i="4"/>
  <c r="N31" i="4"/>
  <c r="I31" i="4"/>
  <c r="S30" i="4"/>
  <c r="N30" i="4"/>
  <c r="I30" i="4"/>
  <c r="E32" i="4"/>
  <c r="E31" i="4"/>
  <c r="E30" i="4"/>
  <c r="S18" i="4"/>
  <c r="N18" i="4"/>
  <c r="I18" i="4"/>
  <c r="E18" i="4"/>
  <c r="R53" i="4" l="1"/>
  <c r="T31" i="4"/>
  <c r="T30" i="4"/>
  <c r="T32" i="4"/>
  <c r="T18" i="4"/>
  <c r="R65" i="4" l="1"/>
  <c r="Q65" i="4"/>
  <c r="P65" i="4"/>
  <c r="O65" i="4"/>
  <c r="N65" i="4"/>
  <c r="M65" i="4"/>
  <c r="L65" i="4"/>
  <c r="K65" i="4"/>
  <c r="J65" i="4"/>
  <c r="I65" i="4"/>
  <c r="N62" i="4"/>
  <c r="I62" i="4"/>
  <c r="N61" i="4"/>
  <c r="I61" i="4"/>
  <c r="N60" i="4"/>
  <c r="I60" i="4"/>
  <c r="N59" i="4"/>
  <c r="I59" i="4"/>
  <c r="N58" i="4"/>
  <c r="I58" i="4"/>
  <c r="N57" i="4"/>
  <c r="I57" i="4"/>
  <c r="N56" i="4"/>
  <c r="I56" i="4"/>
  <c r="N55" i="4"/>
  <c r="I55" i="4"/>
  <c r="N54" i="4"/>
  <c r="I54" i="4"/>
  <c r="N52" i="4"/>
  <c r="I52" i="4"/>
  <c r="N51" i="4"/>
  <c r="I51" i="4"/>
  <c r="N50" i="4"/>
  <c r="I50" i="4"/>
  <c r="N49" i="4"/>
  <c r="I49" i="4"/>
  <c r="N48" i="4"/>
  <c r="I48" i="4"/>
  <c r="N47" i="4"/>
  <c r="I47" i="4"/>
  <c r="N46" i="4"/>
  <c r="I46" i="4"/>
  <c r="N45" i="4"/>
  <c r="I45" i="4"/>
  <c r="N44" i="4"/>
  <c r="I44" i="4"/>
  <c r="N43" i="4"/>
  <c r="I43" i="4"/>
  <c r="N42" i="4"/>
  <c r="I42" i="4"/>
  <c r="N29" i="4"/>
  <c r="I29" i="4"/>
  <c r="N28" i="4"/>
  <c r="I28" i="4"/>
  <c r="N27" i="4"/>
  <c r="I27" i="4"/>
  <c r="N26" i="4"/>
  <c r="I26" i="4"/>
  <c r="N25" i="4"/>
  <c r="I25" i="4"/>
  <c r="N24" i="4"/>
  <c r="I24" i="4"/>
  <c r="N23" i="4"/>
  <c r="I23" i="4"/>
  <c r="N22" i="4"/>
  <c r="I22" i="4"/>
  <c r="N21" i="4"/>
  <c r="I21" i="4"/>
  <c r="N20" i="4"/>
  <c r="I20" i="4"/>
  <c r="N19" i="4"/>
  <c r="I19" i="4"/>
  <c r="N17" i="4"/>
  <c r="I17" i="4"/>
  <c r="N16" i="4"/>
  <c r="I16" i="4"/>
  <c r="N15" i="4"/>
  <c r="I15" i="4"/>
  <c r="N14" i="4"/>
  <c r="I14" i="4"/>
  <c r="N13" i="4"/>
  <c r="I13" i="4"/>
  <c r="N12" i="4"/>
  <c r="I12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29" i="4"/>
  <c r="E28" i="4"/>
  <c r="E27" i="4"/>
  <c r="E25" i="4"/>
  <c r="E24" i="4"/>
  <c r="E23" i="4"/>
  <c r="E22" i="4"/>
  <c r="E21" i="4"/>
  <c r="E20" i="4"/>
  <c r="E19" i="4"/>
  <c r="E17" i="4"/>
  <c r="E16" i="4"/>
  <c r="E15" i="4"/>
  <c r="E14" i="4"/>
  <c r="E13" i="4"/>
  <c r="E12" i="4"/>
  <c r="T53" i="4"/>
  <c r="O4" i="4"/>
  <c r="J4" i="4"/>
  <c r="O18" i="4" l="1"/>
  <c r="O31" i="4"/>
  <c r="O30" i="4"/>
  <c r="O32" i="4"/>
  <c r="J32" i="4"/>
  <c r="J30" i="4"/>
  <c r="J31" i="4"/>
  <c r="T12" i="4"/>
  <c r="T14" i="4"/>
  <c r="T16" i="4"/>
  <c r="T19" i="4"/>
  <c r="T21" i="4"/>
  <c r="T23" i="4"/>
  <c r="T25" i="4"/>
  <c r="T27" i="4"/>
  <c r="T29" i="4"/>
  <c r="T43" i="4"/>
  <c r="T45" i="4"/>
  <c r="T47" i="4"/>
  <c r="T49" i="4"/>
  <c r="T51" i="4"/>
  <c r="T54" i="4"/>
  <c r="T56" i="4"/>
  <c r="T58" i="4"/>
  <c r="T60" i="4"/>
  <c r="T62" i="4"/>
  <c r="T61" i="4"/>
  <c r="T50" i="4"/>
  <c r="T55" i="4"/>
  <c r="T46" i="4"/>
  <c r="T48" i="4"/>
  <c r="T52" i="4"/>
  <c r="T57" i="4"/>
  <c r="T59" i="4"/>
  <c r="T13" i="4"/>
  <c r="T15" i="4"/>
  <c r="T17" i="4"/>
  <c r="T20" i="4"/>
  <c r="T22" i="4"/>
  <c r="T24" i="4"/>
  <c r="T26" i="4"/>
  <c r="T28" i="4"/>
  <c r="T42" i="4"/>
  <c r="T44" i="4"/>
  <c r="J18" i="4"/>
  <c r="U18" i="4" s="1"/>
  <c r="J62" i="4"/>
  <c r="J61" i="4"/>
  <c r="J60" i="4"/>
  <c r="J59" i="4"/>
  <c r="J58" i="4"/>
  <c r="J57" i="4"/>
  <c r="J56" i="4"/>
  <c r="J55" i="4"/>
  <c r="J54" i="4"/>
  <c r="J52" i="4"/>
  <c r="J51" i="4"/>
  <c r="J50" i="4"/>
  <c r="J49" i="4"/>
  <c r="J48" i="4"/>
  <c r="J47" i="4"/>
  <c r="J46" i="4"/>
  <c r="J45" i="4"/>
  <c r="J44" i="4"/>
  <c r="J43" i="4"/>
  <c r="J42" i="4"/>
  <c r="J29" i="4"/>
  <c r="J28" i="4"/>
  <c r="J27" i="4"/>
  <c r="J26" i="4"/>
  <c r="J25" i="4"/>
  <c r="J24" i="4"/>
  <c r="J23" i="4"/>
  <c r="J22" i="4"/>
  <c r="J21" i="4"/>
  <c r="J20" i="4"/>
  <c r="J19" i="4"/>
  <c r="J17" i="4"/>
  <c r="J16" i="4"/>
  <c r="J15" i="4"/>
  <c r="J14" i="4"/>
  <c r="J13" i="4"/>
  <c r="J12" i="4"/>
  <c r="O12" i="4"/>
  <c r="O13" i="4"/>
  <c r="O14" i="4"/>
  <c r="O15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42" i="4"/>
  <c r="O43" i="4"/>
  <c r="O44" i="4"/>
  <c r="O45" i="4"/>
  <c r="O46" i="4"/>
  <c r="O47" i="4"/>
  <c r="O48" i="4"/>
  <c r="O49" i="4"/>
  <c r="O50" i="4"/>
  <c r="O51" i="4"/>
  <c r="O52" i="4"/>
  <c r="U53" i="4"/>
  <c r="O54" i="4"/>
  <c r="O55" i="4"/>
  <c r="O56" i="4"/>
  <c r="O57" i="4"/>
  <c r="O58" i="4"/>
  <c r="O59" i="4"/>
  <c r="O60" i="4"/>
  <c r="O61" i="4"/>
  <c r="O62" i="4"/>
  <c r="K4" i="4"/>
  <c r="P4" i="4"/>
  <c r="U32" i="4" l="1"/>
  <c r="U30" i="4"/>
  <c r="P31" i="4"/>
  <c r="P32" i="4"/>
  <c r="P30" i="4"/>
  <c r="U31" i="4"/>
  <c r="K30" i="4"/>
  <c r="K31" i="4"/>
  <c r="K32" i="4"/>
  <c r="U52" i="4"/>
  <c r="U48" i="4"/>
  <c r="U44" i="4"/>
  <c r="U28" i="4"/>
  <c r="U24" i="4"/>
  <c r="U50" i="4"/>
  <c r="U46" i="4"/>
  <c r="U42" i="4"/>
  <c r="U26" i="4"/>
  <c r="U22" i="4"/>
  <c r="U17" i="4"/>
  <c r="U13" i="4"/>
  <c r="U60" i="4"/>
  <c r="U56" i="4"/>
  <c r="U20" i="4"/>
  <c r="U15" i="4"/>
  <c r="U59" i="4"/>
  <c r="U55" i="4"/>
  <c r="U49" i="4"/>
  <c r="U45" i="4"/>
  <c r="U29" i="4"/>
  <c r="U25" i="4"/>
  <c r="U21" i="4"/>
  <c r="U16" i="4"/>
  <c r="U62" i="4"/>
  <c r="U58" i="4"/>
  <c r="U54" i="4"/>
  <c r="U51" i="4"/>
  <c r="U47" i="4"/>
  <c r="U43" i="4"/>
  <c r="U27" i="4"/>
  <c r="U23" i="4"/>
  <c r="U19" i="4"/>
  <c r="U14" i="4"/>
  <c r="U61" i="4"/>
  <c r="U57" i="4"/>
  <c r="U12" i="4"/>
  <c r="P18" i="4"/>
  <c r="P62" i="4"/>
  <c r="P61" i="4"/>
  <c r="P60" i="4"/>
  <c r="P59" i="4"/>
  <c r="P58" i="4"/>
  <c r="P57" i="4"/>
  <c r="P56" i="4"/>
  <c r="P55" i="4"/>
  <c r="P54" i="4"/>
  <c r="P52" i="4"/>
  <c r="P51" i="4"/>
  <c r="P50" i="4"/>
  <c r="P49" i="4"/>
  <c r="P48" i="4"/>
  <c r="P47" i="4"/>
  <c r="P46" i="4"/>
  <c r="P45" i="4"/>
  <c r="P44" i="4"/>
  <c r="P43" i="4"/>
  <c r="P42" i="4"/>
  <c r="P29" i="4"/>
  <c r="P28" i="4"/>
  <c r="P27" i="4"/>
  <c r="P26" i="4"/>
  <c r="P25" i="4"/>
  <c r="P24" i="4"/>
  <c r="P23" i="4"/>
  <c r="P22" i="4"/>
  <c r="P21" i="4"/>
  <c r="P20" i="4"/>
  <c r="P19" i="4"/>
  <c r="P17" i="4"/>
  <c r="P16" i="4"/>
  <c r="P15" i="4"/>
  <c r="P14" i="4"/>
  <c r="P13" i="4"/>
  <c r="P12" i="4"/>
  <c r="K18" i="4"/>
  <c r="K62" i="4"/>
  <c r="K61" i="4"/>
  <c r="K60" i="4"/>
  <c r="K59" i="4"/>
  <c r="K58" i="4"/>
  <c r="K57" i="4"/>
  <c r="K56" i="4"/>
  <c r="K55" i="4"/>
  <c r="K54" i="4"/>
  <c r="K52" i="4"/>
  <c r="K51" i="4"/>
  <c r="K50" i="4"/>
  <c r="K49" i="4"/>
  <c r="K48" i="4"/>
  <c r="K47" i="4"/>
  <c r="K46" i="4"/>
  <c r="K45" i="4"/>
  <c r="K44" i="4"/>
  <c r="K43" i="4"/>
  <c r="K42" i="4"/>
  <c r="K29" i="4"/>
  <c r="K28" i="4"/>
  <c r="K27" i="4"/>
  <c r="K26" i="4"/>
  <c r="K25" i="4"/>
  <c r="K24" i="4"/>
  <c r="K23" i="4"/>
  <c r="K22" i="4"/>
  <c r="K21" i="4"/>
  <c r="K20" i="4"/>
  <c r="K19" i="4"/>
  <c r="K17" i="4"/>
  <c r="K16" i="4"/>
  <c r="K15" i="4"/>
  <c r="K14" i="4"/>
  <c r="K13" i="4"/>
  <c r="K12" i="4"/>
  <c r="L4" i="4"/>
  <c r="Q4" i="4"/>
  <c r="V31" i="4" l="1"/>
  <c r="Q31" i="4"/>
  <c r="Q32" i="4"/>
  <c r="Q30" i="4"/>
  <c r="V32" i="4"/>
  <c r="L31" i="4"/>
  <c r="L32" i="4"/>
  <c r="L30" i="4"/>
  <c r="V30" i="4"/>
  <c r="L18" i="4"/>
  <c r="L62" i="4"/>
  <c r="L61" i="4"/>
  <c r="L60" i="4"/>
  <c r="L59" i="4"/>
  <c r="L58" i="4"/>
  <c r="L57" i="4"/>
  <c r="L56" i="4"/>
  <c r="L55" i="4"/>
  <c r="L54" i="4"/>
  <c r="L52" i="4"/>
  <c r="L51" i="4"/>
  <c r="L50" i="4"/>
  <c r="L49" i="4"/>
  <c r="L48" i="4"/>
  <c r="L47" i="4"/>
  <c r="L46" i="4"/>
  <c r="L45" i="4"/>
  <c r="L44" i="4"/>
  <c r="L43" i="4"/>
  <c r="L42" i="4"/>
  <c r="L29" i="4"/>
  <c r="L28" i="4"/>
  <c r="L27" i="4"/>
  <c r="L26" i="4"/>
  <c r="L25" i="4"/>
  <c r="L24" i="4"/>
  <c r="L23" i="4"/>
  <c r="L22" i="4"/>
  <c r="L21" i="4"/>
  <c r="L20" i="4"/>
  <c r="L19" i="4"/>
  <c r="L17" i="4"/>
  <c r="L16" i="4"/>
  <c r="L15" i="4"/>
  <c r="L14" i="4"/>
  <c r="L13" i="4"/>
  <c r="L12" i="4"/>
  <c r="V13" i="4"/>
  <c r="V15" i="4"/>
  <c r="V17" i="4"/>
  <c r="V20" i="4"/>
  <c r="V22" i="4"/>
  <c r="V24" i="4"/>
  <c r="V26" i="4"/>
  <c r="V28" i="4"/>
  <c r="V42" i="4"/>
  <c r="V44" i="4"/>
  <c r="V46" i="4"/>
  <c r="V48" i="4"/>
  <c r="V50" i="4"/>
  <c r="V52" i="4"/>
  <c r="V54" i="4"/>
  <c r="V56" i="4"/>
  <c r="V58" i="4"/>
  <c r="V60" i="4"/>
  <c r="V62" i="4"/>
  <c r="Q18" i="4"/>
  <c r="Q62" i="4"/>
  <c r="Q61" i="4"/>
  <c r="Q60" i="4"/>
  <c r="Q59" i="4"/>
  <c r="Q58" i="4"/>
  <c r="Q57" i="4"/>
  <c r="Q56" i="4"/>
  <c r="Q55" i="4"/>
  <c r="Q54" i="4"/>
  <c r="W53" i="4"/>
  <c r="Q52" i="4"/>
  <c r="Q51" i="4"/>
  <c r="Q50" i="4"/>
  <c r="Q49" i="4"/>
  <c r="Q48" i="4"/>
  <c r="Q47" i="4"/>
  <c r="Q46" i="4"/>
  <c r="Q45" i="4"/>
  <c r="Q44" i="4"/>
  <c r="Q43" i="4"/>
  <c r="Q42" i="4"/>
  <c r="Q29" i="4"/>
  <c r="Q28" i="4"/>
  <c r="Q27" i="4"/>
  <c r="Q26" i="4"/>
  <c r="Q25" i="4"/>
  <c r="Q24" i="4"/>
  <c r="Q23" i="4"/>
  <c r="Q22" i="4"/>
  <c r="Q21" i="4"/>
  <c r="Q20" i="4"/>
  <c r="Q19" i="4"/>
  <c r="Q17" i="4"/>
  <c r="Q16" i="4"/>
  <c r="Q15" i="4"/>
  <c r="Q14" i="4"/>
  <c r="Q13" i="4"/>
  <c r="Q12" i="4"/>
  <c r="V12" i="4"/>
  <c r="V14" i="4"/>
  <c r="V16" i="4"/>
  <c r="V19" i="4"/>
  <c r="V21" i="4"/>
  <c r="V23" i="4"/>
  <c r="V25" i="4"/>
  <c r="V27" i="4"/>
  <c r="V29" i="4"/>
  <c r="V43" i="4"/>
  <c r="V45" i="4"/>
  <c r="V47" i="4"/>
  <c r="V49" i="4"/>
  <c r="V51" i="4"/>
  <c r="V53" i="4"/>
  <c r="V55" i="4"/>
  <c r="V57" i="4"/>
  <c r="V59" i="4"/>
  <c r="V61" i="4"/>
  <c r="V18" i="4"/>
  <c r="R4" i="4"/>
  <c r="M4" i="4"/>
  <c r="M31" i="4" l="1"/>
  <c r="M32" i="4"/>
  <c r="M30" i="4"/>
  <c r="R30" i="4"/>
  <c r="R31" i="4"/>
  <c r="X31" i="4" s="1"/>
  <c r="R32" i="4"/>
  <c r="X32" i="4" s="1"/>
  <c r="W30" i="4"/>
  <c r="W32" i="4"/>
  <c r="W31" i="4"/>
  <c r="Y31" i="4" s="1"/>
  <c r="W56" i="4"/>
  <c r="W60" i="4"/>
  <c r="W14" i="4"/>
  <c r="W19" i="4"/>
  <c r="W23" i="4"/>
  <c r="W27" i="4"/>
  <c r="W43" i="4"/>
  <c r="W47" i="4"/>
  <c r="W51" i="4"/>
  <c r="W13" i="4"/>
  <c r="W17" i="4"/>
  <c r="W22" i="4"/>
  <c r="W26" i="4"/>
  <c r="W42" i="4"/>
  <c r="W46" i="4"/>
  <c r="W54" i="4"/>
  <c r="W62" i="4"/>
  <c r="W12" i="4"/>
  <c r="W15" i="4"/>
  <c r="W20" i="4"/>
  <c r="W24" i="4"/>
  <c r="W28" i="4"/>
  <c r="W44" i="4"/>
  <c r="W48" i="4"/>
  <c r="W52" i="4"/>
  <c r="W58" i="4"/>
  <c r="W16" i="4"/>
  <c r="W21" i="4"/>
  <c r="W25" i="4"/>
  <c r="W29" i="4"/>
  <c r="W45" i="4"/>
  <c r="W49" i="4"/>
  <c r="W57" i="4"/>
  <c r="W61" i="4"/>
  <c r="W55" i="4"/>
  <c r="W59" i="4"/>
  <c r="W18" i="4"/>
  <c r="W50" i="4"/>
  <c r="M18" i="4"/>
  <c r="M62" i="4"/>
  <c r="M61" i="4"/>
  <c r="M60" i="4"/>
  <c r="M59" i="4"/>
  <c r="M58" i="4"/>
  <c r="M57" i="4"/>
  <c r="M56" i="4"/>
  <c r="M55" i="4"/>
  <c r="M54" i="4"/>
  <c r="M52" i="4"/>
  <c r="M51" i="4"/>
  <c r="M50" i="4"/>
  <c r="M49" i="4"/>
  <c r="M48" i="4"/>
  <c r="M47" i="4"/>
  <c r="M46" i="4"/>
  <c r="M45" i="4"/>
  <c r="M44" i="4"/>
  <c r="M43" i="4"/>
  <c r="M42" i="4"/>
  <c r="M29" i="4"/>
  <c r="M28" i="4"/>
  <c r="M27" i="4"/>
  <c r="M26" i="4"/>
  <c r="M25" i="4"/>
  <c r="M24" i="4"/>
  <c r="M23" i="4"/>
  <c r="M22" i="4"/>
  <c r="M21" i="4"/>
  <c r="M20" i="4"/>
  <c r="M19" i="4"/>
  <c r="M17" i="4"/>
  <c r="M16" i="4"/>
  <c r="M15" i="4"/>
  <c r="M14" i="4"/>
  <c r="M13" i="4"/>
  <c r="M12" i="4"/>
  <c r="R18" i="4"/>
  <c r="R62" i="4"/>
  <c r="R61" i="4"/>
  <c r="R60" i="4"/>
  <c r="R59" i="4"/>
  <c r="R58" i="4"/>
  <c r="R57" i="4"/>
  <c r="R56" i="4"/>
  <c r="R55" i="4"/>
  <c r="R54" i="4"/>
  <c r="X53" i="4"/>
  <c r="Y53" i="4" s="1"/>
  <c r="R52" i="4"/>
  <c r="R51" i="4"/>
  <c r="R50" i="4"/>
  <c r="R49" i="4"/>
  <c r="R48" i="4"/>
  <c r="R47" i="4"/>
  <c r="R46" i="4"/>
  <c r="R45" i="4"/>
  <c r="R44" i="4"/>
  <c r="R43" i="4"/>
  <c r="R42" i="4"/>
  <c r="R29" i="4"/>
  <c r="R28" i="4"/>
  <c r="R27" i="4"/>
  <c r="R26" i="4"/>
  <c r="R25" i="4"/>
  <c r="R24" i="4"/>
  <c r="R23" i="4"/>
  <c r="R22" i="4"/>
  <c r="R21" i="4"/>
  <c r="R20" i="4"/>
  <c r="R19" i="4"/>
  <c r="R17" i="4"/>
  <c r="R16" i="4"/>
  <c r="R15" i="4"/>
  <c r="R14" i="4"/>
  <c r="R13" i="4"/>
  <c r="R12" i="4"/>
  <c r="X30" i="4" l="1"/>
  <c r="Y30" i="4" s="1"/>
  <c r="Y32" i="4"/>
  <c r="X12" i="4"/>
  <c r="Y12" i="4" s="1"/>
  <c r="X16" i="4"/>
  <c r="Y16" i="4" s="1"/>
  <c r="X14" i="4"/>
  <c r="Y14" i="4" s="1"/>
  <c r="X19" i="4"/>
  <c r="Y19" i="4" s="1"/>
  <c r="X23" i="4"/>
  <c r="Y23" i="4" s="1"/>
  <c r="X43" i="4"/>
  <c r="Y43" i="4" s="1"/>
  <c r="X47" i="4"/>
  <c r="Y47" i="4" s="1"/>
  <c r="X51" i="4"/>
  <c r="Y51" i="4" s="1"/>
  <c r="X13" i="4"/>
  <c r="Y13" i="4" s="1"/>
  <c r="X17" i="4"/>
  <c r="Y17" i="4" s="1"/>
  <c r="X22" i="4"/>
  <c r="Y22" i="4" s="1"/>
  <c r="X26" i="4"/>
  <c r="Y26" i="4" s="1"/>
  <c r="X42" i="4"/>
  <c r="Y42" i="4" s="1"/>
  <c r="X46" i="4"/>
  <c r="Y46" i="4" s="1"/>
  <c r="X50" i="4"/>
  <c r="Y50" i="4" s="1"/>
  <c r="X55" i="4"/>
  <c r="Y55" i="4" s="1"/>
  <c r="X59" i="4"/>
  <c r="Y59" i="4" s="1"/>
  <c r="X18" i="4"/>
  <c r="Y18" i="4" s="1"/>
  <c r="X15" i="4"/>
  <c r="Y15" i="4" s="1"/>
  <c r="X20" i="4"/>
  <c r="Y20" i="4" s="1"/>
  <c r="X24" i="4"/>
  <c r="Y24" i="4" s="1"/>
  <c r="X28" i="4"/>
  <c r="Y28" i="4" s="1"/>
  <c r="X44" i="4"/>
  <c r="Y44" i="4" s="1"/>
  <c r="X48" i="4"/>
  <c r="Y48" i="4" s="1"/>
  <c r="X52" i="4"/>
  <c r="Y52" i="4" s="1"/>
  <c r="X56" i="4"/>
  <c r="Y56" i="4" s="1"/>
  <c r="X60" i="4"/>
  <c r="Y60" i="4" s="1"/>
  <c r="X57" i="4"/>
  <c r="Y57" i="4" s="1"/>
  <c r="X61" i="4"/>
  <c r="Y61" i="4" s="1"/>
  <c r="X29" i="4"/>
  <c r="Y29" i="4" s="1"/>
  <c r="X45" i="4"/>
  <c r="Y45" i="4" s="1"/>
  <c r="X49" i="4"/>
  <c r="Y49" i="4" s="1"/>
  <c r="X54" i="4"/>
  <c r="Y54" i="4" s="1"/>
  <c r="X58" i="4"/>
  <c r="Y58" i="4" s="1"/>
  <c r="X62" i="4"/>
  <c r="Y62" i="4" s="1"/>
  <c r="X25" i="4"/>
  <c r="Y25" i="4" s="1"/>
  <c r="X27" i="4"/>
  <c r="Y27" i="4" s="1"/>
  <c r="X21" i="4"/>
  <c r="Y21" i="4" s="1"/>
  <c r="Y63" i="4" l="1"/>
  <c r="Y33" i="4"/>
  <c r="Q64" i="4"/>
  <c r="Q66" i="4" s="1"/>
  <c r="R64" i="4"/>
  <c r="R66" i="4" s="1"/>
  <c r="I64" i="4"/>
  <c r="I66" i="4" s="1"/>
  <c r="P64" i="4"/>
  <c r="P66" i="4" s="1"/>
  <c r="L64" i="4"/>
  <c r="L66" i="4" s="1"/>
  <c r="O64" i="4"/>
  <c r="O66" i="4" s="1"/>
  <c r="M64" i="4"/>
  <c r="M66" i="4" s="1"/>
  <c r="N64" i="4"/>
  <c r="N66" i="4" s="1"/>
  <c r="K64" i="4"/>
  <c r="K66" i="4" s="1"/>
  <c r="J64" i="4"/>
  <c r="J66" i="4" s="1"/>
  <c r="S62" i="4" l="1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29" i="4"/>
  <c r="S28" i="4"/>
  <c r="S27" i="4"/>
  <c r="S26" i="4"/>
  <c r="S25" i="4"/>
  <c r="S24" i="4"/>
  <c r="S23" i="4"/>
  <c r="S22" i="4"/>
  <c r="S21" i="4"/>
  <c r="S20" i="4"/>
  <c r="S19" i="4"/>
  <c r="S17" i="4"/>
  <c r="S16" i="4"/>
  <c r="S15" i="4"/>
  <c r="S14" i="4"/>
  <c r="S13" i="4"/>
  <c r="S12" i="4"/>
</calcChain>
</file>

<file path=xl/sharedStrings.xml><?xml version="1.0" encoding="utf-8"?>
<sst xmlns="http://schemas.openxmlformats.org/spreadsheetml/2006/main" count="396" uniqueCount="111">
  <si>
    <t>Planejamento Financeiro</t>
  </si>
  <si>
    <t>200 MG COM EFEV CT BL AL/AL X 16</t>
  </si>
  <si>
    <t>FLUIMUCIL</t>
  </si>
  <si>
    <t>Acetilcisteína</t>
  </si>
  <si>
    <t>600 MG 16 COM EFEV BL AL AL</t>
  </si>
  <si>
    <t>40 MG/G 5G GRAN 6 ENV AL PE</t>
  </si>
  <si>
    <t>40 MG/G 5G GRAN 16 ENV AL PE</t>
  </si>
  <si>
    <t>20 MG/G 5 G GRAN 16 ENV AL PE</t>
  </si>
  <si>
    <t>120 MG/G 5 G GRAN 16 ENV AL PE</t>
  </si>
  <si>
    <t>20 MG/ML 120 ML XPE FR VD AMB</t>
  </si>
  <si>
    <t>40 MG/ML 120 ML XPE FR VD AMB</t>
  </si>
  <si>
    <t>11,5 MG/ML 20 ML SOL NAS FR VD AMB MICRO NEB</t>
  </si>
  <si>
    <t> 9 MG/ML 50 ML SOL NAS FR PLAS OPC MICRO NEB</t>
  </si>
  <si>
    <t>FLUIMARE</t>
  </si>
  <si>
    <t>Cloreto de sódio</t>
  </si>
  <si>
    <t>30 MG/ML 50 ML SOL NAS FR PLAS OPC MICRO NEB</t>
  </si>
  <si>
    <t>70 MG 12 CAPS GEL DURA BL AL PLAS INC</t>
  </si>
  <si>
    <t>DIVIDOL</t>
  </si>
  <si>
    <t>Hidroxibemzoato de Viminol</t>
  </si>
  <si>
    <t>(4MG + 1MG)/ 16 COM BL AL PLAS INC</t>
  </si>
  <si>
    <t>COBACTIN</t>
  </si>
  <si>
    <t>Cobamamida, Cloridrato de Ciproeptadina</t>
  </si>
  <si>
    <t>(0,8 MG + 0,2 MG)/ML + 6 G GRAN/ENV 120 ML XPE EXTP FR VD AMB SBR MORANGO</t>
  </si>
  <si>
    <t>100 MG/ML 3 ML 5 AMP SOL INJ VD AMB</t>
  </si>
  <si>
    <t>(5 MG+ 5 MG)/G 40 G CREM VAG BG AL+ 8 APLIC CT</t>
  </si>
  <si>
    <t>NOVADERM</t>
  </si>
  <si>
    <t>Acetato de clostebol, Sulfato de neomicina</t>
  </si>
  <si>
    <t>Acido clostebol, Sulfato de neomicina</t>
  </si>
  <si>
    <t>(5 MG+ 5 MG)/G 30G CREM DERM BG AL</t>
  </si>
  <si>
    <t>(10.000 UI + 10 MG + 1 MG + 40 MG)/ML 8 ML SOL OTO FR VD AMB CGT</t>
  </si>
  <si>
    <t>PANOTIL</t>
  </si>
  <si>
    <t>Sulfato de neomicina, Sulfato de Polimixina B, Acetato de fludrocortisona , Cloridrato de lidocaína</t>
  </si>
  <si>
    <t>35,4 MG/ML 15 ML SUS OR GTS FR VD AMB</t>
  </si>
  <si>
    <t>SEKI</t>
  </si>
  <si>
    <t>Fendizoato de cloperastina</t>
  </si>
  <si>
    <t>3,54 MG/ML 120 ML XPE FR VD AMB CP MED</t>
  </si>
  <si>
    <t>(10 MG+ 5 MG)/ML 12 ML SOL NAS FR VD AMB CGT</t>
  </si>
  <si>
    <t>RINOFLUIMUCIL</t>
  </si>
  <si>
    <t>Acetilcisteína, Sulfato de Tuaminoeptano</t>
  </si>
  <si>
    <t>ICMS ZFM 17%</t>
  </si>
  <si>
    <t>ICMS  19%</t>
  </si>
  <si>
    <t>ICMS  18%</t>
  </si>
  <si>
    <t>ICMS  17%</t>
  </si>
  <si>
    <t>ICMS  12%</t>
  </si>
  <si>
    <t>APRESENTAÇÃO</t>
  </si>
  <si>
    <t>ATIVO</t>
  </si>
  <si>
    <t>ANVISA</t>
  </si>
  <si>
    <t>CÓDIGO EAN</t>
  </si>
  <si>
    <t>PREÇO MÁXIMO AO CONSUMIDOR</t>
  </si>
  <si>
    <t>PREÇO  FABRICANTE</t>
  </si>
  <si>
    <t>PRODUTO</t>
  </si>
  <si>
    <t>PRINCÍPIO</t>
  </si>
  <si>
    <t>REGISTRO</t>
  </si>
  <si>
    <t>LISTA  DE  PREÇOS  NEGATIVA</t>
  </si>
  <si>
    <t>50 MG 20 COM BL AL PLAS INC</t>
  </si>
  <si>
    <t>URSACOL</t>
  </si>
  <si>
    <t>Ácido Ursodesoxicólico</t>
  </si>
  <si>
    <t>300 MG 20 COM BL AL PLAS INC</t>
  </si>
  <si>
    <t>150 MG 20 COM BL AL PLAS INC</t>
  </si>
  <si>
    <t>770 MG/ENV 3 G GRAN 20 ENV AL PE SBR DAMASCO</t>
  </si>
  <si>
    <t>SPIDUFEN</t>
  </si>
  <si>
    <t>Ibuprofeno arginina</t>
  </si>
  <si>
    <t>770 MG/ENV 3 G GRAN 6 ENV AL PE SBR DAMASCO</t>
  </si>
  <si>
    <t>1155 MG/ENV 3 G GRAN 10 ENV AL PE SBR DAMASCO</t>
  </si>
  <si>
    <t>770 MG/ENV 3 G GRAN 10 ENV AL PE SBR MENTA + ANIS</t>
  </si>
  <si>
    <t>1155 MG/ENV 3 G GRAN 10 ENV AL PE SBR MENTA + ANIS</t>
  </si>
  <si>
    <t>400MG 20 CAP GEL DURA BL AL PLAS INC</t>
  </si>
  <si>
    <t>PIPUROL</t>
  </si>
  <si>
    <t>Ácido pipemídico</t>
  </si>
  <si>
    <t>5,8 MG/ML 10 ML SOL OTO GTS FR VD AMB</t>
  </si>
  <si>
    <t>OTOFOXIN</t>
  </si>
  <si>
    <t>Cloridrato de ciprofloxacino</t>
  </si>
  <si>
    <t>5,631 G 8G GRAN ENV AL PE</t>
  </si>
  <si>
    <t>MONURIL</t>
  </si>
  <si>
    <t>Fosfomicina trometamol</t>
  </si>
  <si>
    <t>(50MG + 50MG) 20 COM BL AL PLAST INC</t>
  </si>
  <si>
    <t>IGUASSINA</t>
  </si>
  <si>
    <t>Triantereno , Hidroclorotiazida</t>
  </si>
  <si>
    <t>1500 MG/ENV 3,95G PO SOL OR 30 ENV</t>
  </si>
  <si>
    <t>GLUCOREUMIN</t>
  </si>
  <si>
    <t>Sulfato de Glicosamina</t>
  </si>
  <si>
    <t>1500 MG/ENV 3,95G PO SOL OR 10 ENV</t>
  </si>
  <si>
    <t>500 MG 20 CAP GEL MOLE BL AL PLAS INC</t>
  </si>
  <si>
    <t>GLITISOL</t>
  </si>
  <si>
    <t>Tianfenicol</t>
  </si>
  <si>
    <t>2,5 G/G GRAN 2 ENV AL PE</t>
  </si>
  <si>
    <t>LISTA  DE  PREÇOS  POSITIVA</t>
  </si>
  <si>
    <t>Zambon Laboratórios Farmacêuticos</t>
  </si>
  <si>
    <t>CODIGO</t>
  </si>
  <si>
    <t>GGREM</t>
  </si>
  <si>
    <t>Versão 1</t>
  </si>
  <si>
    <t>xxx</t>
  </si>
  <si>
    <t>770 MG COM REV CT BL AL AL X 12</t>
  </si>
  <si>
    <t>ISENTO</t>
  </si>
  <si>
    <t>DATA  DA  VIGÊNCIA  - A PARTIR DE  31/03/2015</t>
  </si>
  <si>
    <t>LISTA DE PREÇOS 2015</t>
  </si>
  <si>
    <t>5,631 G GRAN CT 2 ENV AL PE X 8 G</t>
  </si>
  <si>
    <t>50 MG C/ CT BL AL PLAS INC X 30</t>
  </si>
  <si>
    <t>150 MG C/ CT BL AL PLAS INC X 30</t>
  </si>
  <si>
    <t>300 MG C/ CT BL AL PLAS INC X 30</t>
  </si>
  <si>
    <t>LISTA DE PREÇOS 2016</t>
  </si>
  <si>
    <t>DATA  DA  VIGÊNCIA  - A PARTIR DE  31/03/2016</t>
  </si>
  <si>
    <t>ICMS 17,5</t>
  </si>
  <si>
    <t>ICMS 20%</t>
  </si>
  <si>
    <t>D085163</t>
  </si>
  <si>
    <t>Suplemento Alimentar</t>
  </si>
  <si>
    <t>FISIOGEN</t>
  </si>
  <si>
    <t>FISIOGEN FERRO 30 CÁPS</t>
  </si>
  <si>
    <t>Suplemento alimentar</t>
  </si>
  <si>
    <t>POSITIVA</t>
  </si>
  <si>
    <t>NEGATIVA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</si>
</sst>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_)"/>
    <numFmt numFmtId="166" formatCode="0.00_)"/>
  </numFmts>
  <fonts count="28">
    <font>
      <sz val="12"/>
      <name val="Helv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28"/>
      <color indexed="41"/>
      <name val="Times New Roman"/>
      <family val="1"/>
    </font>
    <font>
      <sz val="11"/>
      <name val="Tms Rmn"/>
      <family val="1"/>
    </font>
    <font>
      <b/>
      <i/>
      <sz val="16"/>
      <name val="Helv"/>
      <family val="2"/>
    </font>
    <font>
      <sz val="11"/>
      <name val="‚l‚r ‚oƒSƒVƒbƒN"/>
      <family val="3"/>
      <charset val="128"/>
    </font>
    <font>
      <sz val="1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7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6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4" xfId="0" quotePrefix="1" applyFont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Continuous"/>
      <protection hidden="1"/>
    </xf>
    <xf numFmtId="17" fontId="10" fillId="2" borderId="2" xfId="0" applyNumberFormat="1" applyFont="1" applyFill="1" applyBorder="1" applyAlignment="1" applyProtection="1">
      <alignment horizontal="centerContinuous"/>
      <protection hidden="1"/>
    </xf>
    <xf numFmtId="17" fontId="9" fillId="0" borderId="0" xfId="0" applyNumberFormat="1" applyFont="1" applyFill="1" applyBorder="1" applyAlignment="1" applyProtection="1">
      <alignment horizontal="centerContinuous"/>
      <protection hidden="1"/>
    </xf>
    <xf numFmtId="0" fontId="12" fillId="0" borderId="0" xfId="0" quotePrefix="1" applyFont="1" applyFill="1" applyBorder="1" applyAlignment="1" applyProtection="1">
      <alignment horizontal="centerContinuous"/>
      <protection hidden="1"/>
    </xf>
    <xf numFmtId="0" fontId="14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39" fontId="5" fillId="0" borderId="19" xfId="1" applyNumberFormat="1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39" fontId="5" fillId="2" borderId="12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39" fontId="5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1" fontId="3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1" fontId="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7" fontId="10" fillId="2" borderId="2" xfId="0" applyNumberFormat="1" applyFont="1" applyFill="1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7" fillId="0" borderId="17" xfId="0" quotePrefix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0" fillId="2" borderId="11" xfId="0" quotePrefix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17" fontId="10" fillId="2" borderId="3" xfId="0" applyNumberFormat="1" applyFont="1" applyFill="1" applyBorder="1" applyAlignment="1" applyProtection="1">
      <alignment horizontal="centerContinuous" vertical="center"/>
      <protection hidden="1"/>
    </xf>
    <xf numFmtId="0" fontId="5" fillId="2" borderId="17" xfId="0" applyFont="1" applyFill="1" applyBorder="1" applyAlignment="1" applyProtection="1">
      <alignment vertical="center"/>
      <protection hidden="1"/>
    </xf>
    <xf numFmtId="1" fontId="3" fillId="0" borderId="14" xfId="0" quotePrefix="1" applyNumberFormat="1" applyFont="1" applyFill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quotePrefix="1" applyFont="1" applyAlignment="1" applyProtection="1">
      <alignment horizontal="left" vertical="center"/>
      <protection hidden="1"/>
    </xf>
    <xf numFmtId="0" fontId="10" fillId="2" borderId="17" xfId="0" quotePrefix="1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Continuous" vertical="center"/>
      <protection hidden="1"/>
    </xf>
    <xf numFmtId="0" fontId="10" fillId="2" borderId="25" xfId="0" quotePrefix="1" applyFont="1" applyFill="1" applyBorder="1" applyAlignment="1" applyProtection="1">
      <alignment horizontal="centerContinuous" vertical="center"/>
      <protection hidden="1"/>
    </xf>
    <xf numFmtId="0" fontId="10" fillId="2" borderId="24" xfId="0" quotePrefix="1" applyFont="1" applyFill="1" applyBorder="1" applyAlignment="1" applyProtection="1">
      <alignment horizontal="centerContinuous" vertical="center"/>
      <protection hidden="1"/>
    </xf>
    <xf numFmtId="0" fontId="10" fillId="2" borderId="23" xfId="0" quotePrefix="1" applyFont="1" applyFill="1" applyBorder="1" applyAlignment="1" applyProtection="1">
      <alignment horizontal="centerContinuous" vertical="center"/>
      <protection hidden="1"/>
    </xf>
    <xf numFmtId="0" fontId="10" fillId="2" borderId="20" xfId="0" quotePrefix="1" applyFont="1" applyFill="1" applyBorder="1" applyAlignment="1" applyProtection="1">
      <alignment horizontal="centerContinuous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21" xfId="0" quotePrefix="1" applyFont="1" applyFill="1" applyBorder="1" applyAlignment="1" applyProtection="1">
      <alignment horizontal="center" vertical="center"/>
      <protection hidden="1"/>
    </xf>
    <xf numFmtId="0" fontId="10" fillId="2" borderId="20" xfId="0" quotePrefix="1" applyFont="1" applyFill="1" applyBorder="1" applyAlignment="1" applyProtection="1">
      <alignment horizontal="center" vertical="center"/>
      <protection hidden="1"/>
    </xf>
    <xf numFmtId="0" fontId="7" fillId="0" borderId="8" xfId="0" quotePrefix="1" applyFont="1" applyBorder="1" applyAlignment="1" applyProtection="1">
      <alignment horizontal="center" vertical="center"/>
      <protection hidden="1"/>
    </xf>
    <xf numFmtId="0" fontId="7" fillId="0" borderId="26" xfId="0" quotePrefix="1" applyFont="1" applyBorder="1" applyAlignment="1" applyProtection="1">
      <alignment horizontal="center" vertical="center"/>
      <protection hidden="1"/>
    </xf>
    <xf numFmtId="0" fontId="7" fillId="0" borderId="15" xfId="0" quotePrefix="1" applyFont="1" applyBorder="1" applyAlignment="1" applyProtection="1">
      <alignment horizontal="center" vertical="center"/>
      <protection hidden="1"/>
    </xf>
    <xf numFmtId="0" fontId="7" fillId="2" borderId="15" xfId="0" quotePrefix="1" applyFont="1" applyFill="1" applyBorder="1" applyAlignment="1" applyProtection="1">
      <alignment horizontal="center" vertical="center"/>
      <protection hidden="1"/>
    </xf>
    <xf numFmtId="0" fontId="7" fillId="0" borderId="16" xfId="0" quotePrefix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2" fontId="5" fillId="2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39" fontId="5" fillId="0" borderId="18" xfId="1" applyNumberFormat="1" applyFont="1" applyBorder="1" applyAlignment="1" applyProtection="1">
      <alignment horizontal="center" vertical="center"/>
      <protection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39" fontId="5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1" fillId="2" borderId="7" xfId="0" quotePrefix="1" applyFont="1" applyFill="1" applyBorder="1" applyAlignment="1" applyProtection="1">
      <alignment horizontal="center" vertical="center"/>
      <protection hidden="1"/>
    </xf>
    <xf numFmtId="0" fontId="10" fillId="2" borderId="7" xfId="0" quotePrefix="1" applyFont="1" applyFill="1" applyBorder="1" applyAlignment="1" applyProtection="1">
      <alignment horizontal="center" vertical="center"/>
      <protection hidden="1"/>
    </xf>
    <xf numFmtId="0" fontId="10" fillId="2" borderId="6" xfId="0" quotePrefix="1" applyFont="1" applyFill="1" applyBorder="1" applyAlignment="1" applyProtection="1">
      <alignment horizontal="center" vertical="center"/>
      <protection hidden="1"/>
    </xf>
    <xf numFmtId="0" fontId="10" fillId="2" borderId="0" xfId="0" quotePrefix="1" applyFont="1" applyFill="1" applyBorder="1" applyAlignment="1" applyProtection="1">
      <alignment horizontal="center" vertical="center"/>
      <protection hidden="1"/>
    </xf>
    <xf numFmtId="0" fontId="10" fillId="2" borderId="4" xfId="0" quotePrefix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39" fontId="5" fillId="0" borderId="9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7" fontId="10" fillId="2" borderId="5" xfId="0" applyNumberFormat="1" applyFont="1" applyFill="1" applyBorder="1" applyAlignment="1" applyProtection="1">
      <alignment horizontal="center" vertical="center"/>
      <protection hidden="1"/>
    </xf>
    <xf numFmtId="17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vertical="center"/>
      <protection hidden="1"/>
    </xf>
    <xf numFmtId="17" fontId="10" fillId="2" borderId="4" xfId="0" applyNumberFormat="1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7" fillId="0" borderId="6" xfId="0" quotePrefix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quotePrefix="1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39" fontId="1" fillId="0" borderId="0" xfId="0" applyNumberFormat="1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" fontId="3" fillId="0" borderId="11" xfId="0" quotePrefix="1" applyNumberFormat="1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39" fontId="5" fillId="2" borderId="9" xfId="0" applyNumberFormat="1" applyFont="1" applyFill="1" applyBorder="1" applyAlignment="1" applyProtection="1">
      <alignment horizontal="center" vertical="center"/>
      <protection hidden="1"/>
    </xf>
    <xf numFmtId="1" fontId="23" fillId="4" borderId="14" xfId="0" applyNumberFormat="1" applyFont="1" applyFill="1" applyBorder="1" applyAlignment="1" applyProtection="1">
      <alignment horizontal="center" vertical="center"/>
      <protection hidden="1"/>
    </xf>
    <xf numFmtId="0" fontId="24" fillId="4" borderId="14" xfId="0" quotePrefix="1" applyFont="1" applyFill="1" applyBorder="1" applyAlignment="1" applyProtection="1">
      <alignment horizontal="center" vertical="center" wrapText="1"/>
      <protection hidden="1"/>
    </xf>
    <xf numFmtId="0" fontId="25" fillId="4" borderId="0" xfId="0" applyFont="1" applyFill="1" applyBorder="1" applyAlignment="1" applyProtection="1">
      <alignment vertical="center"/>
      <protection hidden="1"/>
    </xf>
    <xf numFmtId="0" fontId="23" fillId="4" borderId="5" xfId="0" applyFont="1" applyFill="1" applyBorder="1" applyAlignment="1" applyProtection="1">
      <alignment vertical="center"/>
      <protection hidden="1"/>
    </xf>
    <xf numFmtId="39" fontId="26" fillId="4" borderId="19" xfId="1" applyNumberFormat="1" applyFont="1" applyFill="1" applyBorder="1" applyAlignment="1" applyProtection="1">
      <alignment horizontal="center" vertical="center"/>
      <protection hidden="1"/>
    </xf>
    <xf numFmtId="2" fontId="26" fillId="4" borderId="12" xfId="0" applyNumberFormat="1" applyFont="1" applyFill="1" applyBorder="1" applyAlignment="1" applyProtection="1">
      <alignment horizontal="center" vertical="center"/>
      <protection hidden="1"/>
    </xf>
    <xf numFmtId="0" fontId="26" fillId="4" borderId="12" xfId="0" applyFont="1" applyFill="1" applyBorder="1" applyAlignment="1" applyProtection="1">
      <alignment horizontal="center" vertical="center"/>
      <protection hidden="1"/>
    </xf>
    <xf numFmtId="2" fontId="26" fillId="4" borderId="13" xfId="0" applyNumberFormat="1" applyFont="1" applyFill="1" applyBorder="1" applyAlignment="1" applyProtection="1">
      <alignment horizontal="center" vertical="center"/>
      <protection hidden="1"/>
    </xf>
    <xf numFmtId="39" fontId="26" fillId="4" borderId="12" xfId="0" applyNumberFormat="1" applyFont="1" applyFill="1" applyBorder="1" applyAlignment="1" applyProtection="1">
      <alignment horizontal="center" vertical="center"/>
      <protection hidden="1"/>
    </xf>
    <xf numFmtId="39" fontId="26" fillId="4" borderId="13" xfId="0" applyNumberFormat="1" applyFont="1" applyFill="1" applyBorder="1" applyAlignment="1" applyProtection="1">
      <alignment horizontal="center" vertical="center"/>
      <protection hidden="1"/>
    </xf>
    <xf numFmtId="1" fontId="23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4" xfId="0" applyFont="1" applyFill="1" applyBorder="1" applyAlignment="1" applyProtection="1">
      <alignment horizontal="center" vertical="center" wrapText="1"/>
      <protection hidden="1"/>
    </xf>
    <xf numFmtId="0" fontId="23" fillId="4" borderId="14" xfId="0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17" fontId="10" fillId="2" borderId="5" xfId="0" applyNumberFormat="1" applyFont="1" applyFill="1" applyBorder="1" applyAlignment="1" applyProtection="1">
      <alignment horizontal="center" vertical="center"/>
      <protection hidden="1"/>
    </xf>
    <xf numFmtId="17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17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Continuous" vertical="center"/>
      <protection hidden="1"/>
    </xf>
    <xf numFmtId="0" fontId="10" fillId="2" borderId="25" xfId="0" quotePrefix="1" applyFont="1" applyFill="1" applyBorder="1" applyAlignment="1" applyProtection="1">
      <alignment horizontal="center" vertical="center"/>
      <protection hidden="1"/>
    </xf>
    <xf numFmtId="0" fontId="7" fillId="0" borderId="28" xfId="0" quotePrefix="1" applyFont="1" applyBorder="1" applyAlignment="1" applyProtection="1">
      <alignment horizontal="center" vertical="center"/>
      <protection hidden="1"/>
    </xf>
    <xf numFmtId="2" fontId="5" fillId="0" borderId="29" xfId="0" applyNumberFormat="1" applyFont="1" applyBorder="1" applyAlignment="1" applyProtection="1">
      <alignment horizontal="center" vertical="center"/>
      <protection hidden="1"/>
    </xf>
    <xf numFmtId="39" fontId="5" fillId="0" borderId="29" xfId="0" applyNumberFormat="1" applyFont="1" applyBorder="1" applyAlignment="1" applyProtection="1">
      <alignment horizontal="center" vertical="center"/>
      <protection hidden="1"/>
    </xf>
    <xf numFmtId="2" fontId="1" fillId="0" borderId="30" xfId="0" applyNumberFormat="1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vertical="center"/>
      <protection hidden="1"/>
    </xf>
    <xf numFmtId="1" fontId="1" fillId="0" borderId="30" xfId="0" applyNumberFormat="1" applyFont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17" fontId="10" fillId="2" borderId="5" xfId="0" applyNumberFormat="1" applyFont="1" applyFill="1" applyBorder="1" applyAlignment="1" applyProtection="1">
      <alignment vertical="center"/>
      <protection hidden="1"/>
    </xf>
    <xf numFmtId="17" fontId="10" fillId="2" borderId="0" xfId="0" applyNumberFormat="1" applyFont="1" applyFill="1" applyBorder="1" applyAlignment="1" applyProtection="1">
      <alignment vertical="center"/>
      <protection hidden="1"/>
    </xf>
    <xf numFmtId="17" fontId="10" fillId="2" borderId="3" xfId="0" applyNumberFormat="1" applyFont="1" applyFill="1" applyBorder="1" applyAlignment="1" applyProtection="1">
      <alignment vertical="center"/>
      <protection hidden="1"/>
    </xf>
    <xf numFmtId="17" fontId="10" fillId="2" borderId="2" xfId="0" applyNumberFormat="1" applyFont="1" applyFill="1" applyBorder="1" applyAlignment="1" applyProtection="1">
      <alignment vertical="center"/>
      <protection hidden="1"/>
    </xf>
    <xf numFmtId="17" fontId="10" fillId="2" borderId="1" xfId="0" applyNumberFormat="1" applyFont="1" applyFill="1" applyBorder="1" applyAlignment="1" applyProtection="1">
      <alignment vertical="center"/>
      <protection hidden="1"/>
    </xf>
    <xf numFmtId="39" fontId="27" fillId="0" borderId="19" xfId="1" applyNumberFormat="1" applyFont="1" applyBorder="1" applyAlignment="1" applyProtection="1">
      <alignment horizontal="center" vertical="center"/>
      <protection hidden="1"/>
    </xf>
    <xf numFmtId="39" fontId="26" fillId="0" borderId="19" xfId="1" applyNumberFormat="1" applyFont="1" applyBorder="1" applyAlignment="1" applyProtection="1">
      <alignment horizontal="center" vertical="center"/>
      <protection hidden="1"/>
    </xf>
    <xf numFmtId="2" fontId="26" fillId="0" borderId="12" xfId="0" applyNumberFormat="1" applyFont="1" applyBorder="1" applyAlignment="1" applyProtection="1">
      <alignment horizontal="center" vertical="center"/>
      <protection hidden="1"/>
    </xf>
    <xf numFmtId="39" fontId="26" fillId="2" borderId="12" xfId="0" applyNumberFormat="1" applyFont="1" applyFill="1" applyBorder="1" applyAlignment="1" applyProtection="1">
      <alignment horizontal="center" vertical="center"/>
      <protection hidden="1"/>
    </xf>
    <xf numFmtId="39" fontId="26" fillId="0" borderId="12" xfId="0" applyNumberFormat="1" applyFont="1" applyBorder="1" applyAlignment="1" applyProtection="1">
      <alignment horizontal="center" vertical="center"/>
      <protection hidden="1"/>
    </xf>
    <xf numFmtId="39" fontId="26" fillId="0" borderId="29" xfId="0" applyNumberFormat="1" applyFont="1" applyBorder="1" applyAlignment="1" applyProtection="1">
      <alignment horizontal="center" vertical="center"/>
      <protection hidden="1"/>
    </xf>
    <xf numFmtId="2" fontId="26" fillId="0" borderId="13" xfId="0" applyNumberFormat="1" applyFont="1" applyBorder="1" applyAlignment="1" applyProtection="1">
      <alignment horizontal="center" vertical="center"/>
      <protection hidden="1"/>
    </xf>
    <xf numFmtId="17" fontId="10" fillId="2" borderId="0" xfId="0" applyNumberFormat="1" applyFont="1" applyFill="1" applyBorder="1" applyAlignment="1" applyProtection="1">
      <alignment horizontal="centerContinuous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17" fontId="10" fillId="2" borderId="5" xfId="0" applyNumberFormat="1" applyFont="1" applyFill="1" applyBorder="1" applyAlignment="1" applyProtection="1">
      <alignment horizontal="center" vertical="center"/>
      <protection hidden="1"/>
    </xf>
    <xf numFmtId="17" fontId="10" fillId="2" borderId="0" xfId="0" applyNumberFormat="1" applyFont="1" applyFill="1" applyBorder="1" applyAlignment="1" applyProtection="1">
      <alignment horizontal="center" vertical="center"/>
      <protection hidden="1"/>
    </xf>
    <xf numFmtId="17" fontId="10" fillId="2" borderId="3" xfId="0" applyNumberFormat="1" applyFont="1" applyFill="1" applyBorder="1" applyAlignment="1" applyProtection="1">
      <alignment horizontal="center" vertical="center"/>
      <protection hidden="1"/>
    </xf>
    <xf numFmtId="17" fontId="10" fillId="2" borderId="2" xfId="0" applyNumberFormat="1" applyFont="1" applyFill="1" applyBorder="1" applyAlignment="1" applyProtection="1">
      <alignment horizontal="center" vertical="center"/>
      <protection hidden="1"/>
    </xf>
    <xf numFmtId="17" fontId="10" fillId="2" borderId="1" xfId="0" applyNumberFormat="1" applyFont="1" applyFill="1" applyBorder="1" applyAlignment="1" applyProtection="1">
      <alignment horizontal="center" vertical="center"/>
      <protection hidden="1"/>
    </xf>
  </cellXfs>
  <cellStyles count="1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Œ…‹æØ‚è [0.00]_results" xfId="11"/>
    <cellStyle name="Œ…‹æØ‚è_results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104775</xdr:rowOff>
    </xdr:from>
    <xdr:to>
      <xdr:col>2</xdr:col>
      <xdr:colOff>1851025</xdr:colOff>
      <xdr:row>1</xdr:row>
      <xdr:rowOff>390525</xdr:rowOff>
    </xdr:to>
    <xdr:pic>
      <xdr:nvPicPr>
        <xdr:cNvPr id="2" name="Picture 1" descr="ZambonRGB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04775"/>
          <a:ext cx="1790700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104775</xdr:rowOff>
    </xdr:from>
    <xdr:to>
      <xdr:col>3</xdr:col>
      <xdr:colOff>723900</xdr:colOff>
      <xdr:row>1</xdr:row>
      <xdr:rowOff>390525</xdr:rowOff>
    </xdr:to>
    <xdr:pic>
      <xdr:nvPicPr>
        <xdr:cNvPr id="2" name="Picture 1" descr="ZambonRGB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04775"/>
          <a:ext cx="1790700" cy="4857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Ger/10-%20PRE&#199;OS/2015_Pre&#231;os/Reajuste%20de%20Pre&#231;os/Calculo%20de%20pre&#231;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eirbr1\Desktop\Pre&#231;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FGer/10-%20PRE&#199;OS/2015_Pre&#231;os/Reajuste%20de%20Pre&#231;os/Lista%20de%20Pre&#231;os%202015%20-AUXILIARSAP_S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 de comercialização_CO"/>
      <sheetName val="Cálculo Reajuste"/>
      <sheetName val="Verificação de preços PF e PMC"/>
    </sheetNames>
    <sheetDataSet>
      <sheetData sheetId="0"/>
      <sheetData sheetId="1">
        <row r="2">
          <cell r="A2" t="str">
            <v>Cod. Produto</v>
          </cell>
          <cell r="B2" t="str">
            <v>Produto</v>
          </cell>
          <cell r="C2" t="str">
            <v>Descrição tecnica apresentação</v>
          </cell>
          <cell r="D2" t="str">
            <v>GGREM</v>
          </cell>
        </row>
        <row r="3">
          <cell r="A3"/>
          <cell r="B3"/>
          <cell r="C3"/>
          <cell r="D3"/>
        </row>
        <row r="4">
          <cell r="A4">
            <v>323</v>
          </cell>
          <cell r="B4" t="str">
            <v>COBACTIN CEREJA</v>
          </cell>
          <cell r="C4" t="str">
            <v xml:space="preserve"> 0,8 + 0,2 MG/ML XPE EXTEMP CEREJA CT FR VD AMB 120 ML +6G GRAN/ENV PE + CP MED</v>
          </cell>
          <cell r="D4">
            <v>533800203133411</v>
          </cell>
        </row>
        <row r="5">
          <cell r="A5">
            <v>334</v>
          </cell>
          <cell r="B5" t="str">
            <v>COBACTIN XAROPE MORANGO 120ML</v>
          </cell>
          <cell r="C5" t="str">
            <v>0,8 + 0,2 MG/ML XPE EXTEMP MORANGO CT FR VD AMB 120 ML+6 G GRAN/ENV PE + CP MED</v>
          </cell>
          <cell r="D5">
            <v>533800204131412</v>
          </cell>
        </row>
        <row r="6">
          <cell r="A6">
            <v>313</v>
          </cell>
          <cell r="B6" t="str">
            <v>COBACTIN CPO C/16 BLISTER NF</v>
          </cell>
          <cell r="C6" t="str">
            <v>4 MG + 1 MG COM CT BL AL PLAS INC X 16</v>
          </cell>
          <cell r="D6">
            <v>533800201114411</v>
          </cell>
        </row>
        <row r="7">
          <cell r="A7">
            <v>2605</v>
          </cell>
          <cell r="B7" t="str">
            <v>DIVIDOL CAPSULAS C/12 BLISTER</v>
          </cell>
          <cell r="C7" t="str">
            <v>70 MG CAP GEL DUR BL AL PLAS INC X 12</v>
          </cell>
          <cell r="D7">
            <v>533800301119413</v>
          </cell>
        </row>
        <row r="8">
          <cell r="A8">
            <v>4140</v>
          </cell>
          <cell r="B8" t="str">
            <v>FLUIMARE SPRAY NASAL 50ML HT</v>
          </cell>
          <cell r="C8" t="str">
            <v>30 MG/ML SOL NAS CT FR PLAS OPC X 50 ML + MICRO NEBULIZADOR</v>
          </cell>
          <cell r="D8">
            <v>533802602175416</v>
          </cell>
        </row>
        <row r="9">
          <cell r="A9">
            <v>4040</v>
          </cell>
          <cell r="B9" t="str">
            <v>FLUIMARE SPRAY NASAL 50ML</v>
          </cell>
          <cell r="C9" t="str">
            <v>9 MG/ML SOL NAS CT FR PLAS OPC X 50 ML + MICRO NEB</v>
          </cell>
          <cell r="D9">
            <v>533802601179418</v>
          </cell>
        </row>
        <row r="10">
          <cell r="A10">
            <v>611</v>
          </cell>
          <cell r="B10" t="str">
            <v>FLUIMUCIL 10% 3ML 5A.IMP.LACRE</v>
          </cell>
          <cell r="C10" t="str">
            <v>100 MG/ML SOL INJ CT 5 AMP VD AMB X 3 ML</v>
          </cell>
          <cell r="D10">
            <v>533800601155318</v>
          </cell>
        </row>
        <row r="11">
          <cell r="A11" t="str">
            <v>???</v>
          </cell>
          <cell r="B11" t="str">
            <v>???</v>
          </cell>
          <cell r="C11" t="str">
            <v>11,50 MG/ML SOL NAS CT FR VD AMB X 20 ML + CGT (BULBO+CÂNULA)</v>
          </cell>
          <cell r="D11">
            <v>533800606173322</v>
          </cell>
        </row>
        <row r="12">
          <cell r="A12">
            <v>694</v>
          </cell>
          <cell r="B12" t="str">
            <v>FLUIMUCIL NASAL 20ML MICRONEB.</v>
          </cell>
          <cell r="C12" t="str">
            <v>11,50 MG/ML SOL NAS CT FR VD AMB X 20 ML + MICRONEBULIZADOR</v>
          </cell>
          <cell r="D12">
            <v>533800615172317</v>
          </cell>
        </row>
        <row r="13">
          <cell r="A13">
            <v>732</v>
          </cell>
          <cell r="B13" t="str">
            <v>FLUIMUCIL D600MG GRAN.C/16</v>
          </cell>
          <cell r="C13" t="str">
            <v>120 MG/G GRAN CT 16 ENV AL PE X 5 G</v>
          </cell>
          <cell r="D13">
            <v>533800605134323</v>
          </cell>
        </row>
        <row r="14">
          <cell r="A14">
            <v>618</v>
          </cell>
          <cell r="B14" t="str">
            <v>FLUIMUCIL 100MG GRAN.C/16</v>
          </cell>
          <cell r="C14" t="str">
            <v>20 MG/G GRAN CT 16 ENV AL PE X 5 G</v>
          </cell>
          <cell r="D14">
            <v>533800602135329</v>
          </cell>
        </row>
        <row r="15">
          <cell r="A15">
            <v>744</v>
          </cell>
          <cell r="B15" t="str">
            <v>FLUIMUCIL 2% XAROPE PED 120ML</v>
          </cell>
          <cell r="C15" t="str">
            <v>20 MG/ML XPE CT FR VD AMB X 120 ML + CP DOSAD SBR FRAMBOESA</v>
          </cell>
          <cell r="D15">
            <v>533800611134321</v>
          </cell>
        </row>
        <row r="16">
          <cell r="A16">
            <v>1110</v>
          </cell>
          <cell r="B16" t="str">
            <v>FLUIMUCIL FRAMBOESA</v>
          </cell>
          <cell r="C16" t="str">
            <v>20 MG/ML XPE CT FR VD AMB X 60 ML + SER DOSAD SBR FRAMBOESA</v>
          </cell>
          <cell r="D16">
            <v>533800613137311</v>
          </cell>
        </row>
        <row r="17">
          <cell r="A17">
            <v>3430</v>
          </cell>
          <cell r="B17" t="str">
            <v>FLUIMUCIL 200 MG X 16 CPRE BR V</v>
          </cell>
          <cell r="C17" t="str">
            <v>200 MG COM EFEV CT BL AL/AL X 16</v>
          </cell>
          <cell r="D17">
            <v>533800614133318</v>
          </cell>
        </row>
        <row r="18">
          <cell r="A18">
            <v>671</v>
          </cell>
          <cell r="B18" t="str">
            <v>FLUIMUCIL 200MG GRAN.C/16</v>
          </cell>
          <cell r="C18" t="str">
            <v>40 MG/G GRAN CT 16 ENV AL PE X 5 G</v>
          </cell>
          <cell r="D18">
            <v>533800603131327</v>
          </cell>
        </row>
        <row r="19">
          <cell r="A19">
            <v>673</v>
          </cell>
          <cell r="B19" t="str">
            <v>FLUIMUCIL 200MG GRAN.C/6</v>
          </cell>
          <cell r="C19" t="str">
            <v>40 MG/G GRAN CT 6 ENV AL PE X 5 G</v>
          </cell>
          <cell r="D19">
            <v>533800612130311</v>
          </cell>
        </row>
        <row r="20">
          <cell r="A20">
            <v>743</v>
          </cell>
          <cell r="B20" t="str">
            <v>FLUIMUCIL 4% XAROPE ADTO 120ML</v>
          </cell>
          <cell r="C20" t="str">
            <v>40 MG/ML XPE CT FR VD AMB X 120ML + CP DOSAD SBR MORANGO C/ ROMÃ</v>
          </cell>
          <cell r="D20">
            <v>533800608133328</v>
          </cell>
        </row>
        <row r="21">
          <cell r="A21" t="str">
            <v>762 DUPL</v>
          </cell>
          <cell r="B21" t="str">
            <v>FLUIMUCIL 600MG EFERV.C/16 LAC (DUPLICADO)</v>
          </cell>
          <cell r="C21" t="str">
            <v>600 MG COM EFERV CT STR X 16</v>
          </cell>
          <cell r="D21">
            <v>533800604111321</v>
          </cell>
        </row>
        <row r="22">
          <cell r="A22">
            <v>762</v>
          </cell>
          <cell r="B22" t="str">
            <v>FLUIMUCIL 600MG EFERV.C/16 LAC</v>
          </cell>
          <cell r="C22" t="str">
            <v>600 MG COM EFEV CT BL AL/AL X 16</v>
          </cell>
          <cell r="D22">
            <v>533800616136314</v>
          </cell>
        </row>
        <row r="23">
          <cell r="A23">
            <v>1200</v>
          </cell>
          <cell r="B23" t="str">
            <v>GLITISOL G GRANULADO C/2</v>
          </cell>
          <cell r="C23" t="str">
            <v>2,5 G GRAN CT 2 ENV AL POLIET X 8 G</v>
          </cell>
          <cell r="D23">
            <v>533800701133413</v>
          </cell>
        </row>
        <row r="24">
          <cell r="A24">
            <v>1284</v>
          </cell>
          <cell r="B24" t="str">
            <v>GLITISOL 500MG CAPSULAS C/20</v>
          </cell>
          <cell r="C24" t="str">
            <v>500 MG CAP GEL MOLE CT  BL AL PLAS INC X 20</v>
          </cell>
          <cell r="D24">
            <v>533800702113416</v>
          </cell>
        </row>
        <row r="25">
          <cell r="A25">
            <v>150</v>
          </cell>
          <cell r="B25" t="str">
            <v>GLUCOREUMIN 1,5G 10 ENV LACRE</v>
          </cell>
          <cell r="C25" t="str">
            <v>1500 MG PO SOL OR CT 10 SACH X 3,95 G</v>
          </cell>
          <cell r="D25">
            <v>533802501174414</v>
          </cell>
        </row>
        <row r="26">
          <cell r="A26">
            <v>151</v>
          </cell>
          <cell r="B26" t="str">
            <v>GLUCOREUMIN 1,5G 30 ENV LACRE</v>
          </cell>
          <cell r="C26" t="str">
            <v>1500 MG PO SOL OR CT 30 SACH X 3,95 G</v>
          </cell>
          <cell r="D26">
            <v>533802502170412</v>
          </cell>
        </row>
        <row r="27">
          <cell r="A27">
            <v>6110</v>
          </cell>
          <cell r="B27" t="str">
            <v>IGUASSINA CPR C/ 20</v>
          </cell>
          <cell r="C27" t="str">
            <v>50 MG + 50 MG COM CT BL AL PLAS INC X 20</v>
          </cell>
          <cell r="D27">
            <v>533800802118411</v>
          </cell>
        </row>
        <row r="28">
          <cell r="A28" t="str">
            <v>N/A</v>
          </cell>
          <cell r="B28" t="str">
            <v xml:space="preserve">IGUASSINA  </v>
          </cell>
          <cell r="C28" t="str">
            <v>50 MG + 50 MG COM CT STR X 20</v>
          </cell>
          <cell r="D28">
            <v>533800801111411</v>
          </cell>
        </row>
        <row r="29">
          <cell r="A29">
            <v>1510</v>
          </cell>
          <cell r="B29" t="str">
            <v>MONURIL GRANULADO C/1 C/LACRE</v>
          </cell>
          <cell r="C29" t="str">
            <v>5,631 GRAN CT ENV AL PE X 8 G</v>
          </cell>
          <cell r="D29">
            <v>533801001135411</v>
          </cell>
        </row>
        <row r="30">
          <cell r="A30">
            <v>1001</v>
          </cell>
          <cell r="B30" t="str">
            <v xml:space="preserve">NOVADERM DERMAT ZB BISN AL 30G </v>
          </cell>
          <cell r="C30" t="str">
            <v>5 MG/G + 5 MG/G CREM DERM CT BG AL X 30 G </v>
          </cell>
          <cell r="D30">
            <v>533802702161417</v>
          </cell>
        </row>
        <row r="31">
          <cell r="A31">
            <v>1011</v>
          </cell>
          <cell r="B31" t="str">
            <v xml:space="preserve">NOVADERM GINEC ZB 40G + 8 APL </v>
          </cell>
          <cell r="C31" t="str">
            <v>5 MG/G + 5 MG/G CREM VAG CT BG AL X 40 G + 8 APLIC </v>
          </cell>
          <cell r="D31">
            <v>533802703168415</v>
          </cell>
        </row>
        <row r="32">
          <cell r="A32">
            <v>412</v>
          </cell>
          <cell r="B32" t="str">
            <v xml:space="preserve">OTOFOXIN SOL OTOLÓGICA 10ML </v>
          </cell>
          <cell r="C32" t="str">
            <v>5,8 MG/ML SOL OTO CT FR VD AMB GOT X 10 ML </v>
          </cell>
          <cell r="D32">
            <v>533801101172416</v>
          </cell>
        </row>
        <row r="33">
          <cell r="A33">
            <v>1706</v>
          </cell>
          <cell r="B33" t="str">
            <v>PANOTIL SOLUCAO (NOVO CG)</v>
          </cell>
          <cell r="C33" t="str">
            <v>10.000 UI/ML + 10 MG/ML + 1 MG/ML + 40 MG/ML SOL OTO CT FR VD AMB CGT X 8 ML</v>
          </cell>
          <cell r="D33">
            <v>533801201177411</v>
          </cell>
        </row>
        <row r="34">
          <cell r="A34">
            <v>7626</v>
          </cell>
          <cell r="B34" t="str">
            <v>PIPUROL XAROPE 120ML</v>
          </cell>
          <cell r="C34" t="str">
            <v>40 MG/ML XPE CT FR VD AMB X 120 ML + COP DOSAD</v>
          </cell>
          <cell r="D34">
            <v>533801403136412</v>
          </cell>
        </row>
        <row r="35">
          <cell r="A35">
            <v>7614</v>
          </cell>
          <cell r="B35" t="str">
            <v>PIPUROL 400MG CAPSULAS COM 20</v>
          </cell>
          <cell r="C35" t="str">
            <v>400 MG CAP GEL DURA CT BL AL PLAS INC X 20</v>
          </cell>
          <cell r="D35">
            <v>533801402113419</v>
          </cell>
        </row>
        <row r="36">
          <cell r="A36">
            <v>910</v>
          </cell>
          <cell r="B36" t="str">
            <v>RINOFLUIMUCIL GOTAS 12 ML NF</v>
          </cell>
          <cell r="C36" t="str">
            <v>10 MG/ML +5 MG/ML SOL NAS CT FR VD AMB CGT X 12 ML</v>
          </cell>
          <cell r="D36">
            <v>533801702176416</v>
          </cell>
        </row>
        <row r="37">
          <cell r="A37" t="str">
            <v>1820DUPL</v>
          </cell>
          <cell r="B37" t="str">
            <v>SEKI EAN DUPL</v>
          </cell>
          <cell r="C37" t="str">
            <v>35,4 MG/ML SUS OR CT FR VD AMB X 15 ML</v>
          </cell>
          <cell r="D37">
            <v>533801801131410</v>
          </cell>
        </row>
        <row r="38">
          <cell r="A38">
            <v>1820</v>
          </cell>
          <cell r="B38" t="str">
            <v>SEKI GOTAS 15ML</v>
          </cell>
          <cell r="C38" t="str">
            <v>35,4 MG/ML SUS OR CT FR VD AMB X 15 ML + GOT</v>
          </cell>
          <cell r="D38">
            <v>533801804130318</v>
          </cell>
        </row>
        <row r="39">
          <cell r="A39" t="str">
            <v>1818DUPL</v>
          </cell>
          <cell r="B39" t="str">
            <v>SEKI EAN DUPL</v>
          </cell>
          <cell r="C39" t="str">
            <v>3,54 MG/ML XPE CT FR VD AMB X 120 ML + COL</v>
          </cell>
          <cell r="D39">
            <v>533801802138419</v>
          </cell>
        </row>
        <row r="40">
          <cell r="A40">
            <v>1818</v>
          </cell>
          <cell r="B40" t="str">
            <v>SEKI XAROPE 120ML</v>
          </cell>
          <cell r="C40" t="str">
            <v>3,54 MG/ML XPE CT FR VD AMB X 120 ML + CP MED</v>
          </cell>
          <cell r="D40">
            <v>533801803134311</v>
          </cell>
        </row>
        <row r="41">
          <cell r="A41">
            <v>781</v>
          </cell>
          <cell r="B41" t="str">
            <v>SPIDUFEN 600MG GRAN.C/10 LACRE</v>
          </cell>
          <cell r="C41" t="str">
            <v>1155 MG GRAN CT 10 ENV AL PE X 3 G (SBR DAMASCO)</v>
          </cell>
          <cell r="D41">
            <v>533801904135427</v>
          </cell>
        </row>
        <row r="42">
          <cell r="A42">
            <v>881</v>
          </cell>
          <cell r="B42" t="str">
            <v>Spidufen Menta 600 x 10</v>
          </cell>
          <cell r="C42" t="str">
            <v>1155 MG GRAN CT 10 ENV AL PE X 3 G (SBR MENTA + ANIS)</v>
          </cell>
          <cell r="D42">
            <v>533801907134316</v>
          </cell>
        </row>
        <row r="43">
          <cell r="A43">
            <v>871</v>
          </cell>
          <cell r="B43" t="str">
            <v>Spidufen Menta 400 x 10</v>
          </cell>
          <cell r="C43" t="str">
            <v>770 MG GRAN CT 10 ENV AL PE X 3 G (SBR MENTA + ANIS)</v>
          </cell>
          <cell r="D43">
            <v>533801906138318</v>
          </cell>
        </row>
        <row r="44">
          <cell r="A44">
            <v>773</v>
          </cell>
          <cell r="B44" t="str">
            <v>SPIDUFEN 400MG GRAN C/20 LACRE</v>
          </cell>
          <cell r="C44" t="str">
            <v>770 MG GRAN CT 20 ENV AL PE X 3 G (SBR DAMASCO)</v>
          </cell>
          <cell r="D44">
            <v>533801902132420</v>
          </cell>
        </row>
        <row r="45">
          <cell r="A45">
            <v>776</v>
          </cell>
          <cell r="B45" t="str">
            <v>SPIDUFEN 400MG GRAN.C/6 LACRE</v>
          </cell>
          <cell r="C45" t="str">
            <v>770 MG GRAN CT 6 ENV AL PE X 3 G (SBR DAMASCO)</v>
          </cell>
          <cell r="D45">
            <v>533801903139429</v>
          </cell>
        </row>
        <row r="46">
          <cell r="A46" t="str">
            <v>xxx</v>
          </cell>
          <cell r="B46" t="str">
            <v>SPIDUFEN</v>
          </cell>
          <cell r="C46" t="str">
            <v>770 MG COM REV CT BL AL AL X 12</v>
          </cell>
          <cell r="D46">
            <v>533814030007405</v>
          </cell>
        </row>
        <row r="47">
          <cell r="A47" t="str">
            <v>tr100</v>
          </cell>
          <cell r="B47" t="str">
            <v>TRIDURAL 100MG</v>
          </cell>
          <cell r="C47" t="str">
            <v>100 MG COM REV LIB PROL BL AL PLAS X 5</v>
          </cell>
          <cell r="D47">
            <v>533802803111318</v>
          </cell>
        </row>
        <row r="48">
          <cell r="A48" t="str">
            <v>tr200</v>
          </cell>
          <cell r="B48" t="str">
            <v>TRIDURAL 200MG</v>
          </cell>
          <cell r="C48" t="str">
            <v>200 MG COM REV LIB PROL BL AL PLAS X 5</v>
          </cell>
          <cell r="D48">
            <v>533802802115311</v>
          </cell>
        </row>
        <row r="49">
          <cell r="A49" t="str">
            <v>tr300</v>
          </cell>
          <cell r="B49" t="str">
            <v>TRIDURAL 300MG</v>
          </cell>
          <cell r="C49" t="str">
            <v>300 MG COM REV LIB PROL BL AL PLAS X 5</v>
          </cell>
          <cell r="D49">
            <v>533802801119311</v>
          </cell>
        </row>
        <row r="50">
          <cell r="A50">
            <v>4810</v>
          </cell>
          <cell r="B50" t="str">
            <v>URSACOL CPO 150MG C/20 BLISTER</v>
          </cell>
          <cell r="C50" t="str">
            <v>150 MG COM CT BL AL PLAS INC X20</v>
          </cell>
          <cell r="D50">
            <v>533802004111317</v>
          </cell>
        </row>
        <row r="51">
          <cell r="A51" t="str">
            <v>4810DUPL</v>
          </cell>
          <cell r="B51" t="str">
            <v>URSACOL EAN DUPL</v>
          </cell>
          <cell r="C51" t="str">
            <v>150 MG COM CT 5 STR X 4</v>
          </cell>
          <cell r="D51">
            <v>533802001112411</v>
          </cell>
        </row>
        <row r="52">
          <cell r="A52">
            <v>4831</v>
          </cell>
          <cell r="B52" t="str">
            <v>URSACOL CPO.300MG C/20 BLISTER</v>
          </cell>
          <cell r="C52" t="str">
            <v>300 MG COM CT BL AL PLAS INC X 20</v>
          </cell>
          <cell r="D52">
            <v>533802005118315</v>
          </cell>
        </row>
        <row r="53">
          <cell r="A53" t="str">
            <v>4831DUPL</v>
          </cell>
          <cell r="B53" t="str">
            <v>URSACOL EAN DUPL</v>
          </cell>
          <cell r="C53" t="str">
            <v>300 MG COM CT 5 STR X 4</v>
          </cell>
          <cell r="D53">
            <v>533802003115416</v>
          </cell>
        </row>
        <row r="54">
          <cell r="A54">
            <v>4820</v>
          </cell>
          <cell r="B54" t="str">
            <v>URSACOL CPO.50MG C/20 BLISTER</v>
          </cell>
          <cell r="C54" t="str">
            <v>50 MG COM CT BL AL PLAS INC X 20</v>
          </cell>
          <cell r="D54">
            <v>533802006114313</v>
          </cell>
        </row>
        <row r="55">
          <cell r="A55" t="str">
            <v>4820DUPL</v>
          </cell>
          <cell r="B55" t="str">
            <v>URSACOL EAN DUPL</v>
          </cell>
          <cell r="C55" t="str">
            <v>50 MG COM CT 5 STR X 4</v>
          </cell>
          <cell r="D55">
            <v>533802002119418</v>
          </cell>
        </row>
        <row r="56">
          <cell r="A56">
            <v>4823</v>
          </cell>
          <cell r="B56" t="str">
            <v>URSACOL 50 MG C/30 COMPRS</v>
          </cell>
          <cell r="C56" t="str">
            <v>50 MG C/ CT BL AL PLAS INC X 30</v>
          </cell>
          <cell r="D56">
            <v>533814110007503</v>
          </cell>
        </row>
        <row r="57">
          <cell r="A57">
            <v>4813</v>
          </cell>
          <cell r="B57" t="str">
            <v>URSACOL 150 MG C/30 COMPRS</v>
          </cell>
          <cell r="C57" t="str">
            <v>150 MG C/ CT BL AL PLAS INC X 30</v>
          </cell>
          <cell r="D57">
            <v>533814110007603</v>
          </cell>
        </row>
        <row r="58">
          <cell r="A58">
            <v>4834</v>
          </cell>
          <cell r="B58" t="str">
            <v>URSACOL 300 MG C/30 COMPRS</v>
          </cell>
          <cell r="C58" t="str">
            <v>300 MG C/ CT BL AL PLAS INC X 30</v>
          </cell>
          <cell r="D58">
            <v>533814110007703</v>
          </cell>
        </row>
        <row r="59">
          <cell r="A59">
            <v>1512</v>
          </cell>
          <cell r="B59" t="str">
            <v>MONURIL GRANULADO C/2 ENV</v>
          </cell>
          <cell r="C59" t="str">
            <v>5,631 G GRAN CT 2 ENV AL PE X 8 G</v>
          </cell>
          <cell r="D59">
            <v>533815020007803</v>
          </cell>
        </row>
        <row r="60">
          <cell r="A60"/>
          <cell r="B60"/>
          <cell r="C60"/>
          <cell r="D60"/>
        </row>
      </sheetData>
      <sheetData sheetId="2">
        <row r="2">
          <cell r="L2"/>
          <cell r="M2">
            <v>13</v>
          </cell>
          <cell r="N2"/>
          <cell r="O2"/>
          <cell r="P2"/>
          <cell r="Q2"/>
          <cell r="R2">
            <v>18</v>
          </cell>
          <cell r="S2"/>
          <cell r="T2"/>
          <cell r="U2"/>
          <cell r="V2"/>
          <cell r="W2">
            <v>23</v>
          </cell>
          <cell r="X2"/>
          <cell r="Y2"/>
          <cell r="Z2"/>
          <cell r="AA2"/>
          <cell r="AB2">
            <v>28</v>
          </cell>
          <cell r="AC2"/>
          <cell r="AD2"/>
          <cell r="AE2"/>
          <cell r="AF2"/>
          <cell r="AG2">
            <v>33</v>
          </cell>
          <cell r="AH2"/>
          <cell r="AI2"/>
          <cell r="AJ2"/>
          <cell r="AK2"/>
          <cell r="AL2">
            <v>38</v>
          </cell>
          <cell r="AM2"/>
          <cell r="AN2"/>
          <cell r="AP2"/>
          <cell r="AQ2">
            <v>43</v>
          </cell>
          <cell r="AR2"/>
          <cell r="AS2"/>
          <cell r="AT2"/>
          <cell r="AU2"/>
          <cell r="AV2">
            <v>48</v>
          </cell>
          <cell r="AW2"/>
          <cell r="AX2"/>
          <cell r="AY2"/>
          <cell r="AZ2"/>
          <cell r="BA2">
            <v>53</v>
          </cell>
          <cell r="BB2"/>
          <cell r="BC2"/>
          <cell r="BD2"/>
          <cell r="BE2"/>
          <cell r="BF2">
            <v>58</v>
          </cell>
          <cell r="BG2"/>
          <cell r="BH2"/>
          <cell r="BI2"/>
          <cell r="BJ2"/>
          <cell r="BK2">
            <v>63</v>
          </cell>
          <cell r="BL2"/>
          <cell r="BM2"/>
          <cell r="BN2"/>
          <cell r="BO2"/>
          <cell r="BP2">
            <v>68</v>
          </cell>
          <cell r="BQ2"/>
          <cell r="BR2"/>
        </row>
        <row r="4">
          <cell r="F4" t="str">
            <v>Registro ANVISA</v>
          </cell>
          <cell r="G4" t="str">
            <v>Lista (Pis-Cofins)</v>
          </cell>
          <cell r="H4" t="str">
            <v>Situação da apresentação</v>
          </cell>
          <cell r="I4" t="str">
            <v>Nivel</v>
          </cell>
          <cell r="J4" t="str">
            <v>% Reajuste</v>
          </cell>
          <cell r="K4"/>
          <cell r="L4" t="str">
            <v>PF 0%</v>
          </cell>
          <cell r="M4"/>
          <cell r="N4"/>
          <cell r="O4"/>
          <cell r="P4"/>
          <cell r="Q4" t="str">
            <v>PF 12%</v>
          </cell>
          <cell r="R4"/>
          <cell r="S4"/>
          <cell r="T4"/>
          <cell r="U4"/>
          <cell r="V4" t="str">
            <v>PF 17%</v>
          </cell>
          <cell r="W4"/>
          <cell r="X4"/>
          <cell r="Y4"/>
          <cell r="Z4"/>
          <cell r="AA4" t="str">
            <v>PF 18%</v>
          </cell>
          <cell r="AB4"/>
          <cell r="AC4"/>
          <cell r="AD4"/>
          <cell r="AE4"/>
          <cell r="AF4" t="str">
            <v>PF 19%</v>
          </cell>
          <cell r="AG4"/>
          <cell r="AH4"/>
          <cell r="AI4"/>
          <cell r="AJ4"/>
          <cell r="AK4" t="str">
            <v>PF (ZFM) 17%</v>
          </cell>
          <cell r="AL4"/>
          <cell r="AM4"/>
          <cell r="AN4"/>
          <cell r="AP4" t="str">
            <v>PMC 0%</v>
          </cell>
          <cell r="AQ4"/>
          <cell r="AR4"/>
          <cell r="AS4"/>
          <cell r="AT4"/>
          <cell r="AU4" t="str">
            <v>PMC 12%</v>
          </cell>
          <cell r="AV4"/>
          <cell r="AW4"/>
          <cell r="AX4"/>
          <cell r="AY4"/>
          <cell r="AZ4" t="str">
            <v>PMC 17%</v>
          </cell>
          <cell r="BA4"/>
          <cell r="BB4"/>
          <cell r="BC4"/>
          <cell r="BD4"/>
          <cell r="BE4" t="str">
            <v>PMC 18%</v>
          </cell>
          <cell r="BF4"/>
          <cell r="BG4"/>
          <cell r="BH4"/>
          <cell r="BI4"/>
          <cell r="BJ4" t="str">
            <v>PMC 19%</v>
          </cell>
          <cell r="BK4"/>
          <cell r="BL4"/>
          <cell r="BM4"/>
          <cell r="BN4"/>
          <cell r="BO4" t="str">
            <v>PMC (ZFM) 17%</v>
          </cell>
          <cell r="BP4"/>
          <cell r="BQ4"/>
          <cell r="BR4"/>
        </row>
        <row r="5">
          <cell r="F5"/>
          <cell r="G5"/>
          <cell r="H5"/>
          <cell r="I5"/>
          <cell r="J5"/>
          <cell r="K5"/>
          <cell r="L5" t="str">
            <v>Vigente</v>
          </cell>
          <cell r="M5" t="str">
            <v>Após reajuste</v>
          </cell>
          <cell r="N5" t="str">
            <v>∆ %</v>
          </cell>
          <cell r="O5" t="str">
            <v>check</v>
          </cell>
          <cell r="P5"/>
          <cell r="Q5" t="str">
            <v>Vigente</v>
          </cell>
          <cell r="R5" t="str">
            <v>Após reajuste</v>
          </cell>
          <cell r="S5" t="str">
            <v>∆ %</v>
          </cell>
          <cell r="T5" t="str">
            <v>check</v>
          </cell>
          <cell r="U5"/>
          <cell r="V5" t="str">
            <v>Vigente</v>
          </cell>
          <cell r="W5" t="str">
            <v>Após reajuste</v>
          </cell>
          <cell r="X5" t="str">
            <v>∆ %</v>
          </cell>
          <cell r="Y5" t="str">
            <v>check</v>
          </cell>
          <cell r="Z5"/>
          <cell r="AA5" t="str">
            <v>Vigente</v>
          </cell>
          <cell r="AB5" t="str">
            <v>Após reajuste</v>
          </cell>
          <cell r="AC5" t="str">
            <v>∆ %</v>
          </cell>
          <cell r="AD5" t="str">
            <v>check</v>
          </cell>
          <cell r="AE5"/>
          <cell r="AF5" t="str">
            <v>Vigente</v>
          </cell>
          <cell r="AG5" t="str">
            <v>Após reajuste</v>
          </cell>
          <cell r="AH5" t="str">
            <v>∆ %</v>
          </cell>
          <cell r="AI5" t="str">
            <v>check</v>
          </cell>
          <cell r="AJ5"/>
          <cell r="AK5" t="str">
            <v>Vigente</v>
          </cell>
          <cell r="AL5" t="str">
            <v>Após reajuste</v>
          </cell>
          <cell r="AM5" t="str">
            <v>∆ %</v>
          </cell>
          <cell r="AN5" t="str">
            <v>check</v>
          </cell>
          <cell r="AP5" t="str">
            <v>Vigente</v>
          </cell>
          <cell r="AQ5" t="str">
            <v>Após reajuste</v>
          </cell>
          <cell r="AR5" t="str">
            <v>∆ %</v>
          </cell>
          <cell r="AS5" t="str">
            <v>check</v>
          </cell>
          <cell r="AT5"/>
          <cell r="AU5" t="str">
            <v>Vigente</v>
          </cell>
          <cell r="AV5" t="str">
            <v>Após reajuste</v>
          </cell>
          <cell r="AW5" t="str">
            <v>∆ %</v>
          </cell>
          <cell r="AX5" t="str">
            <v>check</v>
          </cell>
          <cell r="AY5"/>
          <cell r="AZ5" t="str">
            <v>Vigente</v>
          </cell>
          <cell r="BA5" t="str">
            <v>Após reajuste</v>
          </cell>
          <cell r="BB5" t="str">
            <v>∆ %</v>
          </cell>
          <cell r="BC5" t="str">
            <v>check</v>
          </cell>
          <cell r="BD5"/>
          <cell r="BE5" t="str">
            <v>Vigente</v>
          </cell>
          <cell r="BF5" t="str">
            <v>Após reajuste</v>
          </cell>
          <cell r="BG5" t="str">
            <v>∆ %</v>
          </cell>
          <cell r="BH5" t="str">
            <v>check</v>
          </cell>
          <cell r="BI5"/>
          <cell r="BJ5" t="str">
            <v>Vigente</v>
          </cell>
          <cell r="BK5" t="str">
            <v>Após reajuste</v>
          </cell>
          <cell r="BL5" t="str">
            <v>∆ %</v>
          </cell>
          <cell r="BM5" t="str">
            <v>check</v>
          </cell>
          <cell r="BN5"/>
          <cell r="BO5" t="str">
            <v>Vigente</v>
          </cell>
          <cell r="BP5" t="str">
            <v>Após reajuste</v>
          </cell>
          <cell r="BQ5" t="str">
            <v>∆ %</v>
          </cell>
          <cell r="BR5" t="str">
            <v>check</v>
          </cell>
        </row>
        <row r="6">
          <cell r="F6">
            <v>1008400080045</v>
          </cell>
          <cell r="G6" t="str">
            <v>Negativa</v>
          </cell>
          <cell r="H6" t="str">
            <v>Inativa</v>
          </cell>
          <cell r="I6">
            <v>2</v>
          </cell>
          <cell r="J6">
            <v>6.3500000000000001E-2</v>
          </cell>
          <cell r="K6" t="str">
            <v>ok</v>
          </cell>
          <cell r="L6">
            <v>0</v>
          </cell>
          <cell r="M6">
            <v>0</v>
          </cell>
          <cell r="N6">
            <v>0</v>
          </cell>
          <cell r="O6" t="str">
            <v>ok</v>
          </cell>
          <cell r="P6"/>
          <cell r="Q6">
            <v>12.19</v>
          </cell>
          <cell r="R6">
            <v>0</v>
          </cell>
          <cell r="S6">
            <v>-1</v>
          </cell>
          <cell r="T6" t="str">
            <v>ok</v>
          </cell>
          <cell r="U6"/>
          <cell r="V6">
            <v>13.04</v>
          </cell>
          <cell r="W6">
            <v>0</v>
          </cell>
          <cell r="X6">
            <v>-1</v>
          </cell>
          <cell r="Y6" t="str">
            <v>ok</v>
          </cell>
          <cell r="Z6"/>
          <cell r="AA6">
            <v>13.23</v>
          </cell>
          <cell r="AB6">
            <v>0</v>
          </cell>
          <cell r="AC6">
            <v>-1</v>
          </cell>
          <cell r="AD6" t="str">
            <v>ok</v>
          </cell>
          <cell r="AE6"/>
          <cell r="AF6">
            <v>13.42</v>
          </cell>
          <cell r="AG6">
            <v>0</v>
          </cell>
          <cell r="AH6">
            <v>-1</v>
          </cell>
          <cell r="AI6" t="str">
            <v>ok</v>
          </cell>
          <cell r="AJ6"/>
          <cell r="AK6">
            <v>11.33</v>
          </cell>
          <cell r="AL6">
            <v>0</v>
          </cell>
          <cell r="AM6">
            <v>-1</v>
          </cell>
          <cell r="AN6" t="str">
            <v>ok</v>
          </cell>
          <cell r="AP6">
            <v>0</v>
          </cell>
          <cell r="AQ6">
            <v>0</v>
          </cell>
          <cell r="AR6">
            <v>0</v>
          </cell>
          <cell r="AS6" t="str">
            <v>ok</v>
          </cell>
          <cell r="AU6">
            <v>16.260000000000002</v>
          </cell>
          <cell r="AV6">
            <v>0</v>
          </cell>
          <cell r="AW6">
            <v>-1</v>
          </cell>
          <cell r="AX6" t="str">
            <v>ok</v>
          </cell>
          <cell r="AZ6">
            <v>17.36</v>
          </cell>
          <cell r="BA6">
            <v>0</v>
          </cell>
          <cell r="BB6">
            <v>-1</v>
          </cell>
          <cell r="BC6" t="str">
            <v>ok</v>
          </cell>
          <cell r="BE6">
            <v>17.600000000000001</v>
          </cell>
          <cell r="BF6">
            <v>0</v>
          </cell>
          <cell r="BG6">
            <v>-1</v>
          </cell>
          <cell r="BH6" t="str">
            <v>ok</v>
          </cell>
          <cell r="BJ6">
            <v>17.84</v>
          </cell>
          <cell r="BK6">
            <v>0</v>
          </cell>
          <cell r="BL6">
            <v>-1</v>
          </cell>
          <cell r="BM6" t="str">
            <v>ok</v>
          </cell>
          <cell r="BO6">
            <v>15.66</v>
          </cell>
          <cell r="BP6">
            <v>0</v>
          </cell>
          <cell r="BQ6">
            <v>-1</v>
          </cell>
          <cell r="BR6" t="str">
            <v>ok</v>
          </cell>
        </row>
        <row r="7">
          <cell r="F7">
            <v>1008400080061</v>
          </cell>
          <cell r="G7" t="str">
            <v>Negativa</v>
          </cell>
          <cell r="H7" t="str">
            <v>Conformidade</v>
          </cell>
          <cell r="I7">
            <v>2</v>
          </cell>
          <cell r="J7">
            <v>6.3500000000000001E-2</v>
          </cell>
          <cell r="K7" t="str">
            <v>ok</v>
          </cell>
          <cell r="L7">
            <v>0</v>
          </cell>
          <cell r="M7">
            <v>0</v>
          </cell>
          <cell r="N7">
            <v>0</v>
          </cell>
          <cell r="O7" t="str">
            <v>ok</v>
          </cell>
          <cell r="P7"/>
          <cell r="Q7">
            <v>12.2</v>
          </cell>
          <cell r="R7">
            <v>12.97</v>
          </cell>
          <cell r="S7">
            <v>6.3114754098360759E-2</v>
          </cell>
          <cell r="T7" t="str">
            <v>ok</v>
          </cell>
          <cell r="U7"/>
          <cell r="V7">
            <v>13.05</v>
          </cell>
          <cell r="W7">
            <v>13.87</v>
          </cell>
          <cell r="X7">
            <v>6.2835249042145547E-2</v>
          </cell>
          <cell r="Y7" t="str">
            <v>ok</v>
          </cell>
          <cell r="Z7"/>
          <cell r="AA7">
            <v>13.24</v>
          </cell>
          <cell r="AB7">
            <v>14.07</v>
          </cell>
          <cell r="AC7">
            <v>6.2688821752265866E-2</v>
          </cell>
          <cell r="AD7" t="str">
            <v>ok</v>
          </cell>
          <cell r="AE7"/>
          <cell r="AF7">
            <v>13.43</v>
          </cell>
          <cell r="AG7">
            <v>14.27</v>
          </cell>
          <cell r="AH7">
            <v>6.2546537602382823E-2</v>
          </cell>
          <cell r="AI7" t="str">
            <v>ok</v>
          </cell>
          <cell r="AJ7"/>
          <cell r="AK7">
            <v>11.34</v>
          </cell>
          <cell r="AL7">
            <v>12.05</v>
          </cell>
          <cell r="AM7">
            <v>6.2610229276895968E-2</v>
          </cell>
          <cell r="AN7" t="str">
            <v>ok</v>
          </cell>
          <cell r="AP7">
            <v>0</v>
          </cell>
          <cell r="AQ7">
            <v>0</v>
          </cell>
          <cell r="AR7">
            <v>0</v>
          </cell>
          <cell r="AS7" t="str">
            <v>ok</v>
          </cell>
          <cell r="AU7">
            <v>16.27</v>
          </cell>
          <cell r="AV7">
            <v>17.29</v>
          </cell>
          <cell r="AW7">
            <v>6.269207129686527E-2</v>
          </cell>
          <cell r="AX7" t="str">
            <v>ok</v>
          </cell>
          <cell r="AZ7">
            <v>17.37</v>
          </cell>
          <cell r="BA7">
            <v>18.46</v>
          </cell>
          <cell r="BB7">
            <v>6.2751871042026508E-2</v>
          </cell>
          <cell r="BC7" t="str">
            <v>ok</v>
          </cell>
          <cell r="BE7">
            <v>17.61</v>
          </cell>
          <cell r="BF7">
            <v>18.71</v>
          </cell>
          <cell r="BG7">
            <v>6.2464508801817198E-2</v>
          </cell>
          <cell r="BH7" t="str">
            <v>ok</v>
          </cell>
          <cell r="BJ7">
            <v>17.850000000000001</v>
          </cell>
          <cell r="BK7">
            <v>18.97</v>
          </cell>
          <cell r="BL7">
            <v>6.2745098039215463E-2</v>
          </cell>
          <cell r="BM7" t="str">
            <v>ok</v>
          </cell>
          <cell r="BO7">
            <v>15.68</v>
          </cell>
          <cell r="BP7">
            <v>16.66</v>
          </cell>
          <cell r="BQ7">
            <v>6.25E-2</v>
          </cell>
          <cell r="BR7" t="str">
            <v>ok</v>
          </cell>
        </row>
        <row r="8">
          <cell r="F8">
            <v>1008400080053</v>
          </cell>
          <cell r="G8" t="str">
            <v>Negativa</v>
          </cell>
          <cell r="H8" t="str">
            <v>Conformidade</v>
          </cell>
          <cell r="I8">
            <v>2</v>
          </cell>
          <cell r="J8">
            <v>6.3500000000000001E-2</v>
          </cell>
          <cell r="K8" t="str">
            <v>ok</v>
          </cell>
          <cell r="L8">
            <v>0</v>
          </cell>
          <cell r="M8">
            <v>0</v>
          </cell>
          <cell r="N8">
            <v>0</v>
          </cell>
          <cell r="O8" t="str">
            <v>ok</v>
          </cell>
          <cell r="P8"/>
          <cell r="Q8">
            <v>9.18</v>
          </cell>
          <cell r="R8">
            <v>9.75</v>
          </cell>
          <cell r="S8">
            <v>6.2091503267973858E-2</v>
          </cell>
          <cell r="T8" t="str">
            <v>ok</v>
          </cell>
          <cell r="U8"/>
          <cell r="V8">
            <v>9.82</v>
          </cell>
          <cell r="W8">
            <v>10.43</v>
          </cell>
          <cell r="X8">
            <v>6.2118126272912466E-2</v>
          </cell>
          <cell r="Y8" t="str">
            <v>ok</v>
          </cell>
          <cell r="Z8"/>
          <cell r="AA8">
            <v>9.9600000000000009</v>
          </cell>
          <cell r="AB8">
            <v>10.58</v>
          </cell>
          <cell r="AC8">
            <v>6.2248995983935629E-2</v>
          </cell>
          <cell r="AD8" t="str">
            <v>ok</v>
          </cell>
          <cell r="AE8"/>
          <cell r="AF8">
            <v>10.1</v>
          </cell>
          <cell r="AG8">
            <v>10.73</v>
          </cell>
          <cell r="AH8">
            <v>6.2376237623762432E-2</v>
          </cell>
          <cell r="AI8" t="str">
            <v>ok</v>
          </cell>
          <cell r="AJ8"/>
          <cell r="AK8">
            <v>8.5299999999999994</v>
          </cell>
          <cell r="AL8">
            <v>9.06</v>
          </cell>
          <cell r="AM8">
            <v>6.2133645955451566E-2</v>
          </cell>
          <cell r="AN8" t="str">
            <v>ok</v>
          </cell>
          <cell r="AP8">
            <v>0</v>
          </cell>
          <cell r="AQ8">
            <v>0</v>
          </cell>
          <cell r="AR8">
            <v>0</v>
          </cell>
          <cell r="AS8" t="str">
            <v>ok</v>
          </cell>
          <cell r="AU8">
            <v>12.24</v>
          </cell>
          <cell r="AV8">
            <v>13</v>
          </cell>
          <cell r="AW8">
            <v>6.2091503267973858E-2</v>
          </cell>
          <cell r="AX8" t="str">
            <v>ok</v>
          </cell>
          <cell r="AZ8">
            <v>13.07</v>
          </cell>
          <cell r="BA8">
            <v>13.88</v>
          </cell>
          <cell r="BB8">
            <v>6.1973986228003097E-2</v>
          </cell>
          <cell r="BC8" t="str">
            <v>ok</v>
          </cell>
          <cell r="BE8">
            <v>13.25</v>
          </cell>
          <cell r="BF8">
            <v>14.07</v>
          </cell>
          <cell r="BG8">
            <v>6.1886792452830131E-2</v>
          </cell>
          <cell r="BH8" t="str">
            <v>ok</v>
          </cell>
          <cell r="BJ8">
            <v>13.43</v>
          </cell>
          <cell r="BK8">
            <v>14.27</v>
          </cell>
          <cell r="BL8">
            <v>6.2546537602382823E-2</v>
          </cell>
          <cell r="BM8" t="str">
            <v>ok</v>
          </cell>
          <cell r="BO8">
            <v>11.79</v>
          </cell>
          <cell r="BP8">
            <v>12.53</v>
          </cell>
          <cell r="BQ8">
            <v>6.2765055131467351E-2</v>
          </cell>
          <cell r="BR8" t="str">
            <v>ok</v>
          </cell>
        </row>
        <row r="9">
          <cell r="F9">
            <v>1008400200024</v>
          </cell>
          <cell r="G9" t="str">
            <v>Negativa</v>
          </cell>
          <cell r="H9" t="str">
            <v>Conformidade</v>
          </cell>
          <cell r="I9">
            <v>2</v>
          </cell>
          <cell r="J9">
            <v>6.3500000000000001E-2</v>
          </cell>
          <cell r="K9" t="str">
            <v>ok</v>
          </cell>
          <cell r="L9">
            <v>0</v>
          </cell>
          <cell r="M9">
            <v>0</v>
          </cell>
          <cell r="N9">
            <v>0</v>
          </cell>
          <cell r="O9" t="str">
            <v>ok</v>
          </cell>
          <cell r="P9"/>
          <cell r="Q9">
            <v>21.11</v>
          </cell>
          <cell r="R9">
            <v>22.43</v>
          </cell>
          <cell r="S9">
            <v>6.2529606821411621E-2</v>
          </cell>
          <cell r="T9" t="str">
            <v>ok</v>
          </cell>
          <cell r="U9"/>
          <cell r="V9">
            <v>22.58</v>
          </cell>
          <cell r="W9">
            <v>24</v>
          </cell>
          <cell r="X9">
            <v>6.2887511071745061E-2</v>
          </cell>
          <cell r="Y9" t="str">
            <v>ok</v>
          </cell>
          <cell r="Z9"/>
          <cell r="AA9">
            <v>22.9</v>
          </cell>
          <cell r="AB9">
            <v>24.34</v>
          </cell>
          <cell r="AC9">
            <v>6.2882096069869053E-2</v>
          </cell>
          <cell r="AD9" t="str">
            <v>ok</v>
          </cell>
          <cell r="AE9"/>
          <cell r="AF9">
            <v>23.23</v>
          </cell>
          <cell r="AG9">
            <v>24.69</v>
          </cell>
          <cell r="AH9">
            <v>6.2849763237193379E-2</v>
          </cell>
          <cell r="AI9" t="str">
            <v>ok</v>
          </cell>
          <cell r="AJ9"/>
          <cell r="AK9">
            <v>19.61</v>
          </cell>
          <cell r="AL9">
            <v>20.85</v>
          </cell>
          <cell r="AM9">
            <v>6.3233044365119895E-2</v>
          </cell>
          <cell r="AN9" t="str">
            <v>ok</v>
          </cell>
          <cell r="AP9">
            <v>0</v>
          </cell>
          <cell r="AQ9">
            <v>0</v>
          </cell>
          <cell r="AR9">
            <v>0</v>
          </cell>
          <cell r="AS9" t="str">
            <v>ok</v>
          </cell>
          <cell r="AU9">
            <v>28.15</v>
          </cell>
          <cell r="AV9">
            <v>29.92</v>
          </cell>
          <cell r="AW9">
            <v>6.2877442273534756E-2</v>
          </cell>
          <cell r="AX9" t="str">
            <v>ok</v>
          </cell>
          <cell r="AZ9">
            <v>30.05</v>
          </cell>
          <cell r="BA9">
            <v>31.94</v>
          </cell>
          <cell r="BB9">
            <v>6.2895174708818669E-2</v>
          </cell>
          <cell r="BC9" t="str">
            <v>ok</v>
          </cell>
          <cell r="BE9">
            <v>30.46</v>
          </cell>
          <cell r="BF9">
            <v>32.369999999999997</v>
          </cell>
          <cell r="BG9">
            <v>6.2705187130662976E-2</v>
          </cell>
          <cell r="BH9" t="str">
            <v>ok</v>
          </cell>
          <cell r="BJ9">
            <v>30.88</v>
          </cell>
          <cell r="BK9">
            <v>32.82</v>
          </cell>
          <cell r="BL9">
            <v>6.2823834196891193E-2</v>
          </cell>
          <cell r="BM9" t="str">
            <v>ok</v>
          </cell>
          <cell r="BO9">
            <v>27.11</v>
          </cell>
          <cell r="BP9">
            <v>28.82</v>
          </cell>
          <cell r="BQ9">
            <v>6.3076355588343791E-2</v>
          </cell>
          <cell r="BR9" t="str">
            <v>ok</v>
          </cell>
        </row>
        <row r="10">
          <cell r="F10">
            <v>1008499460082</v>
          </cell>
          <cell r="G10" t="str">
            <v>Negativa</v>
          </cell>
          <cell r="H10" t="str">
            <v>Conformidade</v>
          </cell>
          <cell r="I10">
            <v>3</v>
          </cell>
          <cell r="J10">
            <v>0.05</v>
          </cell>
          <cell r="K10" t="str">
            <v>ok</v>
          </cell>
          <cell r="L10">
            <v>0</v>
          </cell>
          <cell r="M10">
            <v>0</v>
          </cell>
          <cell r="N10">
            <v>0</v>
          </cell>
          <cell r="O10" t="str">
            <v>ok</v>
          </cell>
          <cell r="P10"/>
          <cell r="Q10">
            <v>10.93</v>
          </cell>
          <cell r="R10">
            <v>11.47</v>
          </cell>
          <cell r="S10">
            <v>4.9405306495883039E-2</v>
          </cell>
          <cell r="T10" t="str">
            <v>ok</v>
          </cell>
          <cell r="U10"/>
          <cell r="V10">
            <v>11.69</v>
          </cell>
          <cell r="W10">
            <v>12.27</v>
          </cell>
          <cell r="X10">
            <v>4.9615055603079661E-2</v>
          </cell>
          <cell r="Y10" t="str">
            <v>ok</v>
          </cell>
          <cell r="Z10"/>
          <cell r="AA10">
            <v>11.86</v>
          </cell>
          <cell r="AB10">
            <v>12.44</v>
          </cell>
          <cell r="AC10">
            <v>4.8903878583473892E-2</v>
          </cell>
          <cell r="AD10" t="str">
            <v>ok</v>
          </cell>
          <cell r="AE10"/>
          <cell r="AF10">
            <v>12.03</v>
          </cell>
          <cell r="AG10">
            <v>12.62</v>
          </cell>
          <cell r="AH10">
            <v>4.9044056525353374E-2</v>
          </cell>
          <cell r="AI10" t="str">
            <v>ok</v>
          </cell>
          <cell r="AJ10"/>
          <cell r="AK10">
            <v>10.16</v>
          </cell>
          <cell r="AL10">
            <v>10.65</v>
          </cell>
          <cell r="AM10">
            <v>4.8228346456692828E-2</v>
          </cell>
          <cell r="AN10" t="str">
            <v>ok</v>
          </cell>
          <cell r="AP10">
            <v>0</v>
          </cell>
          <cell r="AQ10">
            <v>0</v>
          </cell>
          <cell r="AR10">
            <v>0</v>
          </cell>
          <cell r="AS10" t="str">
            <v>ok</v>
          </cell>
          <cell r="AU10">
            <v>14.58</v>
          </cell>
          <cell r="AV10">
            <v>15.29</v>
          </cell>
          <cell r="AW10">
            <v>4.8696844993141308E-2</v>
          </cell>
          <cell r="AX10" t="str">
            <v>ok</v>
          </cell>
          <cell r="AZ10">
            <v>15.56</v>
          </cell>
          <cell r="BA10">
            <v>16.32</v>
          </cell>
          <cell r="BB10">
            <v>4.8843187660668308E-2</v>
          </cell>
          <cell r="BC10" t="str">
            <v>ok</v>
          </cell>
          <cell r="BE10">
            <v>15.77</v>
          </cell>
          <cell r="BF10">
            <v>16.54</v>
          </cell>
          <cell r="BG10">
            <v>4.8826886493341659E-2</v>
          </cell>
          <cell r="BH10" t="str">
            <v>ok</v>
          </cell>
          <cell r="BJ10">
            <v>15.99</v>
          </cell>
          <cell r="BK10">
            <v>16.77</v>
          </cell>
          <cell r="BL10">
            <v>4.8780487804878092E-2</v>
          </cell>
          <cell r="BM10" t="str">
            <v>ok</v>
          </cell>
          <cell r="BO10">
            <v>14.04</v>
          </cell>
          <cell r="BP10">
            <v>14.73</v>
          </cell>
          <cell r="BQ10">
            <v>4.9145299145299193E-2</v>
          </cell>
          <cell r="BR10" t="str">
            <v>ok</v>
          </cell>
        </row>
        <row r="11">
          <cell r="F11" t="str">
            <v>ISENTO</v>
          </cell>
          <cell r="G11" t="str">
            <v>Negativa</v>
          </cell>
          <cell r="H11" t="str">
            <v>Inativa</v>
          </cell>
          <cell r="I11">
            <v>3</v>
          </cell>
          <cell r="J11">
            <v>0.05</v>
          </cell>
          <cell r="K11" t="str">
            <v>ok</v>
          </cell>
          <cell r="L11">
            <v>0</v>
          </cell>
          <cell r="M11">
            <v>0</v>
          </cell>
          <cell r="N11">
            <v>0</v>
          </cell>
          <cell r="O11" t="str">
            <v>ok</v>
          </cell>
          <cell r="P11"/>
          <cell r="Q11">
            <v>12.51</v>
          </cell>
          <cell r="R11">
            <v>0</v>
          </cell>
          <cell r="S11">
            <v>-1</v>
          </cell>
          <cell r="T11" t="str">
            <v>ok</v>
          </cell>
          <cell r="U11"/>
          <cell r="V11">
            <v>13.38</v>
          </cell>
          <cell r="W11">
            <v>0</v>
          </cell>
          <cell r="X11">
            <v>-1</v>
          </cell>
          <cell r="Y11" t="str">
            <v>ok</v>
          </cell>
          <cell r="Z11"/>
          <cell r="AA11">
            <v>13.57</v>
          </cell>
          <cell r="AB11">
            <v>0</v>
          </cell>
          <cell r="AC11">
            <v>-1</v>
          </cell>
          <cell r="AD11" t="str">
            <v>ok</v>
          </cell>
          <cell r="AE11"/>
          <cell r="AF11">
            <v>13.77</v>
          </cell>
          <cell r="AG11">
            <v>0</v>
          </cell>
          <cell r="AH11">
            <v>-1</v>
          </cell>
          <cell r="AI11" t="str">
            <v>ok</v>
          </cell>
          <cell r="AJ11"/>
          <cell r="AK11">
            <v>11.62</v>
          </cell>
          <cell r="AL11">
            <v>0</v>
          </cell>
          <cell r="AM11">
            <v>-1</v>
          </cell>
          <cell r="AN11" t="str">
            <v>ok</v>
          </cell>
          <cell r="AP11">
            <v>0</v>
          </cell>
          <cell r="AQ11">
            <v>0</v>
          </cell>
          <cell r="AR11">
            <v>0</v>
          </cell>
          <cell r="AS11" t="str">
            <v>ok</v>
          </cell>
          <cell r="AU11">
            <v>16.68</v>
          </cell>
          <cell r="AV11">
            <v>0</v>
          </cell>
          <cell r="AW11">
            <v>-1</v>
          </cell>
          <cell r="AX11" t="str">
            <v>ok</v>
          </cell>
          <cell r="AZ11">
            <v>17.8</v>
          </cell>
          <cell r="BA11">
            <v>0</v>
          </cell>
          <cell r="BB11">
            <v>-1</v>
          </cell>
          <cell r="BC11" t="str">
            <v>ok</v>
          </cell>
          <cell r="BE11">
            <v>18.05</v>
          </cell>
          <cell r="BF11">
            <v>0</v>
          </cell>
          <cell r="BG11">
            <v>-1</v>
          </cell>
          <cell r="BH11" t="str">
            <v>ok</v>
          </cell>
          <cell r="BJ11">
            <v>18.3</v>
          </cell>
          <cell r="BK11">
            <v>0</v>
          </cell>
          <cell r="BL11">
            <v>-1</v>
          </cell>
          <cell r="BM11" t="str">
            <v>ok</v>
          </cell>
          <cell r="BO11">
            <v>16.07</v>
          </cell>
          <cell r="BP11">
            <v>0</v>
          </cell>
          <cell r="BQ11">
            <v>-1</v>
          </cell>
          <cell r="BR11" t="str">
            <v>ok</v>
          </cell>
        </row>
        <row r="12">
          <cell r="F12">
            <v>1008400750148</v>
          </cell>
          <cell r="G12" t="str">
            <v>Negativa</v>
          </cell>
          <cell r="H12" t="str">
            <v>Conformidade</v>
          </cell>
          <cell r="I12">
            <v>2</v>
          </cell>
          <cell r="J12">
            <v>6.3500000000000001E-2</v>
          </cell>
          <cell r="K12" t="str">
            <v>ok</v>
          </cell>
          <cell r="L12">
            <v>0</v>
          </cell>
          <cell r="M12">
            <v>0</v>
          </cell>
          <cell r="N12">
            <v>0</v>
          </cell>
          <cell r="O12" t="str">
            <v>ok</v>
          </cell>
          <cell r="P12"/>
          <cell r="Q12">
            <v>13.6</v>
          </cell>
          <cell r="R12">
            <v>14.45</v>
          </cell>
          <cell r="S12">
            <v>6.25E-2</v>
          </cell>
          <cell r="T12" t="str">
            <v>ok</v>
          </cell>
          <cell r="U12"/>
          <cell r="V12">
            <v>14.55</v>
          </cell>
          <cell r="W12">
            <v>15.46</v>
          </cell>
          <cell r="X12">
            <v>6.2542955326460481E-2</v>
          </cell>
          <cell r="Y12" t="str">
            <v>ok</v>
          </cell>
          <cell r="Z12"/>
          <cell r="AA12">
            <v>14.76</v>
          </cell>
          <cell r="AB12">
            <v>15.68</v>
          </cell>
          <cell r="AC12">
            <v>6.2330623306233068E-2</v>
          </cell>
          <cell r="AD12" t="str">
            <v>ok</v>
          </cell>
          <cell r="AE12"/>
          <cell r="AF12">
            <v>14.97</v>
          </cell>
          <cell r="AG12">
            <v>15.91</v>
          </cell>
          <cell r="AH12">
            <v>6.2792251169004665E-2</v>
          </cell>
          <cell r="AI12" t="str">
            <v>ok</v>
          </cell>
          <cell r="AJ12"/>
          <cell r="AK12">
            <v>12.64</v>
          </cell>
          <cell r="AL12">
            <v>13.43</v>
          </cell>
          <cell r="AM12">
            <v>6.25E-2</v>
          </cell>
          <cell r="AN12" t="str">
            <v>ok</v>
          </cell>
          <cell r="AP12">
            <v>0</v>
          </cell>
          <cell r="AQ12">
            <v>0</v>
          </cell>
          <cell r="AR12">
            <v>0</v>
          </cell>
          <cell r="AS12" t="str">
            <v>ok</v>
          </cell>
          <cell r="AU12">
            <v>18.14</v>
          </cell>
          <cell r="AV12">
            <v>19.27</v>
          </cell>
          <cell r="AW12">
            <v>6.2293274531422194E-2</v>
          </cell>
          <cell r="AX12" t="str">
            <v>ok</v>
          </cell>
          <cell r="AZ12">
            <v>19.37</v>
          </cell>
          <cell r="BA12">
            <v>20.57</v>
          </cell>
          <cell r="BB12">
            <v>6.1951471347444498E-2</v>
          </cell>
          <cell r="BC12" t="str">
            <v>ok</v>
          </cell>
          <cell r="BE12">
            <v>19.63</v>
          </cell>
          <cell r="BF12">
            <v>20.85</v>
          </cell>
          <cell r="BG12">
            <v>6.2149770759042378E-2</v>
          </cell>
          <cell r="BH12" t="str">
            <v>ok</v>
          </cell>
          <cell r="BJ12">
            <v>19.899999999999999</v>
          </cell>
          <cell r="BK12">
            <v>21.14</v>
          </cell>
          <cell r="BL12">
            <v>6.2311557788944816E-2</v>
          </cell>
          <cell r="BM12" t="str">
            <v>ok</v>
          </cell>
          <cell r="BO12">
            <v>17.48</v>
          </cell>
          <cell r="BP12">
            <v>18.559999999999999</v>
          </cell>
          <cell r="BQ12">
            <v>6.1784897025171537E-2</v>
          </cell>
          <cell r="BR12" t="str">
            <v>ok</v>
          </cell>
        </row>
        <row r="13">
          <cell r="F13">
            <v>1008400750423</v>
          </cell>
          <cell r="G13" t="str">
            <v>Negativa</v>
          </cell>
          <cell r="H13" t="str">
            <v>Inativa</v>
          </cell>
          <cell r="I13">
            <v>2</v>
          </cell>
          <cell r="J13">
            <v>6.3500000000000001E-2</v>
          </cell>
          <cell r="K13" t="str">
            <v>ok</v>
          </cell>
          <cell r="L13">
            <v>0</v>
          </cell>
          <cell r="M13">
            <v>0</v>
          </cell>
          <cell r="N13">
            <v>0</v>
          </cell>
          <cell r="O13" t="str">
            <v>ok</v>
          </cell>
          <cell r="P13"/>
          <cell r="Q13">
            <v>12.92</v>
          </cell>
          <cell r="R13">
            <v>0</v>
          </cell>
          <cell r="S13">
            <v>-1</v>
          </cell>
          <cell r="T13" t="str">
            <v>ok</v>
          </cell>
          <cell r="U13"/>
          <cell r="V13">
            <v>13.82</v>
          </cell>
          <cell r="W13">
            <v>0</v>
          </cell>
          <cell r="X13">
            <v>-1</v>
          </cell>
          <cell r="Y13" t="str">
            <v>ok</v>
          </cell>
          <cell r="Z13"/>
          <cell r="AA13">
            <v>14.02</v>
          </cell>
          <cell r="AB13">
            <v>0</v>
          </cell>
          <cell r="AC13">
            <v>-1</v>
          </cell>
          <cell r="AD13" t="str">
            <v>ok</v>
          </cell>
          <cell r="AE13"/>
          <cell r="AF13">
            <v>14.22</v>
          </cell>
          <cell r="AG13">
            <v>0</v>
          </cell>
          <cell r="AH13">
            <v>-1</v>
          </cell>
          <cell r="AI13" t="str">
            <v>ok</v>
          </cell>
          <cell r="AJ13"/>
          <cell r="AK13">
            <v>12.01</v>
          </cell>
          <cell r="AL13">
            <v>0</v>
          </cell>
          <cell r="AM13">
            <v>-1</v>
          </cell>
          <cell r="AN13" t="str">
            <v>ok</v>
          </cell>
          <cell r="AP13">
            <v>0</v>
          </cell>
          <cell r="AQ13">
            <v>0</v>
          </cell>
          <cell r="AR13">
            <v>0</v>
          </cell>
          <cell r="AS13" t="str">
            <v>ok</v>
          </cell>
          <cell r="AU13">
            <v>0</v>
          </cell>
          <cell r="AV13">
            <v>0</v>
          </cell>
          <cell r="AW13">
            <v>0</v>
          </cell>
          <cell r="AX13" t="str">
            <v>ok</v>
          </cell>
          <cell r="AZ13">
            <v>0</v>
          </cell>
          <cell r="BA13">
            <v>0</v>
          </cell>
          <cell r="BB13">
            <v>0</v>
          </cell>
          <cell r="BC13" t="str">
            <v>ok</v>
          </cell>
          <cell r="BE13">
            <v>0</v>
          </cell>
          <cell r="BF13">
            <v>0</v>
          </cell>
          <cell r="BG13">
            <v>0</v>
          </cell>
          <cell r="BH13" t="str">
            <v>ok</v>
          </cell>
          <cell r="BJ13">
            <v>0</v>
          </cell>
          <cell r="BK13">
            <v>0</v>
          </cell>
          <cell r="BL13">
            <v>0</v>
          </cell>
          <cell r="BM13" t="str">
            <v>ok</v>
          </cell>
          <cell r="BO13">
            <v>0</v>
          </cell>
          <cell r="BP13">
            <v>0</v>
          </cell>
          <cell r="BQ13">
            <v>0</v>
          </cell>
          <cell r="BR13" t="str">
            <v>ok</v>
          </cell>
        </row>
        <row r="14">
          <cell r="F14">
            <v>1008400750441</v>
          </cell>
          <cell r="G14" t="str">
            <v>Negativa</v>
          </cell>
          <cell r="H14" t="str">
            <v>Conformidade</v>
          </cell>
          <cell r="I14">
            <v>2</v>
          </cell>
          <cell r="J14">
            <v>6.3500000000000001E-2</v>
          </cell>
          <cell r="K14" t="str">
            <v>ok</v>
          </cell>
          <cell r="L14">
            <v>0</v>
          </cell>
          <cell r="M14">
            <v>0</v>
          </cell>
          <cell r="N14">
            <v>0</v>
          </cell>
          <cell r="O14" t="str">
            <v>ok</v>
          </cell>
          <cell r="P14"/>
          <cell r="Q14">
            <v>13.99</v>
          </cell>
          <cell r="R14">
            <v>14.87</v>
          </cell>
          <cell r="S14">
            <v>6.2902072909220896E-2</v>
          </cell>
          <cell r="T14" t="str">
            <v>ok</v>
          </cell>
          <cell r="U14"/>
          <cell r="V14">
            <v>14.97</v>
          </cell>
          <cell r="W14">
            <v>15.9</v>
          </cell>
          <cell r="X14">
            <v>6.2124248496993939E-2</v>
          </cell>
          <cell r="Y14" t="str">
            <v>ok</v>
          </cell>
          <cell r="Z14"/>
          <cell r="AA14">
            <v>15.18</v>
          </cell>
          <cell r="AB14">
            <v>16.13</v>
          </cell>
          <cell r="AC14">
            <v>6.2582345191040778E-2</v>
          </cell>
          <cell r="AD14" t="str">
            <v>ok</v>
          </cell>
          <cell r="AE14"/>
          <cell r="AF14">
            <v>15.4</v>
          </cell>
          <cell r="AG14">
            <v>16.36</v>
          </cell>
          <cell r="AH14">
            <v>6.2337662337662358E-2</v>
          </cell>
          <cell r="AI14" t="str">
            <v>ok</v>
          </cell>
          <cell r="AJ14"/>
          <cell r="AK14">
            <v>13</v>
          </cell>
          <cell r="AL14">
            <v>13.82</v>
          </cell>
          <cell r="AM14">
            <v>6.307692307692303E-2</v>
          </cell>
          <cell r="AN14" t="str">
            <v>ok</v>
          </cell>
          <cell r="AP14">
            <v>0</v>
          </cell>
          <cell r="AQ14">
            <v>0</v>
          </cell>
          <cell r="AR14">
            <v>0</v>
          </cell>
          <cell r="AS14" t="str">
            <v>ok</v>
          </cell>
          <cell r="AU14">
            <v>18.66</v>
          </cell>
          <cell r="AV14">
            <v>19.829999999999998</v>
          </cell>
          <cell r="AW14">
            <v>6.2700964630225009E-2</v>
          </cell>
          <cell r="AX14" t="str">
            <v>ok</v>
          </cell>
          <cell r="AZ14">
            <v>19.920000000000002</v>
          </cell>
          <cell r="BA14">
            <v>21.16</v>
          </cell>
          <cell r="BB14">
            <v>6.2248995983935629E-2</v>
          </cell>
          <cell r="BC14" t="str">
            <v>ok</v>
          </cell>
          <cell r="BE14">
            <v>20.190000000000001</v>
          </cell>
          <cell r="BF14">
            <v>21.45</v>
          </cell>
          <cell r="BG14">
            <v>6.2407132243684993E-2</v>
          </cell>
          <cell r="BH14" t="str">
            <v>ok</v>
          </cell>
          <cell r="BJ14">
            <v>20.47</v>
          </cell>
          <cell r="BK14">
            <v>21.75</v>
          </cell>
          <cell r="BL14">
            <v>6.2530532486565704E-2</v>
          </cell>
          <cell r="BM14" t="str">
            <v>ok</v>
          </cell>
          <cell r="BO14">
            <v>17.97</v>
          </cell>
          <cell r="BP14">
            <v>19.100000000000001</v>
          </cell>
          <cell r="BQ14">
            <v>6.2882582081246641E-2</v>
          </cell>
          <cell r="BR14" t="str">
            <v>ok</v>
          </cell>
        </row>
        <row r="15">
          <cell r="F15">
            <v>1008400750288</v>
          </cell>
          <cell r="G15" t="str">
            <v>Negativa</v>
          </cell>
          <cell r="H15" t="str">
            <v>Conformidade</v>
          </cell>
          <cell r="I15">
            <v>2</v>
          </cell>
          <cell r="J15">
            <v>6.3500000000000001E-2</v>
          </cell>
          <cell r="K15" t="str">
            <v>ok</v>
          </cell>
          <cell r="L15">
            <v>0</v>
          </cell>
          <cell r="M15">
            <v>0</v>
          </cell>
          <cell r="N15">
            <v>0</v>
          </cell>
          <cell r="O15" t="str">
            <v>ok</v>
          </cell>
          <cell r="P15"/>
          <cell r="Q15">
            <v>50.03</v>
          </cell>
          <cell r="R15">
            <v>53.2</v>
          </cell>
          <cell r="S15">
            <v>6.3361982810313799E-2</v>
          </cell>
          <cell r="T15" t="str">
            <v>ok</v>
          </cell>
          <cell r="U15"/>
          <cell r="V15">
            <v>53.52</v>
          </cell>
          <cell r="W15">
            <v>56.91</v>
          </cell>
          <cell r="X15">
            <v>6.334080717488777E-2</v>
          </cell>
          <cell r="Y15" t="str">
            <v>ok</v>
          </cell>
          <cell r="Z15"/>
          <cell r="AA15">
            <v>54.28</v>
          </cell>
          <cell r="AB15">
            <v>57.72</v>
          </cell>
          <cell r="AC15">
            <v>6.3375092114959397E-2</v>
          </cell>
          <cell r="AD15" t="str">
            <v>ok</v>
          </cell>
          <cell r="AE15"/>
          <cell r="AF15">
            <v>55.06</v>
          </cell>
          <cell r="AG15">
            <v>58.55</v>
          </cell>
          <cell r="AH15">
            <v>6.3385397747911298E-2</v>
          </cell>
          <cell r="AI15" t="str">
            <v>ok</v>
          </cell>
          <cell r="AJ15"/>
          <cell r="AK15">
            <v>46.49</v>
          </cell>
          <cell r="AL15">
            <v>49.44</v>
          </cell>
          <cell r="AM15">
            <v>6.3454506345450579E-2</v>
          </cell>
          <cell r="AN15" t="str">
            <v>ok</v>
          </cell>
          <cell r="AP15">
            <v>0</v>
          </cell>
          <cell r="AQ15">
            <v>0</v>
          </cell>
          <cell r="AR15">
            <v>0</v>
          </cell>
          <cell r="AS15" t="str">
            <v>ok</v>
          </cell>
          <cell r="AU15">
            <v>66.72</v>
          </cell>
          <cell r="AV15">
            <v>70.94</v>
          </cell>
          <cell r="AW15">
            <v>6.3249400479616247E-2</v>
          </cell>
          <cell r="AX15" t="str">
            <v>ok</v>
          </cell>
          <cell r="AZ15">
            <v>71.22</v>
          </cell>
          <cell r="BA15">
            <v>75.73</v>
          </cell>
          <cell r="BB15">
            <v>6.3324908733501939E-2</v>
          </cell>
          <cell r="BC15" t="str">
            <v>ok</v>
          </cell>
          <cell r="BE15">
            <v>72.19</v>
          </cell>
          <cell r="BF15">
            <v>76.77</v>
          </cell>
          <cell r="BG15">
            <v>6.3443690261809182E-2</v>
          </cell>
          <cell r="BH15" t="str">
            <v>ok</v>
          </cell>
          <cell r="BJ15">
            <v>73.19</v>
          </cell>
          <cell r="BK15">
            <v>77.83</v>
          </cell>
          <cell r="BL15">
            <v>6.3396638885093504E-2</v>
          </cell>
          <cell r="BM15" t="str">
            <v>ok</v>
          </cell>
          <cell r="BO15">
            <v>64.27</v>
          </cell>
          <cell r="BP15">
            <v>68.34</v>
          </cell>
          <cell r="BQ15">
            <v>6.3326590944453143E-2</v>
          </cell>
          <cell r="BR15" t="str">
            <v>ok</v>
          </cell>
        </row>
        <row r="16">
          <cell r="F16">
            <v>1008400750261</v>
          </cell>
          <cell r="G16" t="str">
            <v>Negativa</v>
          </cell>
          <cell r="H16" t="str">
            <v>Conformidade</v>
          </cell>
          <cell r="I16">
            <v>2</v>
          </cell>
          <cell r="J16">
            <v>6.3500000000000001E-2</v>
          </cell>
          <cell r="K16" t="str">
            <v>ok</v>
          </cell>
          <cell r="L16">
            <v>0</v>
          </cell>
          <cell r="M16">
            <v>0</v>
          </cell>
          <cell r="N16">
            <v>0</v>
          </cell>
          <cell r="O16" t="str">
            <v>ok</v>
          </cell>
          <cell r="P16"/>
          <cell r="Q16">
            <v>20.22</v>
          </cell>
          <cell r="R16">
            <v>21.49</v>
          </cell>
          <cell r="S16">
            <v>6.2809099901087961E-2</v>
          </cell>
          <cell r="T16" t="str">
            <v>ok</v>
          </cell>
          <cell r="U16"/>
          <cell r="V16">
            <v>21.63</v>
          </cell>
          <cell r="W16">
            <v>22.99</v>
          </cell>
          <cell r="X16">
            <v>6.2875635691169718E-2</v>
          </cell>
          <cell r="Y16" t="str">
            <v>ok</v>
          </cell>
          <cell r="Z16"/>
          <cell r="AA16">
            <v>21.94</v>
          </cell>
          <cell r="AB16">
            <v>23.32</v>
          </cell>
          <cell r="AC16">
            <v>6.2898814949863269E-2</v>
          </cell>
          <cell r="AD16" t="str">
            <v>ok</v>
          </cell>
          <cell r="AE16"/>
          <cell r="AF16">
            <v>22.26</v>
          </cell>
          <cell r="AG16">
            <v>23.66</v>
          </cell>
          <cell r="AH16">
            <v>6.2893081761006275E-2</v>
          </cell>
          <cell r="AI16" t="str">
            <v>ok</v>
          </cell>
          <cell r="AJ16"/>
          <cell r="AK16">
            <v>18.79</v>
          </cell>
          <cell r="AL16">
            <v>19.97</v>
          </cell>
          <cell r="AM16">
            <v>6.279936136242692E-2</v>
          </cell>
          <cell r="AN16" t="str">
            <v>ok</v>
          </cell>
          <cell r="AP16">
            <v>0</v>
          </cell>
          <cell r="AQ16">
            <v>0</v>
          </cell>
          <cell r="AR16">
            <v>0</v>
          </cell>
          <cell r="AS16" t="str">
            <v>ok</v>
          </cell>
          <cell r="AU16">
            <v>26.97</v>
          </cell>
          <cell r="AV16">
            <v>28.66</v>
          </cell>
          <cell r="AW16">
            <v>6.2662217278457666E-2</v>
          </cell>
          <cell r="AX16" t="str">
            <v>ok</v>
          </cell>
          <cell r="AZ16">
            <v>28.79</v>
          </cell>
          <cell r="BA16">
            <v>30.6</v>
          </cell>
          <cell r="BB16">
            <v>6.2869051754081307E-2</v>
          </cell>
          <cell r="BC16" t="str">
            <v>ok</v>
          </cell>
          <cell r="BE16">
            <v>29.18</v>
          </cell>
          <cell r="BF16">
            <v>31.01</v>
          </cell>
          <cell r="BG16">
            <v>6.271418779986293E-2</v>
          </cell>
          <cell r="BH16" t="str">
            <v>ok</v>
          </cell>
          <cell r="BJ16">
            <v>29.58</v>
          </cell>
          <cell r="BK16">
            <v>31.44</v>
          </cell>
          <cell r="BL16">
            <v>6.2880324543610699E-2</v>
          </cell>
          <cell r="BM16" t="str">
            <v>ok</v>
          </cell>
          <cell r="BO16">
            <v>25.98</v>
          </cell>
          <cell r="BP16">
            <v>27.61</v>
          </cell>
          <cell r="BQ16">
            <v>6.274056966897601E-2</v>
          </cell>
          <cell r="BR16" t="str">
            <v>ok</v>
          </cell>
        </row>
        <row r="17">
          <cell r="F17">
            <v>1008400750407</v>
          </cell>
          <cell r="G17" t="str">
            <v>Negativa</v>
          </cell>
          <cell r="H17" t="str">
            <v>Conformidade</v>
          </cell>
          <cell r="I17">
            <v>2</v>
          </cell>
          <cell r="J17">
            <v>6.3500000000000001E-2</v>
          </cell>
          <cell r="K17" t="str">
            <v>ok</v>
          </cell>
          <cell r="L17">
            <v>0</v>
          </cell>
          <cell r="M17">
            <v>0</v>
          </cell>
          <cell r="N17">
            <v>0</v>
          </cell>
          <cell r="O17" t="str">
            <v>ok</v>
          </cell>
          <cell r="P17"/>
          <cell r="Q17">
            <v>23.2</v>
          </cell>
          <cell r="R17">
            <v>24.66</v>
          </cell>
          <cell r="S17">
            <v>6.2931034482758719E-2</v>
          </cell>
          <cell r="T17" t="str">
            <v>ok</v>
          </cell>
          <cell r="U17"/>
          <cell r="V17">
            <v>24.82</v>
          </cell>
          <cell r="W17">
            <v>26.38</v>
          </cell>
          <cell r="X17">
            <v>6.2852538275584235E-2</v>
          </cell>
          <cell r="Y17" t="str">
            <v>ok</v>
          </cell>
          <cell r="Z17"/>
          <cell r="AA17">
            <v>25.17</v>
          </cell>
          <cell r="AB17">
            <v>26.75</v>
          </cell>
          <cell r="AC17">
            <v>6.2773142630115242E-2</v>
          </cell>
          <cell r="AD17" t="str">
            <v>ok</v>
          </cell>
          <cell r="AE17"/>
          <cell r="AF17">
            <v>25.53</v>
          </cell>
          <cell r="AG17">
            <v>27.14</v>
          </cell>
          <cell r="AH17">
            <v>6.3063063063063085E-2</v>
          </cell>
          <cell r="AI17" t="str">
            <v>ok</v>
          </cell>
          <cell r="AJ17"/>
          <cell r="AK17">
            <v>21.56</v>
          </cell>
          <cell r="AL17">
            <v>22.91</v>
          </cell>
          <cell r="AM17">
            <v>6.2615955473098506E-2</v>
          </cell>
          <cell r="AN17" t="str">
            <v>ok</v>
          </cell>
          <cell r="AP17">
            <v>0</v>
          </cell>
          <cell r="AQ17">
            <v>0</v>
          </cell>
          <cell r="AR17">
            <v>0</v>
          </cell>
          <cell r="AS17" t="str">
            <v>ok</v>
          </cell>
          <cell r="AU17">
            <v>30.94</v>
          </cell>
          <cell r="AV17">
            <v>32.880000000000003</v>
          </cell>
          <cell r="AW17">
            <v>6.2702003878474466E-2</v>
          </cell>
          <cell r="AX17" t="str">
            <v>ok</v>
          </cell>
          <cell r="AZ17">
            <v>33.020000000000003</v>
          </cell>
          <cell r="BA17">
            <v>35.1</v>
          </cell>
          <cell r="BB17">
            <v>6.2992125984251857E-2</v>
          </cell>
          <cell r="BC17" t="str">
            <v>ok</v>
          </cell>
          <cell r="BE17">
            <v>33.479999999999997</v>
          </cell>
          <cell r="BF17">
            <v>35.58</v>
          </cell>
          <cell r="BG17">
            <v>6.2724014336917655E-2</v>
          </cell>
          <cell r="BH17" t="str">
            <v>ok</v>
          </cell>
          <cell r="BJ17">
            <v>33.94</v>
          </cell>
          <cell r="BK17">
            <v>36.07</v>
          </cell>
          <cell r="BL17">
            <v>6.2757807896287598E-2</v>
          </cell>
          <cell r="BM17" t="str">
            <v>ok</v>
          </cell>
          <cell r="BO17">
            <v>29.8</v>
          </cell>
          <cell r="BP17">
            <v>31.67</v>
          </cell>
          <cell r="BQ17">
            <v>6.2751677852348919E-2</v>
          </cell>
          <cell r="BR17" t="str">
            <v>ok</v>
          </cell>
        </row>
        <row r="18">
          <cell r="F18">
            <v>1008400750733</v>
          </cell>
          <cell r="G18" t="str">
            <v>Negativa</v>
          </cell>
          <cell r="H18" t="str">
            <v>Inativa</v>
          </cell>
          <cell r="I18">
            <v>2</v>
          </cell>
          <cell r="J18">
            <v>6.3500000000000001E-2</v>
          </cell>
          <cell r="K18" t="str">
            <v>ok</v>
          </cell>
          <cell r="L18">
            <v>0</v>
          </cell>
          <cell r="M18">
            <v>0</v>
          </cell>
          <cell r="N18">
            <v>0</v>
          </cell>
          <cell r="O18" t="str">
            <v>ok</v>
          </cell>
          <cell r="P18"/>
          <cell r="Q18">
            <v>11.59</v>
          </cell>
          <cell r="R18">
            <v>0</v>
          </cell>
          <cell r="S18">
            <v>-1</v>
          </cell>
          <cell r="T18" t="str">
            <v>ok</v>
          </cell>
          <cell r="U18"/>
          <cell r="V18">
            <v>12.39</v>
          </cell>
          <cell r="W18">
            <v>0</v>
          </cell>
          <cell r="X18">
            <v>-1</v>
          </cell>
          <cell r="Y18" t="str">
            <v>ok</v>
          </cell>
          <cell r="Z18"/>
          <cell r="AA18">
            <v>12.57</v>
          </cell>
          <cell r="AB18">
            <v>0</v>
          </cell>
          <cell r="AC18">
            <v>-1</v>
          </cell>
          <cell r="AD18" t="str">
            <v>ok</v>
          </cell>
          <cell r="AE18"/>
          <cell r="AF18">
            <v>12.75</v>
          </cell>
          <cell r="AG18">
            <v>0</v>
          </cell>
          <cell r="AH18">
            <v>-1</v>
          </cell>
          <cell r="AI18" t="str">
            <v>ok</v>
          </cell>
          <cell r="AJ18"/>
          <cell r="AK18">
            <v>10.77</v>
          </cell>
          <cell r="AL18">
            <v>0</v>
          </cell>
          <cell r="AM18">
            <v>-1</v>
          </cell>
          <cell r="AN18" t="str">
            <v>ok</v>
          </cell>
          <cell r="AP18">
            <v>0</v>
          </cell>
          <cell r="AQ18">
            <v>0</v>
          </cell>
          <cell r="AR18">
            <v>0</v>
          </cell>
          <cell r="AS18" t="str">
            <v>ok</v>
          </cell>
          <cell r="AU18">
            <v>15.45</v>
          </cell>
          <cell r="AV18">
            <v>0</v>
          </cell>
          <cell r="AW18">
            <v>-1</v>
          </cell>
          <cell r="AX18" t="str">
            <v>ok</v>
          </cell>
          <cell r="AZ18">
            <v>16.489999999999998</v>
          </cell>
          <cell r="BA18">
            <v>0</v>
          </cell>
          <cell r="BB18">
            <v>-1</v>
          </cell>
          <cell r="BC18" t="str">
            <v>ok</v>
          </cell>
          <cell r="BE18">
            <v>16.72</v>
          </cell>
          <cell r="BF18">
            <v>0</v>
          </cell>
          <cell r="BG18">
            <v>-1</v>
          </cell>
          <cell r="BH18" t="str">
            <v>ok</v>
          </cell>
          <cell r="BJ18">
            <v>16.95</v>
          </cell>
          <cell r="BK18">
            <v>0</v>
          </cell>
          <cell r="BL18">
            <v>-1</v>
          </cell>
          <cell r="BM18" t="str">
            <v>ok</v>
          </cell>
          <cell r="BO18">
            <v>14.88</v>
          </cell>
          <cell r="BP18">
            <v>0</v>
          </cell>
          <cell r="BQ18">
            <v>-1</v>
          </cell>
          <cell r="BR18" t="str">
            <v>ok</v>
          </cell>
        </row>
        <row r="19">
          <cell r="F19">
            <v>1008400751128</v>
          </cell>
          <cell r="G19" t="str">
            <v>Negativa</v>
          </cell>
          <cell r="H19" t="str">
            <v>Conformidade</v>
          </cell>
          <cell r="I19">
            <v>2</v>
          </cell>
          <cell r="J19">
            <v>6.3500000000000001E-2</v>
          </cell>
          <cell r="K19" t="str">
            <v>ok</v>
          </cell>
          <cell r="L19">
            <v>0</v>
          </cell>
          <cell r="M19">
            <v>0</v>
          </cell>
          <cell r="N19">
            <v>0</v>
          </cell>
          <cell r="O19" t="str">
            <v>ok</v>
          </cell>
          <cell r="P19"/>
          <cell r="Q19">
            <v>19.670000000000002</v>
          </cell>
          <cell r="R19">
            <v>20.9</v>
          </cell>
          <cell r="S19">
            <v>6.2531774275546459E-2</v>
          </cell>
          <cell r="T19" t="str">
            <v>ok</v>
          </cell>
          <cell r="U19"/>
          <cell r="V19">
            <v>21.04</v>
          </cell>
          <cell r="W19">
            <v>22.36</v>
          </cell>
          <cell r="X19">
            <v>6.2737642585551257E-2</v>
          </cell>
          <cell r="Y19" t="str">
            <v>ok</v>
          </cell>
          <cell r="Z19"/>
          <cell r="AA19">
            <v>21.34</v>
          </cell>
          <cell r="AB19">
            <v>22.68</v>
          </cell>
          <cell r="AC19">
            <v>6.2792877225867016E-2</v>
          </cell>
          <cell r="AD19" t="str">
            <v>ok</v>
          </cell>
          <cell r="AE19"/>
          <cell r="AF19">
            <v>21.65</v>
          </cell>
          <cell r="AG19">
            <v>23.01</v>
          </cell>
          <cell r="AH19">
            <v>6.2817551963048723E-2</v>
          </cell>
          <cell r="AI19" t="str">
            <v>ok</v>
          </cell>
          <cell r="AJ19"/>
          <cell r="AK19">
            <v>18.28</v>
          </cell>
          <cell r="AL19">
            <v>19.43</v>
          </cell>
          <cell r="AM19">
            <v>6.2910284463894905E-2</v>
          </cell>
          <cell r="AN19" t="str">
            <v>ok</v>
          </cell>
          <cell r="AP19">
            <v>0</v>
          </cell>
          <cell r="AQ19">
            <v>0</v>
          </cell>
          <cell r="AR19">
            <v>0</v>
          </cell>
          <cell r="AS19" t="str">
            <v>ok</v>
          </cell>
          <cell r="AU19">
            <v>26.23</v>
          </cell>
          <cell r="AV19">
            <v>27.88</v>
          </cell>
          <cell r="AW19">
            <v>6.2905070529927443E-2</v>
          </cell>
          <cell r="AX19" t="str">
            <v>ok</v>
          </cell>
          <cell r="AZ19">
            <v>28</v>
          </cell>
          <cell r="BA19">
            <v>29.76</v>
          </cell>
          <cell r="BB19">
            <v>6.2857142857142945E-2</v>
          </cell>
          <cell r="BC19" t="str">
            <v>ok</v>
          </cell>
          <cell r="BE19">
            <v>28.38</v>
          </cell>
          <cell r="BF19">
            <v>30.16</v>
          </cell>
          <cell r="BG19">
            <v>6.2720225510923155E-2</v>
          </cell>
          <cell r="BH19" t="str">
            <v>ok</v>
          </cell>
          <cell r="BJ19">
            <v>28.77</v>
          </cell>
          <cell r="BK19">
            <v>30.58</v>
          </cell>
          <cell r="BL19">
            <v>6.2912756343413312E-2</v>
          </cell>
          <cell r="BM19" t="str">
            <v>ok</v>
          </cell>
          <cell r="BO19">
            <v>25.27</v>
          </cell>
          <cell r="BP19">
            <v>26.85</v>
          </cell>
          <cell r="BQ19">
            <v>6.2524732884843726E-2</v>
          </cell>
          <cell r="BR19" t="str">
            <v>ok</v>
          </cell>
        </row>
        <row r="20">
          <cell r="F20">
            <v>1008400750271</v>
          </cell>
          <cell r="G20" t="str">
            <v>Negativa</v>
          </cell>
          <cell r="H20" t="str">
            <v>Conformidade</v>
          </cell>
          <cell r="I20">
            <v>2</v>
          </cell>
          <cell r="J20">
            <v>6.3500000000000001E-2</v>
          </cell>
          <cell r="K20" t="str">
            <v>ok</v>
          </cell>
          <cell r="L20">
            <v>0</v>
          </cell>
          <cell r="M20">
            <v>0</v>
          </cell>
          <cell r="N20">
            <v>0</v>
          </cell>
          <cell r="O20" t="str">
            <v>ok</v>
          </cell>
          <cell r="P20"/>
          <cell r="Q20">
            <v>22.46</v>
          </cell>
          <cell r="R20">
            <v>23.87</v>
          </cell>
          <cell r="S20">
            <v>6.2778272484416808E-2</v>
          </cell>
          <cell r="T20" t="str">
            <v>ok</v>
          </cell>
          <cell r="U20"/>
          <cell r="V20">
            <v>24.03</v>
          </cell>
          <cell r="W20">
            <v>25.54</v>
          </cell>
          <cell r="X20">
            <v>6.2838119017894156E-2</v>
          </cell>
          <cell r="Y20" t="str">
            <v>ok</v>
          </cell>
          <cell r="Z20"/>
          <cell r="AA20">
            <v>24.37</v>
          </cell>
          <cell r="AB20">
            <v>25.9</v>
          </cell>
          <cell r="AC20">
            <v>6.27821091505949E-2</v>
          </cell>
          <cell r="AD20" t="str">
            <v>ok</v>
          </cell>
          <cell r="AE20"/>
          <cell r="AF20">
            <v>24.72</v>
          </cell>
          <cell r="AG20">
            <v>26.27</v>
          </cell>
          <cell r="AH20">
            <v>6.2702265372168275E-2</v>
          </cell>
          <cell r="AI20" t="str">
            <v>ok</v>
          </cell>
          <cell r="AJ20"/>
          <cell r="AK20">
            <v>20.87</v>
          </cell>
          <cell r="AL20">
            <v>22.18</v>
          </cell>
          <cell r="AM20">
            <v>6.2769525634882584E-2</v>
          </cell>
          <cell r="AN20" t="str">
            <v>ok</v>
          </cell>
          <cell r="AP20">
            <v>0</v>
          </cell>
          <cell r="AQ20">
            <v>0</v>
          </cell>
          <cell r="AR20">
            <v>0</v>
          </cell>
          <cell r="AS20" t="str">
            <v>ok</v>
          </cell>
          <cell r="AU20">
            <v>29.95</v>
          </cell>
          <cell r="AV20">
            <v>31.83</v>
          </cell>
          <cell r="AW20">
            <v>6.2771285475792915E-2</v>
          </cell>
          <cell r="AX20" t="str">
            <v>ok</v>
          </cell>
          <cell r="AZ20">
            <v>31.97</v>
          </cell>
          <cell r="BA20">
            <v>33.979999999999997</v>
          </cell>
          <cell r="BB20">
            <v>6.2871441976853237E-2</v>
          </cell>
          <cell r="BC20" t="str">
            <v>ok</v>
          </cell>
          <cell r="BE20">
            <v>32.409999999999997</v>
          </cell>
          <cell r="BF20">
            <v>34.450000000000003</v>
          </cell>
          <cell r="BG20">
            <v>6.2943535945696016E-2</v>
          </cell>
          <cell r="BH20" t="str">
            <v>ok</v>
          </cell>
          <cell r="BJ20">
            <v>32.86</v>
          </cell>
          <cell r="BK20">
            <v>34.92</v>
          </cell>
          <cell r="BL20">
            <v>6.2690200852099975E-2</v>
          </cell>
          <cell r="BM20" t="str">
            <v>ok</v>
          </cell>
          <cell r="BO20">
            <v>28.85</v>
          </cell>
          <cell r="BP20">
            <v>30.67</v>
          </cell>
          <cell r="BQ20">
            <v>6.3084922010398614E-2</v>
          </cell>
          <cell r="BR20" t="str">
            <v>ok</v>
          </cell>
        </row>
        <row r="21">
          <cell r="F21">
            <v>1008400750601</v>
          </cell>
          <cell r="G21" t="str">
            <v>Negativa</v>
          </cell>
          <cell r="H21" t="str">
            <v>Conformidade</v>
          </cell>
          <cell r="I21">
            <v>2</v>
          </cell>
          <cell r="J21">
            <v>6.3500000000000001E-2</v>
          </cell>
          <cell r="K21" t="str">
            <v>ok</v>
          </cell>
          <cell r="L21">
            <v>0</v>
          </cell>
          <cell r="M21">
            <v>0</v>
          </cell>
          <cell r="N21">
            <v>0</v>
          </cell>
          <cell r="O21" t="str">
            <v>ok</v>
          </cell>
          <cell r="P21"/>
          <cell r="Q21">
            <v>6.87</v>
          </cell>
          <cell r="R21">
            <v>7.29</v>
          </cell>
          <cell r="S21">
            <v>6.1135371179039222E-2</v>
          </cell>
          <cell r="T21" t="str">
            <v>ok</v>
          </cell>
          <cell r="U21"/>
          <cell r="V21">
            <v>7.35</v>
          </cell>
          <cell r="W21">
            <v>7.8</v>
          </cell>
          <cell r="X21">
            <v>6.1224489795918435E-2</v>
          </cell>
          <cell r="Y21" t="str">
            <v>ok</v>
          </cell>
          <cell r="Z21"/>
          <cell r="AA21">
            <v>7.45</v>
          </cell>
          <cell r="AB21">
            <v>7.91</v>
          </cell>
          <cell r="AC21">
            <v>6.174496644295302E-2</v>
          </cell>
          <cell r="AD21" t="str">
            <v>ok</v>
          </cell>
          <cell r="AE21"/>
          <cell r="AF21">
            <v>7.56</v>
          </cell>
          <cell r="AG21">
            <v>8.02</v>
          </cell>
          <cell r="AH21">
            <v>6.0846560846560926E-2</v>
          </cell>
          <cell r="AI21" t="str">
            <v>ok</v>
          </cell>
          <cell r="AJ21"/>
          <cell r="AK21">
            <v>6.38</v>
          </cell>
          <cell r="AL21">
            <v>6.77</v>
          </cell>
          <cell r="AM21">
            <v>6.1128526645767955E-2</v>
          </cell>
          <cell r="AN21" t="str">
            <v>ok</v>
          </cell>
          <cell r="AP21">
            <v>0</v>
          </cell>
          <cell r="AQ21">
            <v>0</v>
          </cell>
          <cell r="AR21">
            <v>0</v>
          </cell>
          <cell r="AS21" t="str">
            <v>ok</v>
          </cell>
          <cell r="AU21">
            <v>9.16</v>
          </cell>
          <cell r="AV21">
            <v>9.7200000000000006</v>
          </cell>
          <cell r="AW21">
            <v>6.1135371179039444E-2</v>
          </cell>
          <cell r="AX21" t="str">
            <v>ok</v>
          </cell>
          <cell r="AZ21">
            <v>9.77</v>
          </cell>
          <cell r="BA21">
            <v>10.38</v>
          </cell>
          <cell r="BB21">
            <v>6.2436028659160758E-2</v>
          </cell>
          <cell r="BC21" t="str">
            <v>ok</v>
          </cell>
          <cell r="BE21">
            <v>9.91</v>
          </cell>
          <cell r="BF21">
            <v>10.52</v>
          </cell>
          <cell r="BG21">
            <v>6.1553985872855543E-2</v>
          </cell>
          <cell r="BH21" t="str">
            <v>ok</v>
          </cell>
          <cell r="BJ21">
            <v>10.050000000000001</v>
          </cell>
          <cell r="BK21">
            <v>10.67</v>
          </cell>
          <cell r="BL21">
            <v>6.1691542288557111E-2</v>
          </cell>
          <cell r="BM21" t="str">
            <v>ok</v>
          </cell>
          <cell r="BO21">
            <v>8.82</v>
          </cell>
          <cell r="BP21">
            <v>9.3699999999999992</v>
          </cell>
          <cell r="BQ21">
            <v>6.235827664399074E-2</v>
          </cell>
          <cell r="BR21" t="str">
            <v>ok</v>
          </cell>
        </row>
        <row r="22">
          <cell r="F22">
            <v>1008400750377</v>
          </cell>
          <cell r="G22" t="str">
            <v>Negativa</v>
          </cell>
          <cell r="H22" t="str">
            <v>Conformidade</v>
          </cell>
          <cell r="I22">
            <v>2</v>
          </cell>
          <cell r="J22">
            <v>6.3500000000000001E-2</v>
          </cell>
          <cell r="K22" t="str">
            <v>ok</v>
          </cell>
          <cell r="L22">
            <v>0</v>
          </cell>
          <cell r="M22">
            <v>0</v>
          </cell>
          <cell r="N22">
            <v>0</v>
          </cell>
          <cell r="O22" t="str">
            <v>ok</v>
          </cell>
          <cell r="P22"/>
          <cell r="Q22">
            <v>30.38</v>
          </cell>
          <cell r="R22">
            <v>32.299999999999997</v>
          </cell>
          <cell r="S22">
            <v>6.3199473337722134E-2</v>
          </cell>
          <cell r="T22" t="str">
            <v>ok</v>
          </cell>
          <cell r="U22"/>
          <cell r="V22">
            <v>32.5</v>
          </cell>
          <cell r="W22">
            <v>34.549999999999997</v>
          </cell>
          <cell r="X22">
            <v>6.307692307692303E-2</v>
          </cell>
          <cell r="Y22" t="str">
            <v>ok</v>
          </cell>
          <cell r="Z22"/>
          <cell r="AA22">
            <v>32.96</v>
          </cell>
          <cell r="AB22">
            <v>35.04</v>
          </cell>
          <cell r="AC22">
            <v>6.3106796116504826E-2</v>
          </cell>
          <cell r="AD22" t="str">
            <v>ok</v>
          </cell>
          <cell r="AE22"/>
          <cell r="AF22">
            <v>33.43</v>
          </cell>
          <cell r="AG22">
            <v>35.54</v>
          </cell>
          <cell r="AH22">
            <v>6.3116960813640377E-2</v>
          </cell>
          <cell r="AI22" t="str">
            <v>ok</v>
          </cell>
          <cell r="AJ22"/>
          <cell r="AK22">
            <v>28.23</v>
          </cell>
          <cell r="AL22">
            <v>30.01</v>
          </cell>
          <cell r="AM22">
            <v>6.3053489195890933E-2</v>
          </cell>
          <cell r="AN22" t="str">
            <v>ok</v>
          </cell>
          <cell r="AP22">
            <v>0</v>
          </cell>
          <cell r="AQ22">
            <v>0</v>
          </cell>
          <cell r="AR22">
            <v>0</v>
          </cell>
          <cell r="AS22" t="str">
            <v>ok</v>
          </cell>
          <cell r="AU22">
            <v>40.51</v>
          </cell>
          <cell r="AV22">
            <v>43.07</v>
          </cell>
          <cell r="AW22">
            <v>6.3194273019007818E-2</v>
          </cell>
          <cell r="AX22" t="str">
            <v>ok</v>
          </cell>
          <cell r="AZ22">
            <v>43.24</v>
          </cell>
          <cell r="BA22">
            <v>45.97</v>
          </cell>
          <cell r="BB22">
            <v>6.3135985198889744E-2</v>
          </cell>
          <cell r="BC22" t="str">
            <v>ok</v>
          </cell>
          <cell r="BE22">
            <v>43.84</v>
          </cell>
          <cell r="BF22">
            <v>46.6</v>
          </cell>
          <cell r="BG22">
            <v>6.2956204379561953E-2</v>
          </cell>
          <cell r="BH22" t="str">
            <v>ok</v>
          </cell>
          <cell r="BJ22">
            <v>44.44</v>
          </cell>
          <cell r="BK22">
            <v>47.25</v>
          </cell>
          <cell r="BL22">
            <v>6.3231323132313388E-2</v>
          </cell>
          <cell r="BM22" t="str">
            <v>ok</v>
          </cell>
          <cell r="BO22">
            <v>39.020000000000003</v>
          </cell>
          <cell r="BP22">
            <v>41.49</v>
          </cell>
          <cell r="BQ22">
            <v>6.3300871348026533E-2</v>
          </cell>
          <cell r="BR22" t="str">
            <v>ok</v>
          </cell>
        </row>
        <row r="23">
          <cell r="F23">
            <v>1008400750229</v>
          </cell>
          <cell r="G23" t="str">
            <v>Negativa</v>
          </cell>
          <cell r="H23" t="str">
            <v>Inativa</v>
          </cell>
          <cell r="I23">
            <v>2</v>
          </cell>
          <cell r="J23">
            <v>6.3500000000000001E-2</v>
          </cell>
          <cell r="K23" t="str">
            <v>ok</v>
          </cell>
          <cell r="L23">
            <v>0</v>
          </cell>
          <cell r="M23">
            <v>0</v>
          </cell>
          <cell r="N23">
            <v>0</v>
          </cell>
          <cell r="O23" t="str">
            <v>ok</v>
          </cell>
          <cell r="P23"/>
          <cell r="Q23">
            <v>59.11</v>
          </cell>
          <cell r="R23">
            <v>0</v>
          </cell>
          <cell r="S23">
            <v>-1</v>
          </cell>
          <cell r="T23" t="str">
            <v>ok</v>
          </cell>
          <cell r="U23"/>
          <cell r="V23">
            <v>63.23</v>
          </cell>
          <cell r="W23">
            <v>0</v>
          </cell>
          <cell r="X23">
            <v>-1</v>
          </cell>
          <cell r="Y23" t="str">
            <v>ok</v>
          </cell>
          <cell r="Z23"/>
          <cell r="AA23">
            <v>64.13</v>
          </cell>
          <cell r="AB23">
            <v>0</v>
          </cell>
          <cell r="AC23">
            <v>-1</v>
          </cell>
          <cell r="AD23" t="str">
            <v>ok</v>
          </cell>
          <cell r="AE23"/>
          <cell r="AF23">
            <v>65.05</v>
          </cell>
          <cell r="AG23">
            <v>0</v>
          </cell>
          <cell r="AH23">
            <v>-1</v>
          </cell>
          <cell r="AI23" t="str">
            <v>ok</v>
          </cell>
          <cell r="AJ23"/>
          <cell r="AK23">
            <v>54.93</v>
          </cell>
          <cell r="AL23">
            <v>0</v>
          </cell>
          <cell r="AM23">
            <v>-1</v>
          </cell>
          <cell r="AN23" t="str">
            <v>ok</v>
          </cell>
          <cell r="AP23">
            <v>0</v>
          </cell>
          <cell r="AQ23">
            <v>0</v>
          </cell>
          <cell r="AR23">
            <v>0</v>
          </cell>
          <cell r="AS23" t="str">
            <v>ok</v>
          </cell>
          <cell r="AU23">
            <v>78.819999999999993</v>
          </cell>
          <cell r="AV23">
            <v>0</v>
          </cell>
          <cell r="AW23">
            <v>-1</v>
          </cell>
          <cell r="AX23" t="str">
            <v>ok</v>
          </cell>
          <cell r="AZ23">
            <v>84.14</v>
          </cell>
          <cell r="BA23">
            <v>0</v>
          </cell>
          <cell r="BB23">
            <v>-1</v>
          </cell>
          <cell r="BC23" t="str">
            <v>ok</v>
          </cell>
          <cell r="BE23">
            <v>85.29</v>
          </cell>
          <cell r="BF23">
            <v>0</v>
          </cell>
          <cell r="BG23">
            <v>-1</v>
          </cell>
          <cell r="BH23" t="str">
            <v>ok</v>
          </cell>
          <cell r="BJ23">
            <v>86.47</v>
          </cell>
          <cell r="BK23">
            <v>0</v>
          </cell>
          <cell r="BL23">
            <v>-1</v>
          </cell>
          <cell r="BM23" t="str">
            <v>ok</v>
          </cell>
          <cell r="BO23">
            <v>75.930000000000007</v>
          </cell>
          <cell r="BP23">
            <v>0</v>
          </cell>
          <cell r="BQ23">
            <v>-1</v>
          </cell>
          <cell r="BR23" t="str">
            <v>ok</v>
          </cell>
        </row>
        <row r="24">
          <cell r="F24">
            <v>1008400751039</v>
          </cell>
          <cell r="G24" t="str">
            <v>Negativa</v>
          </cell>
          <cell r="H24" t="str">
            <v>Conformidade</v>
          </cell>
          <cell r="I24">
            <v>2</v>
          </cell>
          <cell r="J24">
            <v>6.3500000000000001E-2</v>
          </cell>
          <cell r="K24" t="str">
            <v>ok</v>
          </cell>
          <cell r="L24">
            <v>0</v>
          </cell>
          <cell r="M24">
            <v>0</v>
          </cell>
          <cell r="N24">
            <v>0</v>
          </cell>
          <cell r="O24" t="str">
            <v>ok</v>
          </cell>
          <cell r="P24"/>
          <cell r="Q24">
            <v>59.11</v>
          </cell>
          <cell r="R24">
            <v>62.85</v>
          </cell>
          <cell r="S24">
            <v>6.3271866012519107E-2</v>
          </cell>
          <cell r="T24" t="str">
            <v>ok</v>
          </cell>
          <cell r="U24"/>
          <cell r="V24">
            <v>63.23</v>
          </cell>
          <cell r="W24">
            <v>67.239999999999995</v>
          </cell>
          <cell r="X24">
            <v>6.3419263008065663E-2</v>
          </cell>
          <cell r="Y24" t="str">
            <v>ok</v>
          </cell>
          <cell r="Z24"/>
          <cell r="AA24">
            <v>64.13</v>
          </cell>
          <cell r="AB24">
            <v>68.19</v>
          </cell>
          <cell r="AC24">
            <v>6.3308903789178306E-2</v>
          </cell>
          <cell r="AD24" t="str">
            <v>ok</v>
          </cell>
          <cell r="AE24"/>
          <cell r="AF24">
            <v>65.05</v>
          </cell>
          <cell r="AG24">
            <v>69.17</v>
          </cell>
          <cell r="AH24">
            <v>6.3335895465026937E-2</v>
          </cell>
          <cell r="AI24" t="str">
            <v>ok</v>
          </cell>
          <cell r="AJ24"/>
          <cell r="AK24">
            <v>54.93</v>
          </cell>
          <cell r="AL24">
            <v>58.4</v>
          </cell>
          <cell r="AM24">
            <v>6.3171308938649195E-2</v>
          </cell>
          <cell r="AN24" t="str">
            <v>ok</v>
          </cell>
          <cell r="AP24">
            <v>0</v>
          </cell>
          <cell r="AQ24">
            <v>0</v>
          </cell>
          <cell r="AR24">
            <v>0</v>
          </cell>
          <cell r="AS24" t="str">
            <v>ok</v>
          </cell>
          <cell r="AU24">
            <v>78.819999999999993</v>
          </cell>
          <cell r="AV24">
            <v>83.81</v>
          </cell>
          <cell r="AW24">
            <v>6.3308804871859969E-2</v>
          </cell>
          <cell r="AX24" t="str">
            <v>ok</v>
          </cell>
          <cell r="AZ24">
            <v>84.14</v>
          </cell>
          <cell r="BA24">
            <v>89.47</v>
          </cell>
          <cell r="BB24">
            <v>6.3346802947468417E-2</v>
          </cell>
          <cell r="BC24" t="str">
            <v>ok</v>
          </cell>
          <cell r="BE24">
            <v>85.29</v>
          </cell>
          <cell r="BF24">
            <v>90.69</v>
          </cell>
          <cell r="BG24">
            <v>6.3313401336616115E-2</v>
          </cell>
          <cell r="BH24" t="str">
            <v>ok</v>
          </cell>
          <cell r="BJ24">
            <v>86.47</v>
          </cell>
          <cell r="BK24">
            <v>91.95</v>
          </cell>
          <cell r="BL24">
            <v>6.3374580779461231E-2</v>
          </cell>
          <cell r="BM24" t="str">
            <v>ok</v>
          </cell>
          <cell r="BO24">
            <v>75.930000000000007</v>
          </cell>
          <cell r="BP24">
            <v>80.739999999999995</v>
          </cell>
          <cell r="BQ24">
            <v>6.334782036085862E-2</v>
          </cell>
          <cell r="BR24" t="str">
            <v>ok</v>
          </cell>
        </row>
        <row r="25">
          <cell r="F25">
            <v>1008400340195</v>
          </cell>
          <cell r="G25" t="str">
            <v>Positiva</v>
          </cell>
          <cell r="H25" t="str">
            <v>Conformidade</v>
          </cell>
          <cell r="I25">
            <v>3</v>
          </cell>
          <cell r="J25">
            <v>0.05</v>
          </cell>
          <cell r="K25" t="str">
            <v>ok</v>
          </cell>
          <cell r="L25">
            <v>0</v>
          </cell>
          <cell r="M25">
            <v>0</v>
          </cell>
          <cell r="N25">
            <v>0</v>
          </cell>
          <cell r="O25" t="str">
            <v>ok</v>
          </cell>
          <cell r="P25"/>
          <cell r="Q25">
            <v>20.149999999999999</v>
          </cell>
          <cell r="R25">
            <v>21.15</v>
          </cell>
          <cell r="S25">
            <v>4.9627791563275458E-2</v>
          </cell>
          <cell r="T25" t="str">
            <v>ok</v>
          </cell>
          <cell r="U25"/>
          <cell r="V25">
            <v>21.37</v>
          </cell>
          <cell r="W25">
            <v>22.43</v>
          </cell>
          <cell r="X25">
            <v>4.9602246139447859E-2</v>
          </cell>
          <cell r="Y25" t="str">
            <v>ok</v>
          </cell>
          <cell r="Z25"/>
          <cell r="AA25">
            <v>21.63</v>
          </cell>
          <cell r="AB25">
            <v>22.7</v>
          </cell>
          <cell r="AC25">
            <v>4.9468331021729206E-2</v>
          </cell>
          <cell r="AD25" t="str">
            <v>ok</v>
          </cell>
          <cell r="AE25"/>
          <cell r="AF25">
            <v>21.9</v>
          </cell>
          <cell r="AG25">
            <v>22.98</v>
          </cell>
          <cell r="AH25">
            <v>4.9315068493150704E-2</v>
          </cell>
          <cell r="AI25" t="str">
            <v>ok</v>
          </cell>
          <cell r="AJ25"/>
          <cell r="AK25">
            <v>21.37</v>
          </cell>
          <cell r="AL25">
            <v>22.43</v>
          </cell>
          <cell r="AM25">
            <v>4.9602246139447859E-2</v>
          </cell>
          <cell r="AN25" t="str">
            <v>ok</v>
          </cell>
          <cell r="AP25">
            <v>0</v>
          </cell>
          <cell r="AQ25">
            <v>0</v>
          </cell>
          <cell r="AR25">
            <v>0</v>
          </cell>
          <cell r="AS25" t="str">
            <v>ok</v>
          </cell>
          <cell r="AU25">
            <v>27.86</v>
          </cell>
          <cell r="AV25">
            <v>29.24</v>
          </cell>
          <cell r="AW25">
            <v>4.9533381191672721E-2</v>
          </cell>
          <cell r="AX25" t="str">
            <v>ok</v>
          </cell>
          <cell r="AZ25">
            <v>29.54</v>
          </cell>
          <cell r="BA25">
            <v>31</v>
          </cell>
          <cell r="BB25">
            <v>4.9424509140149064E-2</v>
          </cell>
          <cell r="BC25" t="str">
            <v>ok</v>
          </cell>
          <cell r="BE25">
            <v>29.9</v>
          </cell>
          <cell r="BF25">
            <v>31.38</v>
          </cell>
          <cell r="BG25">
            <v>4.949832775919738E-2</v>
          </cell>
          <cell r="BH25" t="str">
            <v>ok</v>
          </cell>
          <cell r="BJ25">
            <v>30.27</v>
          </cell>
          <cell r="BK25">
            <v>31.77</v>
          </cell>
          <cell r="BL25">
            <v>4.9554013875123815E-2</v>
          </cell>
          <cell r="BM25" t="str">
            <v>ok</v>
          </cell>
          <cell r="BO25">
            <v>29.54</v>
          </cell>
          <cell r="BP25">
            <v>31</v>
          </cell>
          <cell r="BQ25">
            <v>4.9424509140149064E-2</v>
          </cell>
          <cell r="BR25" t="str">
            <v>ok</v>
          </cell>
        </row>
        <row r="26">
          <cell r="F26">
            <v>1008400340211</v>
          </cell>
          <cell r="G26" t="str">
            <v>Positiva</v>
          </cell>
          <cell r="H26" t="str">
            <v>Conformidade</v>
          </cell>
          <cell r="I26">
            <v>3</v>
          </cell>
          <cell r="J26">
            <v>0.05</v>
          </cell>
          <cell r="K26" t="str">
            <v>ok</v>
          </cell>
          <cell r="L26">
            <v>0</v>
          </cell>
          <cell r="M26">
            <v>0</v>
          </cell>
          <cell r="N26">
            <v>0</v>
          </cell>
          <cell r="O26" t="str">
            <v>ok</v>
          </cell>
          <cell r="P26"/>
          <cell r="Q26">
            <v>40.78</v>
          </cell>
          <cell r="R26">
            <v>42.81</v>
          </cell>
          <cell r="S26">
            <v>4.977930358018634E-2</v>
          </cell>
          <cell r="T26" t="str">
            <v>ok</v>
          </cell>
          <cell r="U26"/>
          <cell r="V26">
            <v>43.24</v>
          </cell>
          <cell r="W26">
            <v>45.39</v>
          </cell>
          <cell r="X26">
            <v>4.9722479185938973E-2</v>
          </cell>
          <cell r="Y26" t="str">
            <v>ok</v>
          </cell>
          <cell r="Z26"/>
          <cell r="AA26">
            <v>43.77</v>
          </cell>
          <cell r="AB26">
            <v>45.94</v>
          </cell>
          <cell r="AC26">
            <v>4.9577336074936973E-2</v>
          </cell>
          <cell r="AD26" t="str">
            <v>ok</v>
          </cell>
          <cell r="AE26"/>
          <cell r="AF26">
            <v>44.31</v>
          </cell>
          <cell r="AG26">
            <v>46.51</v>
          </cell>
          <cell r="AH26">
            <v>4.9650191830286516E-2</v>
          </cell>
          <cell r="AI26" t="str">
            <v>ok</v>
          </cell>
          <cell r="AJ26"/>
          <cell r="AK26">
            <v>43.24</v>
          </cell>
          <cell r="AL26">
            <v>45.39</v>
          </cell>
          <cell r="AM26">
            <v>4.9722479185938973E-2</v>
          </cell>
          <cell r="AN26" t="str">
            <v>ok</v>
          </cell>
          <cell r="AP26">
            <v>0</v>
          </cell>
          <cell r="AQ26">
            <v>0</v>
          </cell>
          <cell r="AR26">
            <v>0</v>
          </cell>
          <cell r="AS26" t="str">
            <v>ok</v>
          </cell>
          <cell r="AU26">
            <v>56.38</v>
          </cell>
          <cell r="AV26">
            <v>59.17</v>
          </cell>
          <cell r="AW26">
            <v>4.9485633203263601E-2</v>
          </cell>
          <cell r="AX26" t="str">
            <v>ok</v>
          </cell>
          <cell r="AZ26">
            <v>59.78</v>
          </cell>
          <cell r="BA26">
            <v>62.74</v>
          </cell>
          <cell r="BB26">
            <v>4.9514887922382123E-2</v>
          </cell>
          <cell r="BC26" t="str">
            <v>ok</v>
          </cell>
          <cell r="BE26">
            <v>60.51</v>
          </cell>
          <cell r="BF26">
            <v>63.51</v>
          </cell>
          <cell r="BG26">
            <v>4.9578582052553388E-2</v>
          </cell>
          <cell r="BH26" t="str">
            <v>ok</v>
          </cell>
          <cell r="BJ26">
            <v>61.25</v>
          </cell>
          <cell r="BK26">
            <v>64.290000000000006</v>
          </cell>
          <cell r="BL26">
            <v>4.9632653061224552E-2</v>
          </cell>
          <cell r="BM26" t="str">
            <v>ok</v>
          </cell>
          <cell r="BO26">
            <v>59.78</v>
          </cell>
          <cell r="BP26">
            <v>62.74</v>
          </cell>
          <cell r="BQ26">
            <v>4.9514887922382123E-2</v>
          </cell>
          <cell r="BR26" t="str">
            <v>ok</v>
          </cell>
        </row>
        <row r="27">
          <cell r="F27">
            <v>1008499450028</v>
          </cell>
          <cell r="G27" t="str">
            <v>Positiva</v>
          </cell>
          <cell r="H27" t="str">
            <v>Conformidade</v>
          </cell>
          <cell r="I27">
            <v>2</v>
          </cell>
          <cell r="J27">
            <v>6.3500000000000001E-2</v>
          </cell>
          <cell r="K27" t="str">
            <v>ok</v>
          </cell>
          <cell r="L27">
            <v>0</v>
          </cell>
          <cell r="M27">
            <v>0</v>
          </cell>
          <cell r="N27">
            <v>0</v>
          </cell>
          <cell r="O27" t="str">
            <v>ok</v>
          </cell>
          <cell r="P27"/>
          <cell r="Q27">
            <v>38.82</v>
          </cell>
          <cell r="R27">
            <v>41.27</v>
          </cell>
          <cell r="S27">
            <v>6.3111798042246425E-2</v>
          </cell>
          <cell r="T27" t="str">
            <v>ok</v>
          </cell>
          <cell r="U27"/>
          <cell r="V27">
            <v>41.16</v>
          </cell>
          <cell r="W27">
            <v>43.76</v>
          </cell>
          <cell r="X27">
            <v>6.3168124392614322E-2</v>
          </cell>
          <cell r="Y27" t="str">
            <v>ok</v>
          </cell>
          <cell r="Z27"/>
          <cell r="AA27">
            <v>41.66</v>
          </cell>
          <cell r="AB27">
            <v>44.29</v>
          </cell>
          <cell r="AC27">
            <v>6.3130100816130685E-2</v>
          </cell>
          <cell r="AD27" t="str">
            <v>ok</v>
          </cell>
          <cell r="AE27"/>
          <cell r="AF27">
            <v>42.17</v>
          </cell>
          <cell r="AG27">
            <v>44.83</v>
          </cell>
          <cell r="AH27">
            <v>6.3078017548019893E-2</v>
          </cell>
          <cell r="AI27" t="str">
            <v>ok</v>
          </cell>
          <cell r="AJ27"/>
          <cell r="AK27">
            <v>41.16</v>
          </cell>
          <cell r="AL27">
            <v>43.76</v>
          </cell>
          <cell r="AM27">
            <v>6.3168124392614322E-2</v>
          </cell>
          <cell r="AN27" t="str">
            <v>ok</v>
          </cell>
          <cell r="AP27">
            <v>0</v>
          </cell>
          <cell r="AQ27">
            <v>0</v>
          </cell>
          <cell r="AR27">
            <v>0</v>
          </cell>
          <cell r="AS27" t="str">
            <v>ok</v>
          </cell>
          <cell r="AU27">
            <v>53.66</v>
          </cell>
          <cell r="AV27">
            <v>57.05</v>
          </cell>
          <cell r="AW27">
            <v>6.3175549757733984E-2</v>
          </cell>
          <cell r="AX27" t="str">
            <v>ok</v>
          </cell>
          <cell r="AZ27">
            <v>56.9</v>
          </cell>
          <cell r="BA27">
            <v>60.49</v>
          </cell>
          <cell r="BB27">
            <v>6.3093145869947298E-2</v>
          </cell>
          <cell r="BC27" t="str">
            <v>ok</v>
          </cell>
          <cell r="BE27">
            <v>57.59</v>
          </cell>
          <cell r="BF27">
            <v>61.22</v>
          </cell>
          <cell r="BG27">
            <v>6.3031776350060742E-2</v>
          </cell>
          <cell r="BH27" t="str">
            <v>ok</v>
          </cell>
          <cell r="BJ27">
            <v>58.3</v>
          </cell>
          <cell r="BK27">
            <v>61.98</v>
          </cell>
          <cell r="BL27">
            <v>6.3121783876500803E-2</v>
          </cell>
          <cell r="BM27" t="str">
            <v>ok</v>
          </cell>
          <cell r="BO27">
            <v>56.9</v>
          </cell>
          <cell r="BP27">
            <v>60.49</v>
          </cell>
          <cell r="BQ27">
            <v>6.3093145869947298E-2</v>
          </cell>
          <cell r="BR27" t="str">
            <v>ok</v>
          </cell>
        </row>
        <row r="28">
          <cell r="F28">
            <v>1008499450036</v>
          </cell>
          <cell r="G28" t="str">
            <v>Positiva</v>
          </cell>
          <cell r="H28" t="str">
            <v>Conformidade</v>
          </cell>
          <cell r="I28">
            <v>2</v>
          </cell>
          <cell r="J28">
            <v>6.3500000000000001E-2</v>
          </cell>
          <cell r="K28" t="str">
            <v>ok</v>
          </cell>
          <cell r="L28">
            <v>0</v>
          </cell>
          <cell r="M28">
            <v>0</v>
          </cell>
          <cell r="N28">
            <v>0</v>
          </cell>
          <cell r="O28" t="str">
            <v>ok</v>
          </cell>
          <cell r="P28"/>
          <cell r="Q28">
            <v>104.89</v>
          </cell>
          <cell r="R28">
            <v>111.55</v>
          </cell>
          <cell r="S28">
            <v>6.3495090094384476E-2</v>
          </cell>
          <cell r="T28" t="str">
            <v>ok</v>
          </cell>
          <cell r="U28"/>
          <cell r="V28">
            <v>111.22</v>
          </cell>
          <cell r="W28">
            <v>118.27</v>
          </cell>
          <cell r="X28">
            <v>6.3387879877719877E-2</v>
          </cell>
          <cell r="Y28" t="str">
            <v>ok</v>
          </cell>
          <cell r="Z28"/>
          <cell r="AA28">
            <v>112.57</v>
          </cell>
          <cell r="AB28">
            <v>119.71</v>
          </cell>
          <cell r="AC28">
            <v>6.3427200852802734E-2</v>
          </cell>
          <cell r="AD28" t="str">
            <v>ok</v>
          </cell>
          <cell r="AE28"/>
          <cell r="AF28">
            <v>113.95</v>
          </cell>
          <cell r="AG28">
            <v>121.18</v>
          </cell>
          <cell r="AH28">
            <v>6.3448881088196574E-2</v>
          </cell>
          <cell r="AI28" t="str">
            <v>ok</v>
          </cell>
          <cell r="AJ28"/>
          <cell r="AK28">
            <v>111.22</v>
          </cell>
          <cell r="AL28">
            <v>118.27</v>
          </cell>
          <cell r="AM28">
            <v>6.3387879877719877E-2</v>
          </cell>
          <cell r="AN28" t="str">
            <v>ok</v>
          </cell>
          <cell r="AP28">
            <v>0</v>
          </cell>
          <cell r="AQ28">
            <v>0</v>
          </cell>
          <cell r="AR28">
            <v>0</v>
          </cell>
          <cell r="AS28" t="str">
            <v>ok</v>
          </cell>
          <cell r="AU28">
            <v>145</v>
          </cell>
          <cell r="AV28">
            <v>154.19999999999999</v>
          </cell>
          <cell r="AW28">
            <v>6.3448275862068915E-2</v>
          </cell>
          <cell r="AX28" t="str">
            <v>ok</v>
          </cell>
          <cell r="AZ28">
            <v>153.75</v>
          </cell>
          <cell r="BA28">
            <v>163.5</v>
          </cell>
          <cell r="BB28">
            <v>6.341463414634152E-2</v>
          </cell>
          <cell r="BC28" t="str">
            <v>ok</v>
          </cell>
          <cell r="BE28">
            <v>155.61000000000001</v>
          </cell>
          <cell r="BF28">
            <v>165.48</v>
          </cell>
          <cell r="BG28">
            <v>6.3427800269905354E-2</v>
          </cell>
          <cell r="BH28" t="str">
            <v>ok</v>
          </cell>
          <cell r="BJ28">
            <v>157.53</v>
          </cell>
          <cell r="BK28">
            <v>167.52</v>
          </cell>
          <cell r="BL28">
            <v>6.3416492096743493E-2</v>
          </cell>
          <cell r="BM28" t="str">
            <v>ok</v>
          </cell>
          <cell r="BO28">
            <v>153.75</v>
          </cell>
          <cell r="BP28">
            <v>163.5</v>
          </cell>
          <cell r="BQ28">
            <v>6.341463414634152E-2</v>
          </cell>
          <cell r="BR28" t="str">
            <v>ok</v>
          </cell>
        </row>
        <row r="29">
          <cell r="F29">
            <v>1008400840041</v>
          </cell>
          <cell r="G29" t="str">
            <v>Positiva</v>
          </cell>
          <cell r="H29" t="str">
            <v>Conformidade</v>
          </cell>
          <cell r="I29">
            <v>3</v>
          </cell>
          <cell r="J29">
            <v>0.05</v>
          </cell>
          <cell r="K29" t="str">
            <v>ok</v>
          </cell>
          <cell r="L29">
            <v>0</v>
          </cell>
          <cell r="M29">
            <v>0</v>
          </cell>
          <cell r="N29">
            <v>0</v>
          </cell>
          <cell r="O29" t="str">
            <v>ok</v>
          </cell>
          <cell r="P29"/>
          <cell r="Q29">
            <v>5.89</v>
          </cell>
          <cell r="R29">
            <v>6.17</v>
          </cell>
          <cell r="S29">
            <v>4.7538200339558578E-2</v>
          </cell>
          <cell r="T29" t="str">
            <v>ok</v>
          </cell>
          <cell r="U29"/>
          <cell r="V29">
            <v>6.24</v>
          </cell>
          <cell r="W29">
            <v>6.54</v>
          </cell>
          <cell r="X29">
            <v>4.8076923076923128E-2</v>
          </cell>
          <cell r="Y29" t="str">
            <v>ok</v>
          </cell>
          <cell r="Z29"/>
          <cell r="AA29">
            <v>6.32</v>
          </cell>
          <cell r="AB29">
            <v>6.62</v>
          </cell>
          <cell r="AC29">
            <v>4.7468354430379778E-2</v>
          </cell>
          <cell r="AD29" t="str">
            <v>ok</v>
          </cell>
          <cell r="AE29"/>
          <cell r="AF29">
            <v>6.4</v>
          </cell>
          <cell r="AG29">
            <v>6.7</v>
          </cell>
          <cell r="AH29">
            <v>4.6875E-2</v>
          </cell>
          <cell r="AI29" t="str">
            <v>ok</v>
          </cell>
          <cell r="AJ29"/>
          <cell r="AK29">
            <v>6.24</v>
          </cell>
          <cell r="AL29">
            <v>6.54</v>
          </cell>
          <cell r="AM29">
            <v>4.8076923076923128E-2</v>
          </cell>
          <cell r="AN29" t="str">
            <v>ok</v>
          </cell>
          <cell r="AP29">
            <v>0</v>
          </cell>
          <cell r="AQ29">
            <v>0</v>
          </cell>
          <cell r="AR29">
            <v>0</v>
          </cell>
          <cell r="AS29" t="str">
            <v>ok</v>
          </cell>
          <cell r="AU29">
            <v>8.14</v>
          </cell>
          <cell r="AV29">
            <v>8.5299999999999994</v>
          </cell>
          <cell r="AW29">
            <v>4.7911547911547725E-2</v>
          </cell>
          <cell r="AX29" t="str">
            <v>ok</v>
          </cell>
          <cell r="AZ29">
            <v>8.6300000000000008</v>
          </cell>
          <cell r="BA29">
            <v>9.0399999999999991</v>
          </cell>
          <cell r="BB29">
            <v>4.7508690614136428E-2</v>
          </cell>
          <cell r="BC29" t="str">
            <v>ok</v>
          </cell>
          <cell r="BE29">
            <v>8.74</v>
          </cell>
          <cell r="BF29">
            <v>9.15</v>
          </cell>
          <cell r="BG29">
            <v>4.6910755148741323E-2</v>
          </cell>
          <cell r="BH29" t="str">
            <v>ok</v>
          </cell>
          <cell r="BJ29">
            <v>8.84</v>
          </cell>
          <cell r="BK29">
            <v>9.26</v>
          </cell>
          <cell r="BL29">
            <v>4.7511312217194623E-2</v>
          </cell>
          <cell r="BM29" t="str">
            <v>ok</v>
          </cell>
          <cell r="BO29">
            <v>8.6300000000000008</v>
          </cell>
          <cell r="BP29">
            <v>9.0399999999999991</v>
          </cell>
          <cell r="BQ29">
            <v>4.7508690614136428E-2</v>
          </cell>
          <cell r="BR29" t="str">
            <v>ok</v>
          </cell>
        </row>
        <row r="30">
          <cell r="F30">
            <v>1008400840031</v>
          </cell>
          <cell r="G30" t="str">
            <v>Positiva</v>
          </cell>
          <cell r="H30" t="str">
            <v>Inativa</v>
          </cell>
          <cell r="I30">
            <v>3</v>
          </cell>
          <cell r="J30">
            <v>0.05</v>
          </cell>
          <cell r="K30" t="str">
            <v>ok</v>
          </cell>
          <cell r="L30">
            <v>0</v>
          </cell>
          <cell r="M30">
            <v>0</v>
          </cell>
          <cell r="N30">
            <v>0</v>
          </cell>
          <cell r="O30" t="str">
            <v>ok</v>
          </cell>
          <cell r="P30"/>
          <cell r="Q30">
            <v>5.58</v>
          </cell>
          <cell r="R30">
            <v>0</v>
          </cell>
          <cell r="S30">
            <v>-1</v>
          </cell>
          <cell r="T30" t="str">
            <v>ok</v>
          </cell>
          <cell r="U30"/>
          <cell r="V30">
            <v>5.92</v>
          </cell>
          <cell r="W30">
            <v>0</v>
          </cell>
          <cell r="X30">
            <v>-1</v>
          </cell>
          <cell r="Y30" t="str">
            <v>ok</v>
          </cell>
          <cell r="Z30"/>
          <cell r="AA30">
            <v>5.99</v>
          </cell>
          <cell r="AB30">
            <v>0</v>
          </cell>
          <cell r="AC30">
            <v>-1</v>
          </cell>
          <cell r="AD30" t="str">
            <v>ok</v>
          </cell>
          <cell r="AE30"/>
          <cell r="AF30">
            <v>6.06</v>
          </cell>
          <cell r="AG30">
            <v>0</v>
          </cell>
          <cell r="AH30">
            <v>-1</v>
          </cell>
          <cell r="AI30" t="str">
            <v>ok</v>
          </cell>
          <cell r="AJ30"/>
          <cell r="AK30">
            <v>5.92</v>
          </cell>
          <cell r="AL30">
            <v>0</v>
          </cell>
          <cell r="AM30">
            <v>-1</v>
          </cell>
          <cell r="AN30" t="str">
            <v>ok</v>
          </cell>
          <cell r="AP30">
            <v>0</v>
          </cell>
          <cell r="AQ30">
            <v>0</v>
          </cell>
          <cell r="AR30">
            <v>0</v>
          </cell>
          <cell r="AS30" t="str">
            <v>ok</v>
          </cell>
          <cell r="AU30">
            <v>7.72</v>
          </cell>
          <cell r="AV30">
            <v>0</v>
          </cell>
          <cell r="AW30">
            <v>-1</v>
          </cell>
          <cell r="AX30" t="str">
            <v>ok</v>
          </cell>
          <cell r="AZ30">
            <v>8.18</v>
          </cell>
          <cell r="BA30">
            <v>0</v>
          </cell>
          <cell r="BB30">
            <v>-1</v>
          </cell>
          <cell r="BC30" t="str">
            <v>ok</v>
          </cell>
          <cell r="BE30">
            <v>8.2799999999999994</v>
          </cell>
          <cell r="BF30">
            <v>0</v>
          </cell>
          <cell r="BG30">
            <v>-1</v>
          </cell>
          <cell r="BH30" t="str">
            <v>ok</v>
          </cell>
          <cell r="BJ30">
            <v>8.3800000000000008</v>
          </cell>
          <cell r="BK30">
            <v>0</v>
          </cell>
          <cell r="BL30">
            <v>-1</v>
          </cell>
          <cell r="BM30" t="str">
            <v>ok</v>
          </cell>
          <cell r="BO30">
            <v>8.18</v>
          </cell>
          <cell r="BP30">
            <v>0</v>
          </cell>
          <cell r="BQ30">
            <v>-1</v>
          </cell>
          <cell r="BR30" t="str">
            <v>ok</v>
          </cell>
        </row>
        <row r="31">
          <cell r="F31">
            <v>1008401390021</v>
          </cell>
          <cell r="G31" t="str">
            <v>Positiva</v>
          </cell>
          <cell r="H31" t="str">
            <v>Conformidade</v>
          </cell>
          <cell r="I31">
            <v>3</v>
          </cell>
          <cell r="J31">
            <v>0.05</v>
          </cell>
          <cell r="K31" t="str">
            <v>ok</v>
          </cell>
          <cell r="L31">
            <v>0</v>
          </cell>
          <cell r="M31">
            <v>0</v>
          </cell>
          <cell r="N31">
            <v>0</v>
          </cell>
          <cell r="O31" t="str">
            <v>ok</v>
          </cell>
          <cell r="P31"/>
          <cell r="Q31">
            <v>27.91</v>
          </cell>
          <cell r="R31">
            <v>29.29</v>
          </cell>
          <cell r="S31">
            <v>4.9444643496954432E-2</v>
          </cell>
          <cell r="T31" t="str">
            <v>ok</v>
          </cell>
          <cell r="U31"/>
          <cell r="V31">
            <v>29.59</v>
          </cell>
          <cell r="W31">
            <v>31.05</v>
          </cell>
          <cell r="X31">
            <v>4.9340993578911752E-2</v>
          </cell>
          <cell r="Y31" t="str">
            <v>ok</v>
          </cell>
          <cell r="Z31"/>
          <cell r="AA31">
            <v>29.95</v>
          </cell>
          <cell r="AB31">
            <v>31.43</v>
          </cell>
          <cell r="AC31">
            <v>4.9415692821368928E-2</v>
          </cell>
          <cell r="AD31" t="str">
            <v>ok</v>
          </cell>
          <cell r="AE31"/>
          <cell r="AF31">
            <v>30.32</v>
          </cell>
          <cell r="AG31">
            <v>31.82</v>
          </cell>
          <cell r="AH31">
            <v>4.9472295514511933E-2</v>
          </cell>
          <cell r="AI31" t="str">
            <v>ok</v>
          </cell>
          <cell r="AJ31"/>
          <cell r="AK31">
            <v>29.59</v>
          </cell>
          <cell r="AL31">
            <v>31.05</v>
          </cell>
          <cell r="AM31">
            <v>4.9340993578911752E-2</v>
          </cell>
          <cell r="AN31" t="str">
            <v>ok</v>
          </cell>
          <cell r="AP31">
            <v>0</v>
          </cell>
          <cell r="AQ31">
            <v>0</v>
          </cell>
          <cell r="AR31">
            <v>0</v>
          </cell>
          <cell r="AS31" t="str">
            <v>ok</v>
          </cell>
          <cell r="AU31">
            <v>38.58</v>
          </cell>
          <cell r="AV31">
            <v>40.479999999999997</v>
          </cell>
          <cell r="AW31">
            <v>4.9248315189217129E-2</v>
          </cell>
          <cell r="AX31" t="str">
            <v>ok</v>
          </cell>
          <cell r="AZ31">
            <v>40.9</v>
          </cell>
          <cell r="BA31">
            <v>42.93</v>
          </cell>
          <cell r="BB31">
            <v>4.9633251833740788E-2</v>
          </cell>
          <cell r="BC31" t="str">
            <v>ok</v>
          </cell>
          <cell r="BE31">
            <v>41.4</v>
          </cell>
          <cell r="BF31">
            <v>43.45</v>
          </cell>
          <cell r="BG31">
            <v>4.9516908212560384E-2</v>
          </cell>
          <cell r="BH31" t="str">
            <v>ok</v>
          </cell>
          <cell r="BJ31">
            <v>41.91</v>
          </cell>
          <cell r="BK31">
            <v>43.98</v>
          </cell>
          <cell r="BL31">
            <v>4.9391553328561155E-2</v>
          </cell>
          <cell r="BM31" t="str">
            <v>ok</v>
          </cell>
          <cell r="BO31">
            <v>40.9</v>
          </cell>
          <cell r="BP31">
            <v>42.93</v>
          </cell>
          <cell r="BQ31">
            <v>4.9633251833740788E-2</v>
          </cell>
          <cell r="BR31" t="str">
            <v>ok</v>
          </cell>
        </row>
        <row r="32">
          <cell r="F32">
            <v>1008499470037</v>
          </cell>
          <cell r="G32" t="str">
            <v>Negativa</v>
          </cell>
          <cell r="H32" t="str">
            <v>Conformidade</v>
          </cell>
          <cell r="I32">
            <v>3</v>
          </cell>
          <cell r="J32">
            <v>0.05</v>
          </cell>
          <cell r="K32" t="str">
            <v>ok</v>
          </cell>
          <cell r="L32">
            <v>0</v>
          </cell>
          <cell r="M32">
            <v>0</v>
          </cell>
          <cell r="N32">
            <v>0</v>
          </cell>
          <cell r="O32" t="str">
            <v>ok</v>
          </cell>
          <cell r="P32"/>
          <cell r="Q32">
            <v>17.010000000000002</v>
          </cell>
          <cell r="R32">
            <v>17.84</v>
          </cell>
          <cell r="S32">
            <v>4.8794826572604144E-2</v>
          </cell>
          <cell r="T32" t="str">
            <v>ok</v>
          </cell>
          <cell r="U32"/>
          <cell r="V32">
            <v>18.190000000000001</v>
          </cell>
          <cell r="W32">
            <v>19.09</v>
          </cell>
          <cell r="X32">
            <v>4.9477735019241242E-2</v>
          </cell>
          <cell r="Y32" t="str">
            <v>ok</v>
          </cell>
          <cell r="Z32"/>
          <cell r="AA32">
            <v>18.45</v>
          </cell>
          <cell r="AB32">
            <v>19.36</v>
          </cell>
          <cell r="AC32">
            <v>4.9322493224932318E-2</v>
          </cell>
          <cell r="AD32" t="str">
            <v>ok</v>
          </cell>
          <cell r="AE32"/>
          <cell r="AF32">
            <v>18.72</v>
          </cell>
          <cell r="AG32">
            <v>19.64</v>
          </cell>
          <cell r="AH32">
            <v>4.9145299145299193E-2</v>
          </cell>
          <cell r="AI32" t="str">
            <v>ok</v>
          </cell>
          <cell r="AJ32"/>
          <cell r="AK32">
            <v>15.8</v>
          </cell>
          <cell r="AL32">
            <v>16.579999999999998</v>
          </cell>
          <cell r="AM32">
            <v>4.9367088607594756E-2</v>
          </cell>
          <cell r="AN32" t="str">
            <v>ok</v>
          </cell>
          <cell r="AP32">
            <v>0</v>
          </cell>
          <cell r="AQ32">
            <v>0</v>
          </cell>
          <cell r="AR32">
            <v>0</v>
          </cell>
          <cell r="AS32" t="str">
            <v>ok</v>
          </cell>
          <cell r="AU32">
            <v>22.68</v>
          </cell>
          <cell r="AV32">
            <v>23.8</v>
          </cell>
          <cell r="AW32">
            <v>4.9382716049382713E-2</v>
          </cell>
          <cell r="AX32" t="str">
            <v>ok</v>
          </cell>
          <cell r="AZ32">
            <v>24.21</v>
          </cell>
          <cell r="BA32">
            <v>25.4</v>
          </cell>
          <cell r="BB32">
            <v>4.9153242461792646E-2</v>
          </cell>
          <cell r="BC32" t="str">
            <v>ok</v>
          </cell>
          <cell r="BE32">
            <v>24.54</v>
          </cell>
          <cell r="BF32">
            <v>25.75</v>
          </cell>
          <cell r="BG32">
            <v>4.9307253463732659E-2</v>
          </cell>
          <cell r="BH32" t="str">
            <v>ok</v>
          </cell>
          <cell r="BJ32">
            <v>24.88</v>
          </cell>
          <cell r="BK32">
            <v>26.1</v>
          </cell>
          <cell r="BL32">
            <v>4.9035369774919735E-2</v>
          </cell>
          <cell r="BM32" t="str">
            <v>ok</v>
          </cell>
          <cell r="BO32">
            <v>21.84</v>
          </cell>
          <cell r="BP32">
            <v>22.92</v>
          </cell>
          <cell r="BQ32">
            <v>4.9450549450549497E-2</v>
          </cell>
          <cell r="BR32" t="str">
            <v>ok</v>
          </cell>
        </row>
        <row r="33">
          <cell r="F33">
            <v>1008499470045</v>
          </cell>
          <cell r="G33" t="str">
            <v>Negativa</v>
          </cell>
          <cell r="H33" t="str">
            <v>Conformidade</v>
          </cell>
          <cell r="I33">
            <v>3</v>
          </cell>
          <cell r="J33">
            <v>0.05</v>
          </cell>
          <cell r="K33" t="str">
            <v>ok</v>
          </cell>
          <cell r="L33">
            <v>0</v>
          </cell>
          <cell r="M33">
            <v>0</v>
          </cell>
          <cell r="N33">
            <v>0</v>
          </cell>
          <cell r="O33" t="str">
            <v>ok</v>
          </cell>
          <cell r="P33"/>
          <cell r="Q33">
            <v>23.67</v>
          </cell>
          <cell r="R33">
            <v>24.84</v>
          </cell>
          <cell r="S33">
            <v>4.9429657794676674E-2</v>
          </cell>
          <cell r="T33" t="str">
            <v>ok</v>
          </cell>
          <cell r="U33"/>
          <cell r="V33">
            <v>25.32</v>
          </cell>
          <cell r="W33">
            <v>26.57</v>
          </cell>
          <cell r="X33">
            <v>4.9368088467614424E-2</v>
          </cell>
          <cell r="Y33" t="str">
            <v>ok</v>
          </cell>
          <cell r="Z33"/>
          <cell r="AA33">
            <v>25.68</v>
          </cell>
          <cell r="AB33">
            <v>26.95</v>
          </cell>
          <cell r="AC33">
            <v>4.9454828660436156E-2</v>
          </cell>
          <cell r="AD33" t="str">
            <v>ok</v>
          </cell>
          <cell r="AE33"/>
          <cell r="AF33">
            <v>26.05</v>
          </cell>
          <cell r="AG33">
            <v>27.34</v>
          </cell>
          <cell r="AH33">
            <v>4.9520153550863588E-2</v>
          </cell>
          <cell r="AI33" t="str">
            <v>ok</v>
          </cell>
          <cell r="AJ33"/>
          <cell r="AK33">
            <v>21.99</v>
          </cell>
          <cell r="AL33">
            <v>23.08</v>
          </cell>
          <cell r="AM33">
            <v>4.9567985447930951E-2</v>
          </cell>
          <cell r="AN33" t="str">
            <v>ok</v>
          </cell>
          <cell r="AP33">
            <v>0</v>
          </cell>
          <cell r="AQ33">
            <v>0</v>
          </cell>
          <cell r="AR33">
            <v>0</v>
          </cell>
          <cell r="AS33" t="str">
            <v>ok</v>
          </cell>
          <cell r="AU33">
            <v>31.56</v>
          </cell>
          <cell r="AV33">
            <v>33.119999999999997</v>
          </cell>
          <cell r="AW33">
            <v>4.9429657794676674E-2</v>
          </cell>
          <cell r="AX33" t="str">
            <v>ok</v>
          </cell>
          <cell r="AZ33">
            <v>33.69</v>
          </cell>
          <cell r="BA33">
            <v>35.36</v>
          </cell>
          <cell r="BB33">
            <v>4.9569605224102142E-2</v>
          </cell>
          <cell r="BC33" t="str">
            <v>ok</v>
          </cell>
          <cell r="BE33">
            <v>34.15</v>
          </cell>
          <cell r="BF33">
            <v>35.840000000000003</v>
          </cell>
          <cell r="BG33">
            <v>4.9487554904831699E-2</v>
          </cell>
          <cell r="BH33" t="str">
            <v>ok</v>
          </cell>
          <cell r="BJ33">
            <v>34.630000000000003</v>
          </cell>
          <cell r="BK33">
            <v>36.340000000000003</v>
          </cell>
          <cell r="BL33">
            <v>4.9379151025122692E-2</v>
          </cell>
          <cell r="BM33" t="str">
            <v>ok</v>
          </cell>
          <cell r="BO33">
            <v>30.4</v>
          </cell>
          <cell r="BP33">
            <v>31.91</v>
          </cell>
          <cell r="BQ33">
            <v>4.9671052631578894E-2</v>
          </cell>
          <cell r="BR33" t="str">
            <v>ok</v>
          </cell>
        </row>
        <row r="34">
          <cell r="F34">
            <v>1008401590020</v>
          </cell>
          <cell r="G34" t="str">
            <v>Positiva</v>
          </cell>
          <cell r="H34" t="str">
            <v>Conformidade</v>
          </cell>
          <cell r="I34">
            <v>3</v>
          </cell>
          <cell r="J34">
            <v>0.05</v>
          </cell>
          <cell r="K34" t="str">
            <v>ok</v>
          </cell>
          <cell r="L34">
            <v>0</v>
          </cell>
          <cell r="M34">
            <v>0</v>
          </cell>
          <cell r="N34">
            <v>0</v>
          </cell>
          <cell r="O34" t="str">
            <v>ok</v>
          </cell>
          <cell r="P34"/>
          <cell r="Q34">
            <v>20.48</v>
          </cell>
          <cell r="R34">
            <v>21.49</v>
          </cell>
          <cell r="S34">
            <v>4.931640625E-2</v>
          </cell>
          <cell r="T34" t="str">
            <v>ok</v>
          </cell>
          <cell r="U34"/>
          <cell r="V34">
            <v>21.72</v>
          </cell>
          <cell r="W34">
            <v>22.78</v>
          </cell>
          <cell r="X34">
            <v>4.8802946593001995E-2</v>
          </cell>
          <cell r="Y34" t="str">
            <v>ok</v>
          </cell>
          <cell r="Z34"/>
          <cell r="AA34">
            <v>21.98</v>
          </cell>
          <cell r="AB34">
            <v>23.06</v>
          </cell>
          <cell r="AC34">
            <v>4.9135577797998042E-2</v>
          </cell>
          <cell r="AD34" t="str">
            <v>ok</v>
          </cell>
          <cell r="AE34"/>
          <cell r="AF34">
            <v>22.25</v>
          </cell>
          <cell r="AG34">
            <v>23.34</v>
          </cell>
          <cell r="AH34">
            <v>4.8988764044943789E-2</v>
          </cell>
          <cell r="AI34" t="str">
            <v>ok</v>
          </cell>
          <cell r="AJ34"/>
          <cell r="AK34">
            <v>21.72</v>
          </cell>
          <cell r="AL34">
            <v>22.78</v>
          </cell>
          <cell r="AM34">
            <v>4.8802946593001995E-2</v>
          </cell>
          <cell r="AN34" t="str">
            <v>ok</v>
          </cell>
          <cell r="AP34">
            <v>0</v>
          </cell>
          <cell r="AQ34">
            <v>0</v>
          </cell>
          <cell r="AR34">
            <v>0</v>
          </cell>
          <cell r="AS34" t="str">
            <v>ok</v>
          </cell>
          <cell r="AU34">
            <v>28.31</v>
          </cell>
          <cell r="AV34">
            <v>29.7</v>
          </cell>
          <cell r="AW34">
            <v>4.9099258212645713E-2</v>
          </cell>
          <cell r="AX34" t="str">
            <v>ok</v>
          </cell>
          <cell r="AZ34">
            <v>30.02</v>
          </cell>
          <cell r="BA34">
            <v>31.49</v>
          </cell>
          <cell r="BB34">
            <v>4.8967355096602327E-2</v>
          </cell>
          <cell r="BC34" t="str">
            <v>ok</v>
          </cell>
          <cell r="BE34">
            <v>30.38</v>
          </cell>
          <cell r="BF34">
            <v>31.88</v>
          </cell>
          <cell r="BG34">
            <v>4.9374588545095355E-2</v>
          </cell>
          <cell r="BH34" t="str">
            <v>ok</v>
          </cell>
          <cell r="BJ34">
            <v>30.76</v>
          </cell>
          <cell r="BK34">
            <v>32.270000000000003</v>
          </cell>
          <cell r="BL34">
            <v>4.9089726918075449E-2</v>
          </cell>
          <cell r="BM34" t="str">
            <v>ok</v>
          </cell>
          <cell r="BO34">
            <v>30.02</v>
          </cell>
          <cell r="BP34">
            <v>31.49</v>
          </cell>
          <cell r="BQ34">
            <v>4.8967355096602327E-2</v>
          </cell>
          <cell r="BR34" t="str">
            <v>ok</v>
          </cell>
        </row>
        <row r="35">
          <cell r="F35">
            <v>1008401020011</v>
          </cell>
          <cell r="G35" t="str">
            <v>Negativa</v>
          </cell>
          <cell r="H35" t="str">
            <v>Conformidade</v>
          </cell>
          <cell r="I35">
            <v>3</v>
          </cell>
          <cell r="J35">
            <v>0.05</v>
          </cell>
          <cell r="K35" t="str">
            <v>ok</v>
          </cell>
          <cell r="L35">
            <v>0</v>
          </cell>
          <cell r="M35">
            <v>0</v>
          </cell>
          <cell r="N35">
            <v>0</v>
          </cell>
          <cell r="O35" t="str">
            <v>ok</v>
          </cell>
          <cell r="P35"/>
          <cell r="Q35">
            <v>8.2899999999999991</v>
          </cell>
          <cell r="R35">
            <v>8.69</v>
          </cell>
          <cell r="S35">
            <v>4.8250904704463249E-2</v>
          </cell>
          <cell r="T35" t="str">
            <v>ok</v>
          </cell>
          <cell r="U35"/>
          <cell r="V35">
            <v>8.86</v>
          </cell>
          <cell r="W35">
            <v>9.3000000000000007</v>
          </cell>
          <cell r="X35">
            <v>4.9661399548532881E-2</v>
          </cell>
          <cell r="Y35" t="str">
            <v>ok</v>
          </cell>
          <cell r="Z35"/>
          <cell r="AA35">
            <v>8.99</v>
          </cell>
          <cell r="AB35">
            <v>9.43</v>
          </cell>
          <cell r="AC35">
            <v>4.894327030033363E-2</v>
          </cell>
          <cell r="AD35" t="str">
            <v>ok</v>
          </cell>
          <cell r="AE35"/>
          <cell r="AF35">
            <v>9.1199999999999992</v>
          </cell>
          <cell r="AG35">
            <v>9.57</v>
          </cell>
          <cell r="AH35">
            <v>4.9342105263157965E-2</v>
          </cell>
          <cell r="AI35" t="str">
            <v>ok</v>
          </cell>
          <cell r="AJ35"/>
          <cell r="AK35">
            <v>7.7</v>
          </cell>
          <cell r="AL35">
            <v>8.08</v>
          </cell>
          <cell r="AM35">
            <v>4.9350649350649256E-2</v>
          </cell>
          <cell r="AN35" t="str">
            <v>ok</v>
          </cell>
          <cell r="AP35">
            <v>0</v>
          </cell>
          <cell r="AQ35">
            <v>0</v>
          </cell>
          <cell r="AR35">
            <v>0</v>
          </cell>
          <cell r="AS35" t="str">
            <v>ok</v>
          </cell>
          <cell r="AU35">
            <v>11.05</v>
          </cell>
          <cell r="AV35">
            <v>11.59</v>
          </cell>
          <cell r="AW35">
            <v>4.8868778280542813E-2</v>
          </cell>
          <cell r="AX35" t="str">
            <v>ok</v>
          </cell>
          <cell r="AZ35">
            <v>11.8</v>
          </cell>
          <cell r="BA35">
            <v>12.37</v>
          </cell>
          <cell r="BB35">
            <v>4.8305084745762672E-2</v>
          </cell>
          <cell r="BC35" t="str">
            <v>ok</v>
          </cell>
          <cell r="BE35">
            <v>11.96</v>
          </cell>
          <cell r="BF35">
            <v>12.54</v>
          </cell>
          <cell r="BG35">
            <v>4.849498327759183E-2</v>
          </cell>
          <cell r="BH35" t="str">
            <v>ok</v>
          </cell>
          <cell r="BJ35">
            <v>12.12</v>
          </cell>
          <cell r="BK35">
            <v>12.72</v>
          </cell>
          <cell r="BL35">
            <v>4.9504950495049549E-2</v>
          </cell>
          <cell r="BM35" t="str">
            <v>ok</v>
          </cell>
          <cell r="BO35">
            <v>10.64</v>
          </cell>
          <cell r="BP35">
            <v>11.16</v>
          </cell>
          <cell r="BQ35">
            <v>4.8872180451127845E-2</v>
          </cell>
          <cell r="BR35" t="str">
            <v>ok</v>
          </cell>
        </row>
        <row r="36">
          <cell r="F36">
            <v>1008400510060</v>
          </cell>
          <cell r="G36" t="str">
            <v>Positiva</v>
          </cell>
          <cell r="H36" t="str">
            <v>Inativa</v>
          </cell>
          <cell r="I36">
            <v>3</v>
          </cell>
          <cell r="J36">
            <v>0.05</v>
          </cell>
          <cell r="K36" t="str">
            <v>ok</v>
          </cell>
          <cell r="L36">
            <v>0</v>
          </cell>
          <cell r="M36">
            <v>0</v>
          </cell>
          <cell r="N36">
            <v>0</v>
          </cell>
          <cell r="O36" t="str">
            <v>ok</v>
          </cell>
          <cell r="P36"/>
          <cell r="Q36">
            <v>17.84</v>
          </cell>
          <cell r="R36">
            <v>0</v>
          </cell>
          <cell r="S36">
            <v>-1</v>
          </cell>
          <cell r="T36" t="str">
            <v>ok</v>
          </cell>
          <cell r="U36"/>
          <cell r="V36">
            <v>18.920000000000002</v>
          </cell>
          <cell r="W36">
            <v>0</v>
          </cell>
          <cell r="X36">
            <v>-1</v>
          </cell>
          <cell r="Y36" t="str">
            <v>ok</v>
          </cell>
          <cell r="Z36"/>
          <cell r="AA36">
            <v>19.149999999999999</v>
          </cell>
          <cell r="AB36">
            <v>0</v>
          </cell>
          <cell r="AC36">
            <v>-1</v>
          </cell>
          <cell r="AD36" t="str">
            <v>ok</v>
          </cell>
          <cell r="AE36"/>
          <cell r="AF36">
            <v>19.39</v>
          </cell>
          <cell r="AG36">
            <v>0</v>
          </cell>
          <cell r="AH36">
            <v>-1</v>
          </cell>
          <cell r="AI36" t="str">
            <v>ok</v>
          </cell>
          <cell r="AJ36"/>
          <cell r="AK36">
            <v>18.920000000000002</v>
          </cell>
          <cell r="AL36">
            <v>0</v>
          </cell>
          <cell r="AM36">
            <v>-1</v>
          </cell>
          <cell r="AN36" t="str">
            <v>ok</v>
          </cell>
          <cell r="AP36">
            <v>0</v>
          </cell>
          <cell r="AQ36">
            <v>0</v>
          </cell>
          <cell r="AR36">
            <v>0</v>
          </cell>
          <cell r="AS36" t="str">
            <v>ok</v>
          </cell>
          <cell r="AU36">
            <v>24.67</v>
          </cell>
          <cell r="AV36">
            <v>0</v>
          </cell>
          <cell r="AW36">
            <v>-1</v>
          </cell>
          <cell r="AX36" t="str">
            <v>ok</v>
          </cell>
          <cell r="AZ36">
            <v>26.15</v>
          </cell>
          <cell r="BA36">
            <v>0</v>
          </cell>
          <cell r="BB36">
            <v>-1</v>
          </cell>
          <cell r="BC36" t="str">
            <v>ok</v>
          </cell>
          <cell r="BE36">
            <v>26.47</v>
          </cell>
          <cell r="BF36">
            <v>0</v>
          </cell>
          <cell r="BG36">
            <v>-1</v>
          </cell>
          <cell r="BH36" t="str">
            <v>ok</v>
          </cell>
          <cell r="BJ36">
            <v>26.8</v>
          </cell>
          <cell r="BK36">
            <v>0</v>
          </cell>
          <cell r="BL36">
            <v>-1</v>
          </cell>
          <cell r="BM36" t="str">
            <v>ok</v>
          </cell>
          <cell r="BO36">
            <v>26.15</v>
          </cell>
          <cell r="BP36">
            <v>0</v>
          </cell>
          <cell r="BQ36">
            <v>-1</v>
          </cell>
          <cell r="BR36" t="str">
            <v>ok</v>
          </cell>
        </row>
        <row r="37">
          <cell r="F37">
            <v>1008400510052</v>
          </cell>
          <cell r="G37" t="str">
            <v>Positiva</v>
          </cell>
          <cell r="H37" t="str">
            <v>Conformidade</v>
          </cell>
          <cell r="I37">
            <v>3</v>
          </cell>
          <cell r="J37">
            <v>0.05</v>
          </cell>
          <cell r="K37" t="str">
            <v>ok</v>
          </cell>
          <cell r="L37">
            <v>0</v>
          </cell>
          <cell r="M37">
            <v>0</v>
          </cell>
          <cell r="N37">
            <v>0</v>
          </cell>
          <cell r="O37" t="str">
            <v>ok</v>
          </cell>
          <cell r="P37"/>
          <cell r="Q37">
            <v>23.99</v>
          </cell>
          <cell r="R37">
            <v>25.18</v>
          </cell>
          <cell r="S37">
            <v>4.9604001667361564E-2</v>
          </cell>
          <cell r="T37" t="str">
            <v>ok</v>
          </cell>
          <cell r="U37"/>
          <cell r="V37">
            <v>25.44</v>
          </cell>
          <cell r="W37">
            <v>26.7</v>
          </cell>
          <cell r="X37">
            <v>4.952830188679247E-2</v>
          </cell>
          <cell r="Y37" t="str">
            <v>ok</v>
          </cell>
          <cell r="Z37"/>
          <cell r="AA37">
            <v>25.75</v>
          </cell>
          <cell r="AB37">
            <v>27.02</v>
          </cell>
          <cell r="AC37">
            <v>4.9320388349514577E-2</v>
          </cell>
          <cell r="AD37" t="str">
            <v>ok</v>
          </cell>
          <cell r="AE37"/>
          <cell r="AF37">
            <v>26.07</v>
          </cell>
          <cell r="AG37">
            <v>27.35</v>
          </cell>
          <cell r="AH37">
            <v>4.9098580744150411E-2</v>
          </cell>
          <cell r="AI37" t="str">
            <v>ok</v>
          </cell>
          <cell r="AJ37"/>
          <cell r="AK37">
            <v>25.44</v>
          </cell>
          <cell r="AL37">
            <v>26.7</v>
          </cell>
          <cell r="AM37">
            <v>4.952830188679247E-2</v>
          </cell>
          <cell r="AN37" t="str">
            <v>ok</v>
          </cell>
          <cell r="AP37">
            <v>0</v>
          </cell>
          <cell r="AQ37">
            <v>0</v>
          </cell>
          <cell r="AR37">
            <v>0</v>
          </cell>
          <cell r="AS37" t="str">
            <v>ok</v>
          </cell>
          <cell r="AU37">
            <v>33.17</v>
          </cell>
          <cell r="AV37">
            <v>34.799999999999997</v>
          </cell>
          <cell r="AW37">
            <v>4.9140789870364632E-2</v>
          </cell>
          <cell r="AX37" t="str">
            <v>ok</v>
          </cell>
          <cell r="AZ37">
            <v>35.17</v>
          </cell>
          <cell r="BA37">
            <v>36.9</v>
          </cell>
          <cell r="BB37">
            <v>4.9189650270116569E-2</v>
          </cell>
          <cell r="BC37" t="str">
            <v>ok</v>
          </cell>
          <cell r="BE37">
            <v>35.6</v>
          </cell>
          <cell r="BF37">
            <v>37.35</v>
          </cell>
          <cell r="BG37">
            <v>4.9157303370786609E-2</v>
          </cell>
          <cell r="BH37" t="str">
            <v>ok</v>
          </cell>
          <cell r="BJ37">
            <v>36.03</v>
          </cell>
          <cell r="BK37">
            <v>37.81</v>
          </cell>
          <cell r="BL37">
            <v>4.9403275048570672E-2</v>
          </cell>
          <cell r="BM37" t="str">
            <v>ok</v>
          </cell>
          <cell r="BO37">
            <v>35.17</v>
          </cell>
          <cell r="BP37">
            <v>36.9</v>
          </cell>
          <cell r="BQ37">
            <v>4.9189650270116569E-2</v>
          </cell>
          <cell r="BR37" t="str">
            <v>ok</v>
          </cell>
        </row>
        <row r="38">
          <cell r="F38">
            <v>1008401120016</v>
          </cell>
          <cell r="G38" t="str">
            <v>Negativa</v>
          </cell>
          <cell r="H38" t="str">
            <v>Conformidade</v>
          </cell>
          <cell r="I38">
            <v>3</v>
          </cell>
          <cell r="J38">
            <v>0.05</v>
          </cell>
          <cell r="K38" t="str">
            <v>ok</v>
          </cell>
          <cell r="L38">
            <v>0</v>
          </cell>
          <cell r="M38">
            <v>0</v>
          </cell>
          <cell r="N38">
            <v>0</v>
          </cell>
          <cell r="O38" t="str">
            <v>ok</v>
          </cell>
          <cell r="P38"/>
          <cell r="Q38">
            <v>7.47</v>
          </cell>
          <cell r="R38">
            <v>7.83</v>
          </cell>
          <cell r="S38">
            <v>4.8192771084337505E-2</v>
          </cell>
          <cell r="T38" t="str">
            <v>ok</v>
          </cell>
          <cell r="U38"/>
          <cell r="V38">
            <v>7.99</v>
          </cell>
          <cell r="W38">
            <v>8.3699999999999992</v>
          </cell>
          <cell r="X38">
            <v>4.7559449311639357E-2</v>
          </cell>
          <cell r="Y38" t="str">
            <v>ok</v>
          </cell>
          <cell r="Z38"/>
          <cell r="AA38">
            <v>8.1</v>
          </cell>
          <cell r="AB38">
            <v>8.49</v>
          </cell>
          <cell r="AC38">
            <v>4.8148148148148273E-2</v>
          </cell>
          <cell r="AD38" t="str">
            <v>ok</v>
          </cell>
          <cell r="AE38"/>
          <cell r="AF38">
            <v>8.2200000000000006</v>
          </cell>
          <cell r="AG38">
            <v>8.61</v>
          </cell>
          <cell r="AH38">
            <v>4.7445255474452441E-2</v>
          </cell>
          <cell r="AI38" t="str">
            <v>ok</v>
          </cell>
          <cell r="AJ38"/>
          <cell r="AK38">
            <v>6.94</v>
          </cell>
          <cell r="AL38">
            <v>7.27</v>
          </cell>
          <cell r="AM38">
            <v>4.7550432276656895E-2</v>
          </cell>
          <cell r="AN38" t="str">
            <v>ok</v>
          </cell>
          <cell r="AP38">
            <v>0</v>
          </cell>
          <cell r="AQ38">
            <v>0</v>
          </cell>
          <cell r="AR38">
            <v>0</v>
          </cell>
          <cell r="AS38" t="str">
            <v>ok</v>
          </cell>
          <cell r="AU38">
            <v>9.9600000000000009</v>
          </cell>
          <cell r="AV38">
            <v>10.44</v>
          </cell>
          <cell r="AW38">
            <v>4.8192771084337283E-2</v>
          </cell>
          <cell r="AX38" t="str">
            <v>ok</v>
          </cell>
          <cell r="AZ38">
            <v>10.63</v>
          </cell>
          <cell r="BA38">
            <v>11.14</v>
          </cell>
          <cell r="BB38">
            <v>4.7977422389463786E-2</v>
          </cell>
          <cell r="BC38" t="str">
            <v>ok</v>
          </cell>
          <cell r="BE38">
            <v>10.77</v>
          </cell>
          <cell r="BF38">
            <v>11.29</v>
          </cell>
          <cell r="BG38">
            <v>4.8282265552460402E-2</v>
          </cell>
          <cell r="BH38" t="str">
            <v>ok</v>
          </cell>
          <cell r="BJ38">
            <v>10.92</v>
          </cell>
          <cell r="BK38">
            <v>11.45</v>
          </cell>
          <cell r="BL38">
            <v>4.8534798534798584E-2</v>
          </cell>
          <cell r="BM38" t="str">
            <v>ok</v>
          </cell>
          <cell r="BO38">
            <v>9.59</v>
          </cell>
          <cell r="BP38">
            <v>10.050000000000001</v>
          </cell>
          <cell r="BQ38">
            <v>4.7966631908237911E-2</v>
          </cell>
          <cell r="BR38" t="str">
            <v>ok</v>
          </cell>
        </row>
        <row r="39">
          <cell r="F39">
            <v>1008401400044</v>
          </cell>
          <cell r="G39" t="str">
            <v>Negativa</v>
          </cell>
          <cell r="H39" t="str">
            <v>Inativa</v>
          </cell>
          <cell r="I39">
            <v>3</v>
          </cell>
          <cell r="J39">
            <v>0.05</v>
          </cell>
          <cell r="K39" t="str">
            <v>ok</v>
          </cell>
          <cell r="L39">
            <v>0</v>
          </cell>
          <cell r="M39">
            <v>0</v>
          </cell>
          <cell r="N39">
            <v>0</v>
          </cell>
          <cell r="O39" t="str">
            <v>ok</v>
          </cell>
          <cell r="P39"/>
          <cell r="Q39">
            <v>20.29</v>
          </cell>
          <cell r="R39">
            <v>0</v>
          </cell>
          <cell r="S39">
            <v>-1</v>
          </cell>
          <cell r="T39" t="str">
            <v>ok</v>
          </cell>
          <cell r="U39"/>
          <cell r="V39">
            <v>21.7</v>
          </cell>
          <cell r="W39">
            <v>0</v>
          </cell>
          <cell r="X39">
            <v>-1</v>
          </cell>
          <cell r="Y39" t="str">
            <v>ok</v>
          </cell>
          <cell r="Z39"/>
          <cell r="AA39">
            <v>22.01</v>
          </cell>
          <cell r="AB39">
            <v>0</v>
          </cell>
          <cell r="AC39">
            <v>-1</v>
          </cell>
          <cell r="AD39" t="str">
            <v>ok</v>
          </cell>
          <cell r="AE39"/>
          <cell r="AF39">
            <v>22.33</v>
          </cell>
          <cell r="AG39">
            <v>0</v>
          </cell>
          <cell r="AH39">
            <v>-1</v>
          </cell>
          <cell r="AI39" t="str">
            <v>ok</v>
          </cell>
          <cell r="AJ39"/>
          <cell r="AK39">
            <v>18.850000000000001</v>
          </cell>
          <cell r="AL39">
            <v>0</v>
          </cell>
          <cell r="AM39">
            <v>-1</v>
          </cell>
          <cell r="AN39" t="str">
            <v>ok</v>
          </cell>
          <cell r="AP39">
            <v>0</v>
          </cell>
          <cell r="AQ39">
            <v>0</v>
          </cell>
          <cell r="AR39">
            <v>0</v>
          </cell>
          <cell r="AS39" t="str">
            <v>ok</v>
          </cell>
          <cell r="AU39">
            <v>27.05</v>
          </cell>
          <cell r="AV39">
            <v>0</v>
          </cell>
          <cell r="AW39">
            <v>-1</v>
          </cell>
          <cell r="AX39" t="str">
            <v>ok</v>
          </cell>
          <cell r="AZ39">
            <v>28.88</v>
          </cell>
          <cell r="BA39">
            <v>0</v>
          </cell>
          <cell r="BB39">
            <v>-1</v>
          </cell>
          <cell r="BC39" t="str">
            <v>ok</v>
          </cell>
          <cell r="BE39">
            <v>29.27</v>
          </cell>
          <cell r="BF39">
            <v>0</v>
          </cell>
          <cell r="BG39">
            <v>-1</v>
          </cell>
          <cell r="BH39" t="str">
            <v>ok</v>
          </cell>
          <cell r="BJ39">
            <v>29.68</v>
          </cell>
          <cell r="BK39">
            <v>0</v>
          </cell>
          <cell r="BL39">
            <v>-1</v>
          </cell>
          <cell r="BM39" t="str">
            <v>ok</v>
          </cell>
          <cell r="BO39">
            <v>26.06</v>
          </cell>
          <cell r="BP39">
            <v>0</v>
          </cell>
          <cell r="BQ39">
            <v>-1</v>
          </cell>
          <cell r="BR39" t="str">
            <v>ok</v>
          </cell>
        </row>
        <row r="40">
          <cell r="F40">
            <v>1008401400051</v>
          </cell>
          <cell r="G40" t="str">
            <v>Negativa</v>
          </cell>
          <cell r="H40" t="str">
            <v>Conformidade</v>
          </cell>
          <cell r="I40">
            <v>3</v>
          </cell>
          <cell r="J40">
            <v>0.05</v>
          </cell>
          <cell r="K40" t="str">
            <v>ok</v>
          </cell>
          <cell r="L40">
            <v>0</v>
          </cell>
          <cell r="M40">
            <v>0</v>
          </cell>
          <cell r="N40">
            <v>0</v>
          </cell>
          <cell r="O40" t="str">
            <v>ok</v>
          </cell>
          <cell r="P40"/>
          <cell r="Q40">
            <v>20.48</v>
          </cell>
          <cell r="R40">
            <v>21.49</v>
          </cell>
          <cell r="S40">
            <v>4.931640625E-2</v>
          </cell>
          <cell r="T40" t="str">
            <v>ok</v>
          </cell>
          <cell r="U40"/>
          <cell r="V40">
            <v>21.91</v>
          </cell>
          <cell r="W40">
            <v>22.99</v>
          </cell>
          <cell r="X40">
            <v>4.9292560474669012E-2</v>
          </cell>
          <cell r="Y40" t="str">
            <v>ok</v>
          </cell>
          <cell r="Z40"/>
          <cell r="AA40">
            <v>22.22</v>
          </cell>
          <cell r="AB40">
            <v>23.32</v>
          </cell>
          <cell r="AC40">
            <v>4.9504950495049549E-2</v>
          </cell>
          <cell r="AD40" t="str">
            <v>ok</v>
          </cell>
          <cell r="AE40"/>
          <cell r="AF40">
            <v>22.54</v>
          </cell>
          <cell r="AG40">
            <v>23.66</v>
          </cell>
          <cell r="AH40">
            <v>4.9689440993788914E-2</v>
          </cell>
          <cell r="AI40" t="str">
            <v>ok</v>
          </cell>
          <cell r="AJ40"/>
          <cell r="AK40">
            <v>19.03</v>
          </cell>
          <cell r="AL40">
            <v>19.97</v>
          </cell>
          <cell r="AM40">
            <v>4.9395691014187948E-2</v>
          </cell>
          <cell r="AN40" t="str">
            <v>ok</v>
          </cell>
          <cell r="AP40">
            <v>0</v>
          </cell>
          <cell r="AQ40">
            <v>0</v>
          </cell>
          <cell r="AR40">
            <v>0</v>
          </cell>
          <cell r="AS40" t="str">
            <v>ok</v>
          </cell>
          <cell r="AU40">
            <v>27.31</v>
          </cell>
          <cell r="AV40">
            <v>28.66</v>
          </cell>
          <cell r="AW40">
            <v>4.9432442328817272E-2</v>
          </cell>
          <cell r="AX40" t="str">
            <v>ok</v>
          </cell>
          <cell r="AZ40">
            <v>29.15</v>
          </cell>
          <cell r="BA40">
            <v>30.6</v>
          </cell>
          <cell r="BB40">
            <v>4.9742710120068701E-2</v>
          </cell>
          <cell r="BC40" t="str">
            <v>ok</v>
          </cell>
          <cell r="BE40">
            <v>29.55</v>
          </cell>
          <cell r="BF40">
            <v>31.01</v>
          </cell>
          <cell r="BG40">
            <v>4.9407783417935836E-2</v>
          </cell>
          <cell r="BH40" t="str">
            <v>ok</v>
          </cell>
          <cell r="BJ40">
            <v>29.96</v>
          </cell>
          <cell r="BK40">
            <v>31.44</v>
          </cell>
          <cell r="BL40">
            <v>4.9399198931909138E-2</v>
          </cell>
          <cell r="BM40" t="str">
            <v>ok</v>
          </cell>
          <cell r="BO40">
            <v>26.31</v>
          </cell>
          <cell r="BP40">
            <v>27.61</v>
          </cell>
          <cell r="BQ40">
            <v>4.9410870391486172E-2</v>
          </cell>
          <cell r="BR40" t="str">
            <v>ok</v>
          </cell>
        </row>
        <row r="41">
          <cell r="F41">
            <v>1008401400025</v>
          </cell>
          <cell r="G41" t="str">
            <v>Negativa</v>
          </cell>
          <cell r="H41" t="str">
            <v>Inativa</v>
          </cell>
          <cell r="I41">
            <v>3</v>
          </cell>
          <cell r="J41">
            <v>0.05</v>
          </cell>
          <cell r="K41" t="str">
            <v>ok</v>
          </cell>
          <cell r="L41">
            <v>0</v>
          </cell>
          <cell r="M41">
            <v>0</v>
          </cell>
          <cell r="N41">
            <v>0</v>
          </cell>
          <cell r="O41" t="str">
            <v>ok</v>
          </cell>
          <cell r="P41"/>
          <cell r="Q41">
            <v>16.850000000000001</v>
          </cell>
          <cell r="R41">
            <v>0</v>
          </cell>
          <cell r="S41">
            <v>-1</v>
          </cell>
          <cell r="T41" t="str">
            <v>ok</v>
          </cell>
          <cell r="U41"/>
          <cell r="V41">
            <v>18.02</v>
          </cell>
          <cell r="W41">
            <v>0</v>
          </cell>
          <cell r="X41">
            <v>-1</v>
          </cell>
          <cell r="Y41" t="str">
            <v>ok</v>
          </cell>
          <cell r="Z41"/>
          <cell r="AA41">
            <v>18.28</v>
          </cell>
          <cell r="AB41">
            <v>0</v>
          </cell>
          <cell r="AC41">
            <v>-1</v>
          </cell>
          <cell r="AD41" t="str">
            <v>ok</v>
          </cell>
          <cell r="AE41"/>
          <cell r="AF41">
            <v>18.54</v>
          </cell>
          <cell r="AG41">
            <v>0</v>
          </cell>
          <cell r="AH41">
            <v>-1</v>
          </cell>
          <cell r="AI41" t="str">
            <v>ok</v>
          </cell>
          <cell r="AJ41"/>
          <cell r="AK41">
            <v>15.66</v>
          </cell>
          <cell r="AL41">
            <v>0</v>
          </cell>
          <cell r="AM41">
            <v>-1</v>
          </cell>
          <cell r="AN41" t="str">
            <v>ok</v>
          </cell>
          <cell r="AP41">
            <v>0</v>
          </cell>
          <cell r="AQ41">
            <v>0</v>
          </cell>
          <cell r="AR41">
            <v>0</v>
          </cell>
          <cell r="AS41" t="str">
            <v>ok</v>
          </cell>
          <cell r="AU41">
            <v>22.47</v>
          </cell>
          <cell r="AV41">
            <v>0</v>
          </cell>
          <cell r="AW41">
            <v>-1</v>
          </cell>
          <cell r="AX41" t="str">
            <v>ok</v>
          </cell>
          <cell r="AZ41">
            <v>23.98</v>
          </cell>
          <cell r="BA41">
            <v>0</v>
          </cell>
          <cell r="BB41">
            <v>-1</v>
          </cell>
          <cell r="BC41" t="str">
            <v>ok</v>
          </cell>
          <cell r="BE41">
            <v>24.31</v>
          </cell>
          <cell r="BF41">
            <v>0</v>
          </cell>
          <cell r="BG41">
            <v>-1</v>
          </cell>
          <cell r="BH41" t="str">
            <v>ok</v>
          </cell>
          <cell r="BJ41">
            <v>24.65</v>
          </cell>
          <cell r="BK41">
            <v>0</v>
          </cell>
          <cell r="BL41">
            <v>-1</v>
          </cell>
          <cell r="BM41" t="str">
            <v>ok</v>
          </cell>
          <cell r="BO41">
            <v>21.64</v>
          </cell>
          <cell r="BP41">
            <v>0</v>
          </cell>
          <cell r="BQ41">
            <v>-1</v>
          </cell>
          <cell r="BR41" t="str">
            <v>ok</v>
          </cell>
        </row>
        <row r="42">
          <cell r="F42">
            <v>1008401400043</v>
          </cell>
          <cell r="G42" t="str">
            <v>Negativa</v>
          </cell>
          <cell r="H42" t="str">
            <v>Conformidade</v>
          </cell>
          <cell r="I42">
            <v>3</v>
          </cell>
          <cell r="J42">
            <v>0.05</v>
          </cell>
          <cell r="K42" t="str">
            <v>ok</v>
          </cell>
          <cell r="L42">
            <v>0</v>
          </cell>
          <cell r="M42">
            <v>0</v>
          </cell>
          <cell r="N42">
            <v>0</v>
          </cell>
          <cell r="O42" t="str">
            <v>ok</v>
          </cell>
          <cell r="P42"/>
          <cell r="Q42">
            <v>17.010000000000002</v>
          </cell>
          <cell r="R42">
            <v>17.84</v>
          </cell>
          <cell r="S42">
            <v>4.8794826572604144E-2</v>
          </cell>
          <cell r="T42" t="str">
            <v>ok</v>
          </cell>
          <cell r="U42"/>
          <cell r="V42">
            <v>18.190000000000001</v>
          </cell>
          <cell r="W42">
            <v>19.09</v>
          </cell>
          <cell r="X42">
            <v>4.9477735019241242E-2</v>
          </cell>
          <cell r="Y42" t="str">
            <v>ok</v>
          </cell>
          <cell r="Z42"/>
          <cell r="AA42">
            <v>18.45</v>
          </cell>
          <cell r="AB42">
            <v>19.36</v>
          </cell>
          <cell r="AC42">
            <v>4.9322493224932318E-2</v>
          </cell>
          <cell r="AD42" t="str">
            <v>ok</v>
          </cell>
          <cell r="AE42"/>
          <cell r="AF42">
            <v>18.72</v>
          </cell>
          <cell r="AG42">
            <v>19.64</v>
          </cell>
          <cell r="AH42">
            <v>4.9145299145299193E-2</v>
          </cell>
          <cell r="AI42" t="str">
            <v>ok</v>
          </cell>
          <cell r="AJ42"/>
          <cell r="AK42">
            <v>15.8</v>
          </cell>
          <cell r="AL42">
            <v>16.579999999999998</v>
          </cell>
          <cell r="AM42">
            <v>4.9367088607594756E-2</v>
          </cell>
          <cell r="AN42" t="str">
            <v>ok</v>
          </cell>
          <cell r="AP42">
            <v>0</v>
          </cell>
          <cell r="AQ42">
            <v>0</v>
          </cell>
          <cell r="AR42">
            <v>0</v>
          </cell>
          <cell r="AS42" t="str">
            <v>ok</v>
          </cell>
          <cell r="AU42">
            <v>22.68</v>
          </cell>
          <cell r="AV42">
            <v>23.8</v>
          </cell>
          <cell r="AW42">
            <v>4.9382716049382713E-2</v>
          </cell>
          <cell r="AX42" t="str">
            <v>ok</v>
          </cell>
          <cell r="AZ42">
            <v>24.21</v>
          </cell>
          <cell r="BA42">
            <v>25.4</v>
          </cell>
          <cell r="BB42">
            <v>4.9153242461792646E-2</v>
          </cell>
          <cell r="BC42" t="str">
            <v>ok</v>
          </cell>
          <cell r="BE42">
            <v>24.54</v>
          </cell>
          <cell r="BF42">
            <v>25.75</v>
          </cell>
          <cell r="BG42">
            <v>4.9307253463732659E-2</v>
          </cell>
          <cell r="BH42" t="str">
            <v>ok</v>
          </cell>
          <cell r="BJ42">
            <v>24.88</v>
          </cell>
          <cell r="BK42">
            <v>26.1</v>
          </cell>
          <cell r="BL42">
            <v>4.9035369774919735E-2</v>
          </cell>
          <cell r="BM42" t="str">
            <v>ok</v>
          </cell>
          <cell r="BO42">
            <v>21.84</v>
          </cell>
          <cell r="BP42">
            <v>22.92</v>
          </cell>
          <cell r="BQ42">
            <v>4.9450549450549497E-2</v>
          </cell>
          <cell r="BR42" t="str">
            <v>ok</v>
          </cell>
        </row>
        <row r="43">
          <cell r="F43">
            <v>1008401480063</v>
          </cell>
          <cell r="G43" t="str">
            <v>Positiva</v>
          </cell>
          <cell r="H43" t="str">
            <v>Conformidade</v>
          </cell>
          <cell r="I43">
            <v>1</v>
          </cell>
          <cell r="J43">
            <v>7.6999999999999999E-2</v>
          </cell>
          <cell r="K43" t="str">
            <v>ok</v>
          </cell>
          <cell r="L43">
            <v>0</v>
          </cell>
          <cell r="M43">
            <v>0</v>
          </cell>
          <cell r="N43">
            <v>0</v>
          </cell>
          <cell r="O43" t="str">
            <v>ok</v>
          </cell>
          <cell r="P43"/>
          <cell r="Q43">
            <v>20.329999999999998</v>
          </cell>
          <cell r="R43">
            <v>21.61</v>
          </cell>
          <cell r="S43">
            <v>6.2961141170683854E-2</v>
          </cell>
          <cell r="T43" t="str">
            <v>ok</v>
          </cell>
          <cell r="U43"/>
          <cell r="V43">
            <v>21.56</v>
          </cell>
          <cell r="W43">
            <v>22.91</v>
          </cell>
          <cell r="X43">
            <v>6.2615955473098506E-2</v>
          </cell>
          <cell r="Y43" t="str">
            <v>ok</v>
          </cell>
          <cell r="Z43"/>
          <cell r="AA43">
            <v>21.82</v>
          </cell>
          <cell r="AB43">
            <v>23.19</v>
          </cell>
          <cell r="AC43">
            <v>6.2786434463794727E-2</v>
          </cell>
          <cell r="AD43" t="str">
            <v>ok</v>
          </cell>
          <cell r="AE43"/>
          <cell r="AF43">
            <v>22.09</v>
          </cell>
          <cell r="AG43">
            <v>23.48</v>
          </cell>
          <cell r="AH43">
            <v>6.2924400181077367E-2</v>
          </cell>
          <cell r="AI43" t="str">
            <v>ok</v>
          </cell>
          <cell r="AJ43"/>
          <cell r="AK43">
            <v>21.56</v>
          </cell>
          <cell r="AL43">
            <v>22.91</v>
          </cell>
          <cell r="AM43">
            <v>6.2615955473098506E-2</v>
          </cell>
          <cell r="AN43" t="str">
            <v>ok</v>
          </cell>
          <cell r="AP43">
            <v>0</v>
          </cell>
          <cell r="AQ43">
            <v>0</v>
          </cell>
          <cell r="AR43">
            <v>0</v>
          </cell>
          <cell r="AS43" t="str">
            <v>ok</v>
          </cell>
          <cell r="AU43">
            <v>28.11</v>
          </cell>
          <cell r="AV43">
            <v>29.87</v>
          </cell>
          <cell r="AW43">
            <v>6.2611170401992267E-2</v>
          </cell>
          <cell r="AX43" t="str">
            <v>ok</v>
          </cell>
          <cell r="AZ43">
            <v>29.8</v>
          </cell>
          <cell r="BA43">
            <v>31.67</v>
          </cell>
          <cell r="BB43">
            <v>6.2751677852348919E-2</v>
          </cell>
          <cell r="BC43" t="str">
            <v>ok</v>
          </cell>
          <cell r="BE43">
            <v>30.16</v>
          </cell>
          <cell r="BF43">
            <v>32.06</v>
          </cell>
          <cell r="BG43">
            <v>6.2997347480106214E-2</v>
          </cell>
          <cell r="BH43" t="str">
            <v>ok</v>
          </cell>
          <cell r="BJ43">
            <v>30.53</v>
          </cell>
          <cell r="BK43">
            <v>32.450000000000003</v>
          </cell>
          <cell r="BL43">
            <v>6.2888961677038946E-2</v>
          </cell>
          <cell r="BM43" t="str">
            <v>ok</v>
          </cell>
          <cell r="BO43">
            <v>29.8</v>
          </cell>
          <cell r="BP43">
            <v>31.67</v>
          </cell>
          <cell r="BQ43">
            <v>6.2751677852348919E-2</v>
          </cell>
          <cell r="BR43" t="str">
            <v>ok</v>
          </cell>
        </row>
        <row r="44">
          <cell r="F44">
            <v>1008401480268</v>
          </cell>
          <cell r="G44" t="str">
            <v>Positiva</v>
          </cell>
          <cell r="H44" t="str">
            <v>Conformidade</v>
          </cell>
          <cell r="I44">
            <v>1</v>
          </cell>
          <cell r="J44">
            <v>7.6999999999999999E-2</v>
          </cell>
          <cell r="K44" t="str">
            <v>ok</v>
          </cell>
          <cell r="L44">
            <v>0</v>
          </cell>
          <cell r="M44">
            <v>0</v>
          </cell>
          <cell r="N44">
            <v>0</v>
          </cell>
          <cell r="O44" t="str">
            <v>ok</v>
          </cell>
          <cell r="P44"/>
          <cell r="Q44">
            <v>20.329999999999998</v>
          </cell>
          <cell r="R44">
            <v>21.61</v>
          </cell>
          <cell r="S44">
            <v>6.2961141170683854E-2</v>
          </cell>
          <cell r="T44" t="str">
            <v>ok</v>
          </cell>
          <cell r="U44"/>
          <cell r="V44">
            <v>21.56</v>
          </cell>
          <cell r="W44">
            <v>22.91</v>
          </cell>
          <cell r="X44">
            <v>6.2615955473098506E-2</v>
          </cell>
          <cell r="Y44" t="str">
            <v>ok</v>
          </cell>
          <cell r="Z44"/>
          <cell r="AA44">
            <v>21.82</v>
          </cell>
          <cell r="AB44">
            <v>23.19</v>
          </cell>
          <cell r="AC44">
            <v>6.2786434463794727E-2</v>
          </cell>
          <cell r="AD44" t="str">
            <v>ok</v>
          </cell>
          <cell r="AE44"/>
          <cell r="AF44">
            <v>22.09</v>
          </cell>
          <cell r="AG44">
            <v>23.48</v>
          </cell>
          <cell r="AH44">
            <v>6.2924400181077367E-2</v>
          </cell>
          <cell r="AI44" t="str">
            <v>ok</v>
          </cell>
          <cell r="AJ44"/>
          <cell r="AK44">
            <v>21.56</v>
          </cell>
          <cell r="AL44">
            <v>22.91</v>
          </cell>
          <cell r="AM44">
            <v>6.2615955473098506E-2</v>
          </cell>
          <cell r="AN44" t="str">
            <v>ok</v>
          </cell>
          <cell r="AP44">
            <v>0</v>
          </cell>
          <cell r="AQ44">
            <v>0</v>
          </cell>
          <cell r="AR44">
            <v>0</v>
          </cell>
          <cell r="AS44" t="str">
            <v>ok</v>
          </cell>
          <cell r="AU44">
            <v>28.11</v>
          </cell>
          <cell r="AV44">
            <v>29.87</v>
          </cell>
          <cell r="AW44">
            <v>6.2611170401992267E-2</v>
          </cell>
          <cell r="AX44" t="str">
            <v>ok</v>
          </cell>
          <cell r="AZ44">
            <v>29.8</v>
          </cell>
          <cell r="BA44">
            <v>31.67</v>
          </cell>
          <cell r="BB44">
            <v>6.2751677852348919E-2</v>
          </cell>
          <cell r="BC44" t="str">
            <v>ok</v>
          </cell>
          <cell r="BE44">
            <v>30.16</v>
          </cell>
          <cell r="BF44">
            <v>32.06</v>
          </cell>
          <cell r="BG44">
            <v>6.2997347480106214E-2</v>
          </cell>
          <cell r="BH44" t="str">
            <v>ok</v>
          </cell>
          <cell r="BJ44">
            <v>30.53</v>
          </cell>
          <cell r="BK44">
            <v>32.450000000000003</v>
          </cell>
          <cell r="BL44">
            <v>6.2888961677038946E-2</v>
          </cell>
          <cell r="BM44" t="str">
            <v>ok</v>
          </cell>
          <cell r="BO44">
            <v>29.8</v>
          </cell>
          <cell r="BP44">
            <v>31.67</v>
          </cell>
          <cell r="BQ44">
            <v>6.2751677852348919E-2</v>
          </cell>
          <cell r="BR44" t="str">
            <v>ok</v>
          </cell>
        </row>
        <row r="45">
          <cell r="F45">
            <v>1008401480233</v>
          </cell>
          <cell r="G45" t="str">
            <v>Positiva</v>
          </cell>
          <cell r="H45" t="str">
            <v>Conformidade</v>
          </cell>
          <cell r="I45">
            <v>2</v>
          </cell>
          <cell r="J45">
            <v>6.3500000000000001E-2</v>
          </cell>
          <cell r="K45" t="str">
            <v>ok</v>
          </cell>
          <cell r="L45">
            <v>0</v>
          </cell>
          <cell r="M45">
            <v>0</v>
          </cell>
          <cell r="N45">
            <v>0</v>
          </cell>
          <cell r="O45" t="str">
            <v>ok</v>
          </cell>
          <cell r="P45"/>
          <cell r="Q45">
            <v>12.71</v>
          </cell>
          <cell r="R45">
            <v>13.5</v>
          </cell>
          <cell r="S45">
            <v>6.2155782848150931E-2</v>
          </cell>
          <cell r="T45" t="str">
            <v>ok</v>
          </cell>
          <cell r="U45"/>
          <cell r="V45">
            <v>13.48</v>
          </cell>
          <cell r="W45">
            <v>14.32</v>
          </cell>
          <cell r="X45">
            <v>6.2314540059347223E-2</v>
          </cell>
          <cell r="Y45" t="str">
            <v>ok</v>
          </cell>
          <cell r="Z45"/>
          <cell r="AA45">
            <v>13.64</v>
          </cell>
          <cell r="AB45">
            <v>14.49</v>
          </cell>
          <cell r="AC45">
            <v>6.2316715542521939E-2</v>
          </cell>
          <cell r="AD45" t="str">
            <v>ok</v>
          </cell>
          <cell r="AE45"/>
          <cell r="AF45">
            <v>13.81</v>
          </cell>
          <cell r="AG45">
            <v>14.67</v>
          </cell>
          <cell r="AH45">
            <v>6.2273714699493166E-2</v>
          </cell>
          <cell r="AI45" t="str">
            <v>ok</v>
          </cell>
          <cell r="AJ45"/>
          <cell r="AK45">
            <v>13.48</v>
          </cell>
          <cell r="AL45">
            <v>14.32</v>
          </cell>
          <cell r="AM45">
            <v>6.2314540059347223E-2</v>
          </cell>
          <cell r="AN45" t="str">
            <v>ok</v>
          </cell>
          <cell r="AP45">
            <v>0</v>
          </cell>
          <cell r="AQ45">
            <v>0</v>
          </cell>
          <cell r="AR45">
            <v>0</v>
          </cell>
          <cell r="AS45" t="str">
            <v>ok</v>
          </cell>
          <cell r="AU45">
            <v>17.57</v>
          </cell>
          <cell r="AV45">
            <v>18.66</v>
          </cell>
          <cell r="AW45">
            <v>6.2037564029595815E-2</v>
          </cell>
          <cell r="AX45" t="str">
            <v>ok</v>
          </cell>
          <cell r="AZ45">
            <v>18.63</v>
          </cell>
          <cell r="BA45">
            <v>19.79</v>
          </cell>
          <cell r="BB45">
            <v>6.2265163714439131E-2</v>
          </cell>
          <cell r="BC45" t="str">
            <v>ok</v>
          </cell>
          <cell r="BE45">
            <v>18.86</v>
          </cell>
          <cell r="BF45">
            <v>20.03</v>
          </cell>
          <cell r="BG45">
            <v>6.203605514316024E-2</v>
          </cell>
          <cell r="BH45" t="str">
            <v>ok</v>
          </cell>
          <cell r="BJ45">
            <v>19.09</v>
          </cell>
          <cell r="BK45">
            <v>20.28</v>
          </cell>
          <cell r="BL45">
            <v>6.2336301728653787E-2</v>
          </cell>
          <cell r="BM45" t="str">
            <v>ok</v>
          </cell>
          <cell r="BO45">
            <v>18.63</v>
          </cell>
          <cell r="BP45">
            <v>19.79</v>
          </cell>
          <cell r="BQ45">
            <v>6.2265163714439131E-2</v>
          </cell>
          <cell r="BR45" t="str">
            <v>ok</v>
          </cell>
        </row>
        <row r="46">
          <cell r="F46">
            <v>1008401480098</v>
          </cell>
          <cell r="G46" t="str">
            <v>Positiva</v>
          </cell>
          <cell r="H46" t="str">
            <v>Conformidade</v>
          </cell>
          <cell r="I46">
            <v>2</v>
          </cell>
          <cell r="J46">
            <v>6.3500000000000001E-2</v>
          </cell>
          <cell r="K46" t="str">
            <v>ok</v>
          </cell>
          <cell r="L46">
            <v>0</v>
          </cell>
          <cell r="M46">
            <v>0</v>
          </cell>
          <cell r="N46">
            <v>0</v>
          </cell>
          <cell r="O46" t="str">
            <v>ok</v>
          </cell>
          <cell r="P46"/>
          <cell r="Q46">
            <v>25.48</v>
          </cell>
          <cell r="R46">
            <v>27.09</v>
          </cell>
          <cell r="S46">
            <v>6.3186813186813184E-2</v>
          </cell>
          <cell r="T46" t="str">
            <v>ok</v>
          </cell>
          <cell r="U46"/>
          <cell r="V46">
            <v>27.02</v>
          </cell>
          <cell r="W46">
            <v>28.72</v>
          </cell>
          <cell r="X46">
            <v>6.2916358253145788E-2</v>
          </cell>
          <cell r="Y46" t="str">
            <v>ok</v>
          </cell>
          <cell r="Z46"/>
          <cell r="AA46">
            <v>27.35</v>
          </cell>
          <cell r="AB46">
            <v>29.07</v>
          </cell>
          <cell r="AC46">
            <v>6.2888482632541098E-2</v>
          </cell>
          <cell r="AD46" t="str">
            <v>ok</v>
          </cell>
          <cell r="AE46"/>
          <cell r="AF46">
            <v>27.69</v>
          </cell>
          <cell r="AG46">
            <v>29.43</v>
          </cell>
          <cell r="AH46">
            <v>6.2838569880823369E-2</v>
          </cell>
          <cell r="AI46" t="str">
            <v>ok</v>
          </cell>
          <cell r="AJ46"/>
          <cell r="AK46">
            <v>27.02</v>
          </cell>
          <cell r="AL46">
            <v>28.72</v>
          </cell>
          <cell r="AM46">
            <v>6.2916358253145788E-2</v>
          </cell>
          <cell r="AN46" t="str">
            <v>ok</v>
          </cell>
          <cell r="AP46">
            <v>0</v>
          </cell>
          <cell r="AQ46">
            <v>0</v>
          </cell>
          <cell r="AR46">
            <v>0</v>
          </cell>
          <cell r="AS46" t="str">
            <v>ok</v>
          </cell>
          <cell r="AU46">
            <v>35.229999999999997</v>
          </cell>
          <cell r="AV46">
            <v>37.44</v>
          </cell>
          <cell r="AW46">
            <v>6.2730627306273101E-2</v>
          </cell>
          <cell r="AX46" t="str">
            <v>ok</v>
          </cell>
          <cell r="AZ46">
            <v>37.35</v>
          </cell>
          <cell r="BA46">
            <v>39.700000000000003</v>
          </cell>
          <cell r="BB46">
            <v>6.2918340026773878E-2</v>
          </cell>
          <cell r="BC46" t="str">
            <v>ok</v>
          </cell>
          <cell r="BE46">
            <v>37.81</v>
          </cell>
          <cell r="BF46">
            <v>40.19</v>
          </cell>
          <cell r="BG46">
            <v>6.2946310499867542E-2</v>
          </cell>
          <cell r="BH46" t="str">
            <v>ok</v>
          </cell>
          <cell r="BJ46">
            <v>38.270000000000003</v>
          </cell>
          <cell r="BK46">
            <v>40.68</v>
          </cell>
          <cell r="BL46">
            <v>6.2973608570681794E-2</v>
          </cell>
          <cell r="BM46" t="str">
            <v>ok</v>
          </cell>
          <cell r="BO46">
            <v>37.35</v>
          </cell>
          <cell r="BP46">
            <v>39.700000000000003</v>
          </cell>
          <cell r="BQ46">
            <v>6.2918340026773878E-2</v>
          </cell>
          <cell r="BR46" t="str">
            <v>ok</v>
          </cell>
        </row>
        <row r="47">
          <cell r="F47">
            <v>1008401480081</v>
          </cell>
          <cell r="G47" t="str">
            <v>Positiva</v>
          </cell>
          <cell r="H47" t="str">
            <v>Conformidade</v>
          </cell>
          <cell r="I47">
            <v>2</v>
          </cell>
          <cell r="J47">
            <v>6.3500000000000001E-2</v>
          </cell>
          <cell r="K47" t="str">
            <v>ok</v>
          </cell>
          <cell r="L47">
            <v>0</v>
          </cell>
          <cell r="M47">
            <v>0</v>
          </cell>
          <cell r="N47">
            <v>0</v>
          </cell>
          <cell r="O47" t="str">
            <v>ok</v>
          </cell>
          <cell r="P47"/>
          <cell r="Q47">
            <v>8.61</v>
          </cell>
          <cell r="R47">
            <v>9.15</v>
          </cell>
          <cell r="S47">
            <v>6.2717770034843356E-2</v>
          </cell>
          <cell r="T47" t="str">
            <v>ok</v>
          </cell>
          <cell r="U47"/>
          <cell r="V47">
            <v>9.1300000000000008</v>
          </cell>
          <cell r="W47">
            <v>9.6999999999999993</v>
          </cell>
          <cell r="X47">
            <v>6.2431544359255131E-2</v>
          </cell>
          <cell r="Y47" t="str">
            <v>ok</v>
          </cell>
          <cell r="Z47"/>
          <cell r="AA47">
            <v>9.24</v>
          </cell>
          <cell r="AB47">
            <v>9.82</v>
          </cell>
          <cell r="AC47">
            <v>6.277056277056281E-2</v>
          </cell>
          <cell r="AD47" t="str">
            <v>ok</v>
          </cell>
          <cell r="AE47"/>
          <cell r="AF47">
            <v>9.35</v>
          </cell>
          <cell r="AG47">
            <v>9.94</v>
          </cell>
          <cell r="AH47">
            <v>6.3101604278074763E-2</v>
          </cell>
          <cell r="AI47" t="str">
            <v>ok</v>
          </cell>
          <cell r="AJ47"/>
          <cell r="AK47">
            <v>9.1300000000000008</v>
          </cell>
          <cell r="AL47">
            <v>9.6999999999999993</v>
          </cell>
          <cell r="AM47">
            <v>6.2431544359255131E-2</v>
          </cell>
          <cell r="AN47" t="str">
            <v>ok</v>
          </cell>
          <cell r="AP47">
            <v>0</v>
          </cell>
          <cell r="AQ47">
            <v>0</v>
          </cell>
          <cell r="AR47">
            <v>0</v>
          </cell>
          <cell r="AS47" t="str">
            <v>ok</v>
          </cell>
          <cell r="AU47">
            <v>11.9</v>
          </cell>
          <cell r="AV47">
            <v>12.65</v>
          </cell>
          <cell r="AW47">
            <v>6.3025210084033612E-2</v>
          </cell>
          <cell r="AX47" t="str">
            <v>ok</v>
          </cell>
          <cell r="AZ47">
            <v>12.62</v>
          </cell>
          <cell r="BA47">
            <v>13.41</v>
          </cell>
          <cell r="BB47">
            <v>6.2599049128367668E-2</v>
          </cell>
          <cell r="BC47" t="str">
            <v>ok</v>
          </cell>
          <cell r="BE47">
            <v>12.77</v>
          </cell>
          <cell r="BF47">
            <v>13.57</v>
          </cell>
          <cell r="BG47">
            <v>6.2646828504306917E-2</v>
          </cell>
          <cell r="BH47" t="str">
            <v>ok</v>
          </cell>
          <cell r="BJ47">
            <v>12.93</v>
          </cell>
          <cell r="BK47">
            <v>13.74</v>
          </cell>
          <cell r="BL47">
            <v>6.2645011600928058E-2</v>
          </cell>
          <cell r="BM47" t="str">
            <v>ok</v>
          </cell>
          <cell r="BO47">
            <v>12.62</v>
          </cell>
          <cell r="BP47">
            <v>13.41</v>
          </cell>
          <cell r="BQ47">
            <v>6.2599049128367668E-2</v>
          </cell>
          <cell r="BR47" t="str">
            <v>ok</v>
          </cell>
        </row>
        <row r="48">
          <cell r="F48">
            <v>1008401480322</v>
          </cell>
          <cell r="G48" t="str">
            <v>Positiva</v>
          </cell>
          <cell r="H48" t="str">
            <v>Conformidade</v>
          </cell>
          <cell r="I48">
            <v>2</v>
          </cell>
          <cell r="J48">
            <v>6.3500000000000001E-2</v>
          </cell>
          <cell r="K48" t="str">
            <v>ok</v>
          </cell>
          <cell r="L48">
            <v>0</v>
          </cell>
          <cell r="M48">
            <v>0</v>
          </cell>
          <cell r="N48">
            <v>0</v>
          </cell>
          <cell r="O48" t="str">
            <v>ok</v>
          </cell>
          <cell r="P48"/>
          <cell r="Q48">
            <v>6.8</v>
          </cell>
          <cell r="R48">
            <v>6.79</v>
          </cell>
          <cell r="S48">
            <v>-1.4705882352941124E-3</v>
          </cell>
          <cell r="T48" t="str">
            <v>ok</v>
          </cell>
          <cell r="U48"/>
          <cell r="V48">
            <v>7.21</v>
          </cell>
          <cell r="W48">
            <v>7.2</v>
          </cell>
          <cell r="X48">
            <v>-1.3869625520110951E-3</v>
          </cell>
          <cell r="Y48" t="str">
            <v>ok</v>
          </cell>
          <cell r="Z48"/>
          <cell r="AA48">
            <v>7.3</v>
          </cell>
          <cell r="AB48">
            <v>7.29</v>
          </cell>
          <cell r="AC48">
            <v>-1.369863013698569E-3</v>
          </cell>
          <cell r="AD48" t="str">
            <v>ok</v>
          </cell>
          <cell r="AE48"/>
          <cell r="AF48">
            <v>7.39</v>
          </cell>
          <cell r="AG48">
            <v>7.38</v>
          </cell>
          <cell r="AH48">
            <v>-1.3531799729363803E-3</v>
          </cell>
          <cell r="AI48" t="str">
            <v>ok</v>
          </cell>
          <cell r="AJ48"/>
          <cell r="AK48">
            <v>7.21</v>
          </cell>
          <cell r="AL48">
            <v>7.2</v>
          </cell>
          <cell r="AM48">
            <v>-1.3869625520110951E-3</v>
          </cell>
          <cell r="AN48" t="str">
            <v>ok</v>
          </cell>
          <cell r="AP48">
            <v>0</v>
          </cell>
          <cell r="AQ48">
            <v>0</v>
          </cell>
          <cell r="AR48">
            <v>0</v>
          </cell>
          <cell r="AS48" t="str">
            <v>ok</v>
          </cell>
          <cell r="AU48">
            <v>9.4</v>
          </cell>
          <cell r="AV48">
            <v>9.39</v>
          </cell>
          <cell r="AW48">
            <v>-1.0638297872340718E-3</v>
          </cell>
          <cell r="AX48" t="str">
            <v>ok</v>
          </cell>
          <cell r="AZ48">
            <v>9.9700000000000006</v>
          </cell>
          <cell r="BA48">
            <v>9.9600000000000009</v>
          </cell>
          <cell r="BB48">
            <v>-1.0030090270811698E-3</v>
          </cell>
          <cell r="BC48" t="str">
            <v>ok</v>
          </cell>
          <cell r="BE48">
            <v>10.09</v>
          </cell>
          <cell r="BF48">
            <v>10.08</v>
          </cell>
          <cell r="BG48">
            <v>-9.910802775024985E-4</v>
          </cell>
          <cell r="BH48" t="str">
            <v>ok</v>
          </cell>
          <cell r="BJ48">
            <v>10.220000000000001</v>
          </cell>
          <cell r="BK48">
            <v>10.199999999999999</v>
          </cell>
          <cell r="BL48">
            <v>-1.9569471624267809E-3</v>
          </cell>
          <cell r="BM48" t="str">
            <v>ok</v>
          </cell>
          <cell r="BO48">
            <v>9.9700000000000006</v>
          </cell>
          <cell r="BP48">
            <v>9.9600000000000009</v>
          </cell>
          <cell r="BQ48">
            <v>-1.0030090270811698E-3</v>
          </cell>
          <cell r="BR48" t="str">
            <v>ok</v>
          </cell>
        </row>
        <row r="49">
          <cell r="F49">
            <v>1008499480016</v>
          </cell>
          <cell r="G49" t="str">
            <v>Negativa</v>
          </cell>
          <cell r="H49" t="str">
            <v>Conformidade</v>
          </cell>
          <cell r="I49">
            <v>2</v>
          </cell>
          <cell r="J49">
            <v>6.3500000000000001E-2</v>
          </cell>
          <cell r="K49" t="str">
            <v>ok</v>
          </cell>
          <cell r="L49">
            <v>0</v>
          </cell>
          <cell r="M49">
            <v>0</v>
          </cell>
          <cell r="N49">
            <v>0</v>
          </cell>
          <cell r="O49" t="str">
            <v>ok</v>
          </cell>
          <cell r="P49"/>
          <cell r="Q49">
            <v>24.39</v>
          </cell>
          <cell r="R49">
            <v>25.92</v>
          </cell>
          <cell r="S49">
            <v>6.2730627306273101E-2</v>
          </cell>
          <cell r="T49" t="str">
            <v>ok</v>
          </cell>
          <cell r="U49"/>
          <cell r="V49">
            <v>25.86</v>
          </cell>
          <cell r="W49">
            <v>27.49</v>
          </cell>
          <cell r="X49">
            <v>6.3031709203402952E-2</v>
          </cell>
          <cell r="Y49" t="str">
            <v>ok</v>
          </cell>
          <cell r="Z49"/>
          <cell r="AA49">
            <v>26.17</v>
          </cell>
          <cell r="AB49">
            <v>27.82</v>
          </cell>
          <cell r="AC49">
            <v>6.3049293083683455E-2</v>
          </cell>
          <cell r="AD49" t="str">
            <v>ok</v>
          </cell>
          <cell r="AE49"/>
          <cell r="AF49">
            <v>26.49</v>
          </cell>
          <cell r="AG49">
            <v>28.16</v>
          </cell>
          <cell r="AH49">
            <v>6.304265760664407E-2</v>
          </cell>
          <cell r="AI49" t="str">
            <v>ok</v>
          </cell>
          <cell r="AJ49"/>
          <cell r="AK49">
            <v>25.86</v>
          </cell>
          <cell r="AL49">
            <v>27.49</v>
          </cell>
          <cell r="AM49">
            <v>6.3031709203402952E-2</v>
          </cell>
          <cell r="AN49" t="str">
            <v>ok</v>
          </cell>
          <cell r="AP49">
            <v>0</v>
          </cell>
          <cell r="AQ49">
            <v>0</v>
          </cell>
          <cell r="AR49">
            <v>0</v>
          </cell>
          <cell r="AS49" t="str">
            <v>ok</v>
          </cell>
          <cell r="AU49">
            <v>33.71</v>
          </cell>
          <cell r="AV49">
            <v>35.83</v>
          </cell>
          <cell r="AW49">
            <v>6.2889350341144956E-2</v>
          </cell>
          <cell r="AX49" t="str">
            <v>ok</v>
          </cell>
          <cell r="AZ49">
            <v>35.74</v>
          </cell>
          <cell r="BA49">
            <v>38</v>
          </cell>
          <cell r="BB49">
            <v>6.3234471180749763E-2</v>
          </cell>
          <cell r="BC49" t="str">
            <v>ok</v>
          </cell>
          <cell r="BE49">
            <v>36.18</v>
          </cell>
          <cell r="BF49">
            <v>38.46</v>
          </cell>
          <cell r="BG49">
            <v>6.301824212271967E-2</v>
          </cell>
          <cell r="BH49" t="str">
            <v>ok</v>
          </cell>
          <cell r="BJ49">
            <v>36.619999999999997</v>
          </cell>
          <cell r="BK49">
            <v>38.93</v>
          </cell>
          <cell r="BL49">
            <v>6.3080283997815512E-2</v>
          </cell>
          <cell r="BM49" t="str">
            <v>ok</v>
          </cell>
          <cell r="BO49">
            <v>35.74</v>
          </cell>
          <cell r="BP49">
            <v>38</v>
          </cell>
          <cell r="BQ49">
            <v>6.3234471180749763E-2</v>
          </cell>
          <cell r="BR49" t="str">
            <v>ok</v>
          </cell>
        </row>
        <row r="50">
          <cell r="F50">
            <v>1008499480075</v>
          </cell>
          <cell r="G50" t="str">
            <v>Negativa</v>
          </cell>
          <cell r="H50" t="str">
            <v>Conformidade</v>
          </cell>
          <cell r="I50">
            <v>2</v>
          </cell>
          <cell r="J50">
            <v>6.3500000000000001E-2</v>
          </cell>
          <cell r="K50" t="str">
            <v>ok</v>
          </cell>
          <cell r="L50">
            <v>0</v>
          </cell>
          <cell r="M50">
            <v>0</v>
          </cell>
          <cell r="N50">
            <v>0</v>
          </cell>
          <cell r="O50" t="str">
            <v>ok</v>
          </cell>
          <cell r="P50"/>
          <cell r="Q50">
            <v>48.77</v>
          </cell>
          <cell r="R50">
            <v>51.85</v>
          </cell>
          <cell r="S50">
            <v>6.3153578019274015E-2</v>
          </cell>
          <cell r="T50" t="str">
            <v>ok</v>
          </cell>
          <cell r="U50"/>
          <cell r="V50">
            <v>51.71</v>
          </cell>
          <cell r="W50">
            <v>54.98</v>
          </cell>
          <cell r="X50">
            <v>6.3237284857861065E-2</v>
          </cell>
          <cell r="Y50" t="str">
            <v>ok</v>
          </cell>
          <cell r="Z50"/>
          <cell r="AA50">
            <v>52.34</v>
          </cell>
          <cell r="AB50">
            <v>55.65</v>
          </cell>
          <cell r="AC50">
            <v>6.3240351547573459E-2</v>
          </cell>
          <cell r="AD50" t="str">
            <v>ok</v>
          </cell>
          <cell r="AE50"/>
          <cell r="AF50">
            <v>52.98</v>
          </cell>
          <cell r="AG50">
            <v>56.33</v>
          </cell>
          <cell r="AH50">
            <v>6.3231408078520124E-2</v>
          </cell>
          <cell r="AI50" t="str">
            <v>ok</v>
          </cell>
          <cell r="AJ50"/>
          <cell r="AK50">
            <v>51.71</v>
          </cell>
          <cell r="AL50">
            <v>54.98</v>
          </cell>
          <cell r="AM50">
            <v>6.3237284857861065E-2</v>
          </cell>
          <cell r="AN50" t="str">
            <v>ok</v>
          </cell>
          <cell r="AP50">
            <v>0</v>
          </cell>
          <cell r="AQ50">
            <v>0</v>
          </cell>
          <cell r="AR50">
            <v>0</v>
          </cell>
          <cell r="AS50" t="str">
            <v>ok</v>
          </cell>
          <cell r="AU50">
            <v>67.42</v>
          </cell>
          <cell r="AV50">
            <v>71.680000000000007</v>
          </cell>
          <cell r="AW50">
            <v>6.3185998220112838E-2</v>
          </cell>
          <cell r="AX50" t="str">
            <v>ok</v>
          </cell>
          <cell r="AZ50">
            <v>71.48</v>
          </cell>
          <cell r="BA50">
            <v>76.010000000000005</v>
          </cell>
          <cell r="BB50">
            <v>6.3374370453273654E-2</v>
          </cell>
          <cell r="BC50" t="str">
            <v>ok</v>
          </cell>
          <cell r="BE50">
            <v>72.349999999999994</v>
          </cell>
          <cell r="BF50">
            <v>76.930000000000007</v>
          </cell>
          <cell r="BG50">
            <v>6.3303386316517107E-2</v>
          </cell>
          <cell r="BH50" t="str">
            <v>ok</v>
          </cell>
          <cell r="BJ50">
            <v>73.239999999999995</v>
          </cell>
          <cell r="BK50">
            <v>77.87</v>
          </cell>
          <cell r="BL50">
            <v>6.3216821409066259E-2</v>
          </cell>
          <cell r="BM50" t="str">
            <v>ok</v>
          </cell>
          <cell r="BO50">
            <v>71.48</v>
          </cell>
          <cell r="BP50">
            <v>76.010000000000005</v>
          </cell>
          <cell r="BQ50">
            <v>6.3374370453273654E-2</v>
          </cell>
          <cell r="BR50" t="str">
            <v>ok</v>
          </cell>
        </row>
        <row r="51">
          <cell r="F51">
            <v>1008499480131</v>
          </cell>
          <cell r="G51" t="str">
            <v>Negativa</v>
          </cell>
          <cell r="H51" t="str">
            <v>Conformidade</v>
          </cell>
          <cell r="I51">
            <v>2</v>
          </cell>
          <cell r="J51">
            <v>6.3500000000000001E-2</v>
          </cell>
          <cell r="K51" t="str">
            <v>ok</v>
          </cell>
          <cell r="L51">
            <v>0</v>
          </cell>
          <cell r="M51">
            <v>0</v>
          </cell>
          <cell r="N51">
            <v>0</v>
          </cell>
          <cell r="O51" t="str">
            <v>ok</v>
          </cell>
          <cell r="P51"/>
          <cell r="Q51">
            <v>73.23</v>
          </cell>
          <cell r="R51">
            <v>77.87</v>
          </cell>
          <cell r="S51">
            <v>6.3362010105148192E-2</v>
          </cell>
          <cell r="T51" t="str">
            <v>ok</v>
          </cell>
          <cell r="U51"/>
          <cell r="V51">
            <v>77.650000000000006</v>
          </cell>
          <cell r="W51">
            <v>82.57</v>
          </cell>
          <cell r="X51">
            <v>6.3361236316806124E-2</v>
          </cell>
          <cell r="Y51" t="str">
            <v>ok</v>
          </cell>
          <cell r="Z51"/>
          <cell r="AA51">
            <v>78.59</v>
          </cell>
          <cell r="AB51">
            <v>83.57</v>
          </cell>
          <cell r="AC51">
            <v>6.3366840564957227E-2</v>
          </cell>
          <cell r="AD51" t="str">
            <v>ok</v>
          </cell>
          <cell r="AE51"/>
          <cell r="AF51">
            <v>79.56</v>
          </cell>
          <cell r="AG51">
            <v>84.6</v>
          </cell>
          <cell r="AH51">
            <v>6.3348416289592757E-2</v>
          </cell>
          <cell r="AI51" t="str">
            <v>ok</v>
          </cell>
          <cell r="AJ51"/>
          <cell r="AK51">
            <v>77.650000000000006</v>
          </cell>
          <cell r="AL51">
            <v>82.57</v>
          </cell>
          <cell r="AM51">
            <v>6.3361236316806124E-2</v>
          </cell>
          <cell r="AN51" t="str">
            <v>ok</v>
          </cell>
          <cell r="AP51">
            <v>0</v>
          </cell>
          <cell r="AQ51">
            <v>0</v>
          </cell>
          <cell r="AR51">
            <v>0</v>
          </cell>
          <cell r="AS51" t="str">
            <v>ok</v>
          </cell>
          <cell r="AU51">
            <v>101.23</v>
          </cell>
          <cell r="AV51">
            <v>107.65</v>
          </cell>
          <cell r="AW51">
            <v>6.3419934801936195E-2</v>
          </cell>
          <cell r="AX51" t="str">
            <v>ok</v>
          </cell>
          <cell r="AZ51">
            <v>107.34</v>
          </cell>
          <cell r="BA51">
            <v>114.14</v>
          </cell>
          <cell r="BB51">
            <v>6.3350102478106907E-2</v>
          </cell>
          <cell r="BC51" t="str">
            <v>ok</v>
          </cell>
          <cell r="BE51">
            <v>108.64</v>
          </cell>
          <cell r="BF51">
            <v>115.52</v>
          </cell>
          <cell r="BG51">
            <v>6.3328424153166418E-2</v>
          </cell>
          <cell r="BH51" t="str">
            <v>ok</v>
          </cell>
          <cell r="BJ51">
            <v>109.98</v>
          </cell>
          <cell r="BK51">
            <v>116.94</v>
          </cell>
          <cell r="BL51">
            <v>6.3284233496999409E-2</v>
          </cell>
          <cell r="BM51" t="str">
            <v>ok</v>
          </cell>
          <cell r="BO51">
            <v>107.34</v>
          </cell>
          <cell r="BP51">
            <v>114.14</v>
          </cell>
          <cell r="BQ51">
            <v>6.3350102478106907E-2</v>
          </cell>
          <cell r="BR51" t="str">
            <v>ok</v>
          </cell>
        </row>
        <row r="52">
          <cell r="F52">
            <v>1008400670051</v>
          </cell>
          <cell r="G52" t="str">
            <v>Positiva</v>
          </cell>
          <cell r="H52" t="str">
            <v>Conformidade</v>
          </cell>
          <cell r="I52">
            <v>3</v>
          </cell>
          <cell r="J52">
            <v>0.05</v>
          </cell>
          <cell r="K52" t="str">
            <v>ok</v>
          </cell>
          <cell r="L52">
            <v>0</v>
          </cell>
          <cell r="M52">
            <v>0</v>
          </cell>
          <cell r="N52">
            <v>0</v>
          </cell>
          <cell r="O52" t="str">
            <v>ok</v>
          </cell>
          <cell r="P52"/>
          <cell r="Q52">
            <v>42.35</v>
          </cell>
          <cell r="R52">
            <v>44.46</v>
          </cell>
          <cell r="S52">
            <v>4.98229043683589E-2</v>
          </cell>
          <cell r="T52" t="str">
            <v>ok</v>
          </cell>
          <cell r="U52"/>
          <cell r="V52">
            <v>44.9</v>
          </cell>
          <cell r="W52">
            <v>47.14</v>
          </cell>
          <cell r="X52">
            <v>4.9888641425389846E-2</v>
          </cell>
          <cell r="Y52" t="str">
            <v>ok</v>
          </cell>
          <cell r="Z52"/>
          <cell r="AA52">
            <v>45.45</v>
          </cell>
          <cell r="AB52">
            <v>47.71</v>
          </cell>
          <cell r="AC52">
            <v>4.972497249724972E-2</v>
          </cell>
          <cell r="AD52" t="str">
            <v>ok</v>
          </cell>
          <cell r="AE52"/>
          <cell r="AF52">
            <v>46.01</v>
          </cell>
          <cell r="AG52">
            <v>48.3</v>
          </cell>
          <cell r="AH52">
            <v>4.9771788741577838E-2</v>
          </cell>
          <cell r="AI52" t="str">
            <v>ok</v>
          </cell>
          <cell r="AJ52"/>
          <cell r="AK52">
            <v>44.9</v>
          </cell>
          <cell r="AL52">
            <v>47.14</v>
          </cell>
          <cell r="AM52">
            <v>4.9888641425389846E-2</v>
          </cell>
          <cell r="AN52" t="str">
            <v>ok</v>
          </cell>
          <cell r="AP52">
            <v>0</v>
          </cell>
          <cell r="AQ52">
            <v>0</v>
          </cell>
          <cell r="AR52">
            <v>0</v>
          </cell>
          <cell r="AS52" t="str">
            <v>ok</v>
          </cell>
          <cell r="AU52">
            <v>58.54</v>
          </cell>
          <cell r="AV52">
            <v>61.45</v>
          </cell>
          <cell r="AW52">
            <v>4.97096002733175E-2</v>
          </cell>
          <cell r="AX52" t="str">
            <v>ok</v>
          </cell>
          <cell r="AZ52">
            <v>62.07</v>
          </cell>
          <cell r="BA52">
            <v>65.16</v>
          </cell>
          <cell r="BB52">
            <v>4.9782503624939523E-2</v>
          </cell>
          <cell r="BC52" t="str">
            <v>ok</v>
          </cell>
          <cell r="BE52">
            <v>62.83</v>
          </cell>
          <cell r="BF52">
            <v>65.95</v>
          </cell>
          <cell r="BG52">
            <v>4.9657806780200708E-2</v>
          </cell>
          <cell r="BH52" t="str">
            <v>ok</v>
          </cell>
          <cell r="BJ52">
            <v>63.6</v>
          </cell>
          <cell r="BK52">
            <v>66.760000000000005</v>
          </cell>
          <cell r="BL52">
            <v>4.9685534591195069E-2</v>
          </cell>
          <cell r="BM52" t="str">
            <v>ok</v>
          </cell>
          <cell r="BO52">
            <v>62.07</v>
          </cell>
          <cell r="BP52">
            <v>65.16</v>
          </cell>
          <cell r="BQ52">
            <v>4.9782503624939523E-2</v>
          </cell>
          <cell r="BR52" t="str">
            <v>ok</v>
          </cell>
        </row>
        <row r="53">
          <cell r="F53">
            <v>1008400670017</v>
          </cell>
          <cell r="G53" t="str">
            <v>Positiva</v>
          </cell>
          <cell r="H53" t="str">
            <v>Inativa</v>
          </cell>
          <cell r="I53">
            <v>3</v>
          </cell>
          <cell r="J53">
            <v>0.05</v>
          </cell>
          <cell r="K53" t="str">
            <v>ok</v>
          </cell>
          <cell r="L53">
            <v>0</v>
          </cell>
          <cell r="M53">
            <v>0</v>
          </cell>
          <cell r="N53">
            <v>0</v>
          </cell>
          <cell r="O53" t="str">
            <v>ok</v>
          </cell>
          <cell r="P53"/>
          <cell r="Q53">
            <v>41.94</v>
          </cell>
          <cell r="R53">
            <v>0</v>
          </cell>
          <cell r="S53">
            <v>-1</v>
          </cell>
          <cell r="T53" t="str">
            <v>ok</v>
          </cell>
          <cell r="U53"/>
          <cell r="V53">
            <v>44.47</v>
          </cell>
          <cell r="W53">
            <v>0</v>
          </cell>
          <cell r="X53">
            <v>-1</v>
          </cell>
          <cell r="Y53" t="str">
            <v>ok</v>
          </cell>
          <cell r="Z53"/>
          <cell r="AA53">
            <v>45.01</v>
          </cell>
          <cell r="AB53">
            <v>0</v>
          </cell>
          <cell r="AC53">
            <v>-1</v>
          </cell>
          <cell r="AD53" t="str">
            <v>ok</v>
          </cell>
          <cell r="AE53"/>
          <cell r="AF53">
            <v>45.56</v>
          </cell>
          <cell r="AG53">
            <v>0</v>
          </cell>
          <cell r="AH53">
            <v>-1</v>
          </cell>
          <cell r="AI53" t="str">
            <v>ok</v>
          </cell>
          <cell r="AJ53"/>
          <cell r="AK53">
            <v>44.47</v>
          </cell>
          <cell r="AL53">
            <v>0</v>
          </cell>
          <cell r="AM53">
            <v>-1</v>
          </cell>
          <cell r="AN53" t="str">
            <v>ok</v>
          </cell>
          <cell r="AP53">
            <v>0</v>
          </cell>
          <cell r="AQ53">
            <v>0</v>
          </cell>
          <cell r="AR53">
            <v>0</v>
          </cell>
          <cell r="AS53" t="str">
            <v>ok</v>
          </cell>
          <cell r="AU53">
            <v>57.98</v>
          </cell>
          <cell r="AV53">
            <v>0</v>
          </cell>
          <cell r="AW53">
            <v>-1</v>
          </cell>
          <cell r="AX53" t="str">
            <v>ok</v>
          </cell>
          <cell r="AZ53">
            <v>61.47</v>
          </cell>
          <cell r="BA53">
            <v>0</v>
          </cell>
          <cell r="BB53">
            <v>-1</v>
          </cell>
          <cell r="BC53" t="str">
            <v>ok</v>
          </cell>
          <cell r="BE53">
            <v>62.22</v>
          </cell>
          <cell r="BF53">
            <v>0</v>
          </cell>
          <cell r="BG53">
            <v>-1</v>
          </cell>
          <cell r="BH53" t="str">
            <v>ok</v>
          </cell>
          <cell r="BJ53">
            <v>62.99</v>
          </cell>
          <cell r="BK53">
            <v>0</v>
          </cell>
          <cell r="BL53">
            <v>-1</v>
          </cell>
          <cell r="BM53" t="str">
            <v>ok</v>
          </cell>
          <cell r="BO53">
            <v>61.47</v>
          </cell>
          <cell r="BP53">
            <v>0</v>
          </cell>
          <cell r="BQ53">
            <v>-1</v>
          </cell>
          <cell r="BR53" t="str">
            <v>ok</v>
          </cell>
        </row>
        <row r="54">
          <cell r="F54">
            <v>1008400670074</v>
          </cell>
          <cell r="G54" t="str">
            <v>Positiva</v>
          </cell>
          <cell r="H54" t="str">
            <v>Conformidade</v>
          </cell>
          <cell r="I54">
            <v>3</v>
          </cell>
          <cell r="J54">
            <v>0.05</v>
          </cell>
          <cell r="K54" t="str">
            <v>ok</v>
          </cell>
          <cell r="L54">
            <v>0</v>
          </cell>
          <cell r="M54">
            <v>0</v>
          </cell>
          <cell r="N54">
            <v>0</v>
          </cell>
          <cell r="O54" t="str">
            <v>ok</v>
          </cell>
          <cell r="P54"/>
          <cell r="Q54">
            <v>83.68</v>
          </cell>
          <cell r="R54">
            <v>87.86</v>
          </cell>
          <cell r="S54">
            <v>4.9952198852772467E-2</v>
          </cell>
          <cell r="T54" t="str">
            <v>ok</v>
          </cell>
          <cell r="U54"/>
          <cell r="V54">
            <v>88.73</v>
          </cell>
          <cell r="W54">
            <v>93.16</v>
          </cell>
          <cell r="X54">
            <v>4.9926744054998196E-2</v>
          </cell>
          <cell r="Y54" t="str">
            <v>ok</v>
          </cell>
          <cell r="Z54"/>
          <cell r="AA54">
            <v>89.81</v>
          </cell>
          <cell r="AB54">
            <v>94.29</v>
          </cell>
          <cell r="AC54">
            <v>4.9883086515978281E-2</v>
          </cell>
          <cell r="AD54" t="str">
            <v>ok</v>
          </cell>
          <cell r="AE54"/>
          <cell r="AF54">
            <v>90.91</v>
          </cell>
          <cell r="AG54">
            <v>95.45</v>
          </cell>
          <cell r="AH54">
            <v>4.993950060499408E-2</v>
          </cell>
          <cell r="AI54" t="str">
            <v>ok</v>
          </cell>
          <cell r="AJ54"/>
          <cell r="AK54">
            <v>88.73</v>
          </cell>
          <cell r="AL54">
            <v>93.16</v>
          </cell>
          <cell r="AM54">
            <v>4.9926744054998196E-2</v>
          </cell>
          <cell r="AN54" t="str">
            <v>ok</v>
          </cell>
          <cell r="AP54">
            <v>0</v>
          </cell>
          <cell r="AQ54">
            <v>0</v>
          </cell>
          <cell r="AR54">
            <v>0</v>
          </cell>
          <cell r="AS54" t="str">
            <v>ok</v>
          </cell>
          <cell r="AU54">
            <v>115.68</v>
          </cell>
          <cell r="AV54">
            <v>121.45</v>
          </cell>
          <cell r="AW54">
            <v>4.9878976486860349E-2</v>
          </cell>
          <cell r="AX54" t="str">
            <v>ok</v>
          </cell>
          <cell r="AZ54">
            <v>122.66</v>
          </cell>
          <cell r="BA54">
            <v>128.78</v>
          </cell>
          <cell r="BB54">
            <v>4.9894015979129236E-2</v>
          </cell>
          <cell r="BC54" t="str">
            <v>ok</v>
          </cell>
          <cell r="BE54">
            <v>124.15</v>
          </cell>
          <cell r="BF54">
            <v>130.34</v>
          </cell>
          <cell r="BG54">
            <v>4.9859041482078092E-2</v>
          </cell>
          <cell r="BH54" t="str">
            <v>ok</v>
          </cell>
          <cell r="BJ54">
            <v>125.68</v>
          </cell>
          <cell r="BK54">
            <v>131.94999999999999</v>
          </cell>
          <cell r="BL54">
            <v>4.9888605983449796E-2</v>
          </cell>
          <cell r="BM54" t="str">
            <v>ok</v>
          </cell>
          <cell r="BO54">
            <v>122.66</v>
          </cell>
          <cell r="BP54">
            <v>128.78</v>
          </cell>
          <cell r="BQ54">
            <v>4.9894015979129236E-2</v>
          </cell>
          <cell r="BR54" t="str">
            <v>ok</v>
          </cell>
        </row>
        <row r="55">
          <cell r="F55">
            <v>1008400670040</v>
          </cell>
          <cell r="G55" t="str">
            <v>Positiva</v>
          </cell>
          <cell r="H55" t="str">
            <v>Inativa</v>
          </cell>
          <cell r="I55">
            <v>3</v>
          </cell>
          <cell r="J55">
            <v>0.05</v>
          </cell>
          <cell r="K55" t="str">
            <v>ok</v>
          </cell>
          <cell r="L55">
            <v>0</v>
          </cell>
          <cell r="M55">
            <v>0</v>
          </cell>
          <cell r="N55">
            <v>0</v>
          </cell>
          <cell r="O55" t="str">
            <v>ok</v>
          </cell>
          <cell r="P55"/>
          <cell r="Q55">
            <v>82.86</v>
          </cell>
          <cell r="R55">
            <v>0</v>
          </cell>
          <cell r="S55">
            <v>-1</v>
          </cell>
          <cell r="T55" t="str">
            <v>ok</v>
          </cell>
          <cell r="U55"/>
          <cell r="V55">
            <v>87.85</v>
          </cell>
          <cell r="W55">
            <v>0</v>
          </cell>
          <cell r="X55">
            <v>-1</v>
          </cell>
          <cell r="Y55" t="str">
            <v>ok</v>
          </cell>
          <cell r="Z55"/>
          <cell r="AA55">
            <v>88.92</v>
          </cell>
          <cell r="AB55">
            <v>0</v>
          </cell>
          <cell r="AC55">
            <v>-1</v>
          </cell>
          <cell r="AD55" t="str">
            <v>ok</v>
          </cell>
          <cell r="AE55"/>
          <cell r="AF55">
            <v>90.01</v>
          </cell>
          <cell r="AG55">
            <v>0</v>
          </cell>
          <cell r="AH55">
            <v>-1</v>
          </cell>
          <cell r="AI55" t="str">
            <v>ok</v>
          </cell>
          <cell r="AJ55"/>
          <cell r="AK55">
            <v>87.85</v>
          </cell>
          <cell r="AL55">
            <v>0</v>
          </cell>
          <cell r="AM55">
            <v>-1</v>
          </cell>
          <cell r="AN55" t="str">
            <v>ok</v>
          </cell>
          <cell r="AP55">
            <v>0</v>
          </cell>
          <cell r="AQ55">
            <v>0</v>
          </cell>
          <cell r="AR55">
            <v>0</v>
          </cell>
          <cell r="AS55" t="str">
            <v>ok</v>
          </cell>
          <cell r="AU55">
            <v>114.54</v>
          </cell>
          <cell r="AV55">
            <v>0</v>
          </cell>
          <cell r="AW55">
            <v>-1</v>
          </cell>
          <cell r="AX55" t="str">
            <v>ok</v>
          </cell>
          <cell r="AZ55">
            <v>121.44</v>
          </cell>
          <cell r="BA55">
            <v>0</v>
          </cell>
          <cell r="BB55">
            <v>-1</v>
          </cell>
          <cell r="BC55" t="str">
            <v>ok</v>
          </cell>
          <cell r="BE55">
            <v>122.92</v>
          </cell>
          <cell r="BF55">
            <v>0</v>
          </cell>
          <cell r="BG55">
            <v>-1</v>
          </cell>
          <cell r="BH55" t="str">
            <v>ok</v>
          </cell>
          <cell r="BJ55">
            <v>124.43</v>
          </cell>
          <cell r="BK55">
            <v>0</v>
          </cell>
          <cell r="BL55">
            <v>-1</v>
          </cell>
          <cell r="BM55" t="str">
            <v>ok</v>
          </cell>
          <cell r="BO55">
            <v>121.44</v>
          </cell>
          <cell r="BP55">
            <v>0</v>
          </cell>
          <cell r="BQ55">
            <v>-1</v>
          </cell>
          <cell r="BR55" t="str">
            <v>ok</v>
          </cell>
        </row>
        <row r="56">
          <cell r="F56">
            <v>1008400670062</v>
          </cell>
          <cell r="G56" t="str">
            <v>Positiva</v>
          </cell>
          <cell r="H56" t="str">
            <v>Conformidade</v>
          </cell>
          <cell r="I56">
            <v>3</v>
          </cell>
          <cell r="J56">
            <v>0.05</v>
          </cell>
          <cell r="K56" t="str">
            <v>ok</v>
          </cell>
          <cell r="L56">
            <v>0</v>
          </cell>
          <cell r="M56">
            <v>0</v>
          </cell>
          <cell r="N56">
            <v>0</v>
          </cell>
          <cell r="O56" t="str">
            <v>ok</v>
          </cell>
          <cell r="P56"/>
          <cell r="Q56">
            <v>17.11</v>
          </cell>
          <cell r="R56">
            <v>17.95</v>
          </cell>
          <cell r="S56">
            <v>4.909409701928702E-2</v>
          </cell>
          <cell r="T56" t="str">
            <v>ok</v>
          </cell>
          <cell r="U56"/>
          <cell r="V56">
            <v>18.14</v>
          </cell>
          <cell r="W56">
            <v>19.03</v>
          </cell>
          <cell r="X56">
            <v>4.9062844542447692E-2</v>
          </cell>
          <cell r="Y56" t="str">
            <v>ok</v>
          </cell>
          <cell r="Z56"/>
          <cell r="AA56">
            <v>18.36</v>
          </cell>
          <cell r="AB56">
            <v>19.260000000000002</v>
          </cell>
          <cell r="AC56">
            <v>4.9019607843137303E-2</v>
          </cell>
          <cell r="AD56" t="str">
            <v>ok</v>
          </cell>
          <cell r="AE56"/>
          <cell r="AF56">
            <v>18.59</v>
          </cell>
          <cell r="AG56">
            <v>19.5</v>
          </cell>
          <cell r="AH56">
            <v>4.8951048951048959E-2</v>
          </cell>
          <cell r="AI56" t="str">
            <v>ok</v>
          </cell>
          <cell r="AJ56"/>
          <cell r="AK56">
            <v>18.14</v>
          </cell>
          <cell r="AL56">
            <v>19.03</v>
          </cell>
          <cell r="AM56">
            <v>4.9062844542447692E-2</v>
          </cell>
          <cell r="AN56" t="str">
            <v>ok</v>
          </cell>
          <cell r="AP56">
            <v>0</v>
          </cell>
          <cell r="AQ56">
            <v>0</v>
          </cell>
          <cell r="AR56">
            <v>0</v>
          </cell>
          <cell r="AS56" t="str">
            <v>ok</v>
          </cell>
          <cell r="AU56">
            <v>23.65</v>
          </cell>
          <cell r="AV56">
            <v>24.81</v>
          </cell>
          <cell r="AW56">
            <v>4.9048625792811773E-2</v>
          </cell>
          <cell r="AX56" t="str">
            <v>ok</v>
          </cell>
          <cell r="AZ56">
            <v>25.08</v>
          </cell>
          <cell r="BA56">
            <v>26.3</v>
          </cell>
          <cell r="BB56">
            <v>4.8644338118022379E-2</v>
          </cell>
          <cell r="BC56" t="str">
            <v>ok</v>
          </cell>
          <cell r="BE56">
            <v>25.38</v>
          </cell>
          <cell r="BF56">
            <v>26.62</v>
          </cell>
          <cell r="BG56">
            <v>4.8857368006304247E-2</v>
          </cell>
          <cell r="BH56" t="str">
            <v>ok</v>
          </cell>
          <cell r="BJ56">
            <v>25.69</v>
          </cell>
          <cell r="BK56">
            <v>26.95</v>
          </cell>
          <cell r="BL56">
            <v>4.9046321525885395E-2</v>
          </cell>
          <cell r="BM56" t="str">
            <v>ok</v>
          </cell>
          <cell r="BO56">
            <v>25.08</v>
          </cell>
          <cell r="BP56">
            <v>26.3</v>
          </cell>
          <cell r="BQ56">
            <v>4.8644338118022379E-2</v>
          </cell>
          <cell r="BR56" t="str">
            <v>ok</v>
          </cell>
        </row>
        <row r="57">
          <cell r="F57">
            <v>1008400670033</v>
          </cell>
          <cell r="G57" t="str">
            <v>Positiva</v>
          </cell>
          <cell r="H57" t="str">
            <v>Inativa</v>
          </cell>
          <cell r="I57">
            <v>3</v>
          </cell>
          <cell r="J57">
            <v>0.05</v>
          </cell>
          <cell r="K57" t="str">
            <v>ok</v>
          </cell>
          <cell r="L57">
            <v>0</v>
          </cell>
          <cell r="M57">
            <v>0</v>
          </cell>
          <cell r="N57">
            <v>0</v>
          </cell>
          <cell r="O57" t="str">
            <v>ok</v>
          </cell>
          <cell r="P57"/>
          <cell r="Q57">
            <v>16.95</v>
          </cell>
          <cell r="R57">
            <v>0</v>
          </cell>
          <cell r="S57">
            <v>-1</v>
          </cell>
          <cell r="T57" t="str">
            <v>ok</v>
          </cell>
          <cell r="U57"/>
          <cell r="V57">
            <v>17.97</v>
          </cell>
          <cell r="W57">
            <v>0</v>
          </cell>
          <cell r="X57">
            <v>-1</v>
          </cell>
          <cell r="Y57" t="str">
            <v>ok</v>
          </cell>
          <cell r="Z57"/>
          <cell r="AA57">
            <v>18.190000000000001</v>
          </cell>
          <cell r="AB57">
            <v>0</v>
          </cell>
          <cell r="AC57">
            <v>-1</v>
          </cell>
          <cell r="AD57" t="str">
            <v>ok</v>
          </cell>
          <cell r="AE57"/>
          <cell r="AF57">
            <v>18.41</v>
          </cell>
          <cell r="AG57">
            <v>0</v>
          </cell>
          <cell r="AH57">
            <v>-1</v>
          </cell>
          <cell r="AI57" t="str">
            <v>ok</v>
          </cell>
          <cell r="AJ57"/>
          <cell r="AK57">
            <v>17.97</v>
          </cell>
          <cell r="AL57">
            <v>0</v>
          </cell>
          <cell r="AM57">
            <v>-1</v>
          </cell>
          <cell r="AN57" t="str">
            <v>ok</v>
          </cell>
          <cell r="AP57">
            <v>0</v>
          </cell>
          <cell r="AQ57">
            <v>0</v>
          </cell>
          <cell r="AR57">
            <v>0</v>
          </cell>
          <cell r="AS57" t="str">
            <v>ok</v>
          </cell>
          <cell r="AU57">
            <v>23.43</v>
          </cell>
          <cell r="AV57">
            <v>0</v>
          </cell>
          <cell r="AW57">
            <v>-1</v>
          </cell>
          <cell r="AX57" t="str">
            <v>ok</v>
          </cell>
          <cell r="AZ57">
            <v>24.84</v>
          </cell>
          <cell r="BA57">
            <v>0</v>
          </cell>
          <cell r="BB57">
            <v>-1</v>
          </cell>
          <cell r="BC57" t="str">
            <v>ok</v>
          </cell>
          <cell r="BE57">
            <v>25.15</v>
          </cell>
          <cell r="BF57">
            <v>0</v>
          </cell>
          <cell r="BG57">
            <v>-1</v>
          </cell>
          <cell r="BH57" t="str">
            <v>ok</v>
          </cell>
          <cell r="BJ57">
            <v>25.45</v>
          </cell>
          <cell r="BK57">
            <v>0</v>
          </cell>
          <cell r="BL57">
            <v>-1</v>
          </cell>
          <cell r="BM57" t="str">
            <v>ok</v>
          </cell>
          <cell r="BO57">
            <v>24.84</v>
          </cell>
          <cell r="BP57">
            <v>0</v>
          </cell>
          <cell r="BQ57">
            <v>-1</v>
          </cell>
          <cell r="BR57" t="str">
            <v>ok</v>
          </cell>
        </row>
        <row r="58">
          <cell r="F58">
            <v>1008400670081</v>
          </cell>
          <cell r="G58" t="str">
            <v>Positiva</v>
          </cell>
          <cell r="H58" t="str">
            <v>Conformidade</v>
          </cell>
          <cell r="I58">
            <v>3</v>
          </cell>
          <cell r="J58">
            <v>0.05</v>
          </cell>
          <cell r="K58" t="str">
            <v>ok</v>
          </cell>
          <cell r="L58">
            <v>0</v>
          </cell>
          <cell r="M58">
            <v>0</v>
          </cell>
          <cell r="N58">
            <v>0</v>
          </cell>
          <cell r="O58" t="str">
            <v>ok</v>
          </cell>
          <cell r="P58"/>
          <cell r="Q58">
            <v>25.66</v>
          </cell>
          <cell r="R58">
            <v>26.94</v>
          </cell>
          <cell r="S58">
            <v>4.9883086515978281E-2</v>
          </cell>
          <cell r="T58" t="str">
            <v>ok</v>
          </cell>
          <cell r="U58"/>
          <cell r="V58">
            <v>27.21</v>
          </cell>
          <cell r="W58">
            <v>28.56</v>
          </cell>
          <cell r="X58">
            <v>4.961411245865488E-2</v>
          </cell>
          <cell r="Y58" t="str">
            <v>ok</v>
          </cell>
          <cell r="Z58"/>
          <cell r="AA58">
            <v>27.54</v>
          </cell>
          <cell r="AB58">
            <v>28.91</v>
          </cell>
          <cell r="AC58">
            <v>4.9745824255628124E-2</v>
          </cell>
          <cell r="AD58" t="str">
            <v>ok</v>
          </cell>
          <cell r="AE58"/>
          <cell r="AF58">
            <v>27.88</v>
          </cell>
          <cell r="AG58">
            <v>29.27</v>
          </cell>
          <cell r="AH58">
            <v>4.9856527977044429E-2</v>
          </cell>
          <cell r="AI58" t="str">
            <v>ok</v>
          </cell>
          <cell r="AJ58"/>
          <cell r="AK58">
            <v>27.21</v>
          </cell>
          <cell r="AL58">
            <v>28.56</v>
          </cell>
          <cell r="AM58">
            <v>4.961411245865488E-2</v>
          </cell>
          <cell r="AN58" t="str">
            <v>ok</v>
          </cell>
          <cell r="AP58">
            <v>0</v>
          </cell>
          <cell r="AQ58">
            <v>0</v>
          </cell>
          <cell r="AR58">
            <v>0</v>
          </cell>
          <cell r="AS58" t="str">
            <v>ok</v>
          </cell>
          <cell r="AU58">
            <v>35.47</v>
          </cell>
          <cell r="AV58">
            <v>37.24</v>
          </cell>
          <cell r="AW58">
            <v>4.9901325063433921E-2</v>
          </cell>
          <cell r="AX58" t="str">
            <v>ok</v>
          </cell>
          <cell r="AZ58">
            <v>37.61</v>
          </cell>
          <cell r="BA58">
            <v>39.479999999999997</v>
          </cell>
          <cell r="BB58">
            <v>4.9720818931135335E-2</v>
          </cell>
          <cell r="BC58" t="str">
            <v>ok</v>
          </cell>
          <cell r="BE58">
            <v>38.07</v>
          </cell>
          <cell r="BF58">
            <v>39.96</v>
          </cell>
          <cell r="BG58">
            <v>4.9645390070921946E-2</v>
          </cell>
          <cell r="BH58" t="str">
            <v>ok</v>
          </cell>
          <cell r="BJ58">
            <v>38.54</v>
          </cell>
          <cell r="BK58">
            <v>40.46</v>
          </cell>
          <cell r="BL58">
            <v>4.9818370524130851E-2</v>
          </cell>
          <cell r="BM58" t="str">
            <v>ok</v>
          </cell>
          <cell r="BO58">
            <v>37.61</v>
          </cell>
          <cell r="BP58">
            <v>39.479999999999997</v>
          </cell>
          <cell r="BQ58">
            <v>4.9720818931135335E-2</v>
          </cell>
          <cell r="BR58" t="str">
            <v>ok</v>
          </cell>
        </row>
        <row r="59">
          <cell r="F59">
            <v>1008400670111</v>
          </cell>
          <cell r="G59" t="str">
            <v>Positiva</v>
          </cell>
          <cell r="H59" t="str">
            <v>Conformidade</v>
          </cell>
          <cell r="I59">
            <v>3</v>
          </cell>
          <cell r="J59">
            <v>0.05</v>
          </cell>
          <cell r="K59" t="str">
            <v>ok</v>
          </cell>
          <cell r="L59">
            <v>0</v>
          </cell>
          <cell r="M59">
            <v>0</v>
          </cell>
          <cell r="N59">
            <v>0</v>
          </cell>
          <cell r="O59" t="str">
            <v>ok</v>
          </cell>
          <cell r="P59"/>
          <cell r="Q59">
            <v>63.52</v>
          </cell>
          <cell r="R59">
            <v>66.69</v>
          </cell>
          <cell r="S59">
            <v>4.9905541561712674E-2</v>
          </cell>
          <cell r="T59" t="str">
            <v>ok</v>
          </cell>
          <cell r="U59"/>
          <cell r="V59">
            <v>67.349999999999994</v>
          </cell>
          <cell r="W59">
            <v>70.709999999999994</v>
          </cell>
          <cell r="X59">
            <v>4.9888641425389846E-2</v>
          </cell>
          <cell r="Y59" t="str">
            <v>ok</v>
          </cell>
          <cell r="Z59"/>
          <cell r="AA59">
            <v>68.17</v>
          </cell>
          <cell r="AB59">
            <v>71.569999999999993</v>
          </cell>
          <cell r="AC59">
            <v>4.9875311720698035E-2</v>
          </cell>
          <cell r="AD59" t="str">
            <v>ok</v>
          </cell>
          <cell r="AE59"/>
          <cell r="AF59">
            <v>69.010000000000005</v>
          </cell>
          <cell r="AG59">
            <v>72.45</v>
          </cell>
          <cell r="AH59">
            <v>4.9847848137950956E-2</v>
          </cell>
          <cell r="AI59" t="str">
            <v>ok</v>
          </cell>
          <cell r="AJ59"/>
          <cell r="AK59">
            <v>67.349999999999994</v>
          </cell>
          <cell r="AL59">
            <v>70.709999999999994</v>
          </cell>
          <cell r="AM59">
            <v>4.9888641425389846E-2</v>
          </cell>
          <cell r="AN59" t="str">
            <v>ok</v>
          </cell>
          <cell r="AP59">
            <v>0</v>
          </cell>
          <cell r="AQ59">
            <v>0</v>
          </cell>
          <cell r="AR59">
            <v>0</v>
          </cell>
          <cell r="AS59" t="str">
            <v>ok</v>
          </cell>
          <cell r="AU59">
            <v>87.81</v>
          </cell>
          <cell r="AV59">
            <v>92.19</v>
          </cell>
          <cell r="AW59">
            <v>4.9880423641954108E-2</v>
          </cell>
          <cell r="AX59" t="str">
            <v>ok</v>
          </cell>
          <cell r="AZ59">
            <v>93.1</v>
          </cell>
          <cell r="BA59">
            <v>97.75</v>
          </cell>
          <cell r="BB59">
            <v>4.9946294307196659E-2</v>
          </cell>
          <cell r="BC59" t="str">
            <v>ok</v>
          </cell>
          <cell r="BE59">
            <v>94.24</v>
          </cell>
          <cell r="BF59">
            <v>98.94</v>
          </cell>
          <cell r="BG59">
            <v>4.9872665534804739E-2</v>
          </cell>
          <cell r="BH59" t="str">
            <v>ok</v>
          </cell>
          <cell r="BJ59">
            <v>95.39</v>
          </cell>
          <cell r="BK59">
            <v>100.15</v>
          </cell>
          <cell r="BL59">
            <v>4.9900408847887601E-2</v>
          </cell>
          <cell r="BM59" t="str">
            <v>ok</v>
          </cell>
          <cell r="BO59">
            <v>93.1</v>
          </cell>
          <cell r="BP59">
            <v>97.75</v>
          </cell>
          <cell r="BQ59">
            <v>4.9946294307196659E-2</v>
          </cell>
          <cell r="BR59" t="str">
            <v>ok</v>
          </cell>
        </row>
        <row r="60">
          <cell r="F60">
            <v>1008400670144</v>
          </cell>
          <cell r="G60" t="str">
            <v>Positiva</v>
          </cell>
          <cell r="H60" t="str">
            <v>Conformidade</v>
          </cell>
          <cell r="I60">
            <v>3</v>
          </cell>
          <cell r="J60">
            <v>0.05</v>
          </cell>
          <cell r="K60" t="str">
            <v>ok</v>
          </cell>
          <cell r="L60">
            <v>0</v>
          </cell>
          <cell r="M60">
            <v>0</v>
          </cell>
          <cell r="N60">
            <v>0</v>
          </cell>
          <cell r="O60" t="str">
            <v>ok</v>
          </cell>
          <cell r="P60"/>
          <cell r="Q60">
            <v>125.52</v>
          </cell>
          <cell r="R60">
            <v>131.79</v>
          </cell>
          <cell r="S60">
            <v>4.9952198852772467E-2</v>
          </cell>
          <cell r="T60" t="str">
            <v>ok</v>
          </cell>
          <cell r="U60"/>
          <cell r="V60">
            <v>133.09</v>
          </cell>
          <cell r="W60">
            <v>139.74</v>
          </cell>
          <cell r="X60">
            <v>4.9966188293635971E-2</v>
          </cell>
          <cell r="Y60" t="str">
            <v>ok</v>
          </cell>
          <cell r="Z60"/>
          <cell r="AA60">
            <v>134.71</v>
          </cell>
          <cell r="AB60">
            <v>141.44</v>
          </cell>
          <cell r="AC60">
            <v>4.9959171553707993E-2</v>
          </cell>
          <cell r="AD60" t="str">
            <v>ok</v>
          </cell>
          <cell r="AE60"/>
          <cell r="AF60">
            <v>136.37</v>
          </cell>
          <cell r="AG60">
            <v>143.18</v>
          </cell>
          <cell r="AH60">
            <v>4.9937669575419896E-2</v>
          </cell>
          <cell r="AI60" t="str">
            <v>ok</v>
          </cell>
          <cell r="AJ60"/>
          <cell r="AK60">
            <v>133.09</v>
          </cell>
          <cell r="AL60">
            <v>139.74</v>
          </cell>
          <cell r="AM60">
            <v>4.9966188293635971E-2</v>
          </cell>
          <cell r="AN60" t="str">
            <v>ok</v>
          </cell>
          <cell r="AP60">
            <v>0</v>
          </cell>
          <cell r="AQ60">
            <v>0</v>
          </cell>
          <cell r="AR60">
            <v>0</v>
          </cell>
          <cell r="AS60" t="str">
            <v>ok</v>
          </cell>
          <cell r="AU60">
            <v>173.52</v>
          </cell>
          <cell r="AV60">
            <v>182.19</v>
          </cell>
          <cell r="AW60">
            <v>4.9965421853388481E-2</v>
          </cell>
          <cell r="AX60" t="str">
            <v>ok</v>
          </cell>
          <cell r="AZ60">
            <v>183.98</v>
          </cell>
          <cell r="BA60">
            <v>193.17</v>
          </cell>
          <cell r="BB60">
            <v>4.9951081639308503E-2</v>
          </cell>
          <cell r="BC60" t="str">
            <v>ok</v>
          </cell>
          <cell r="BE60">
            <v>186.22</v>
          </cell>
          <cell r="BF60">
            <v>195.52</v>
          </cell>
          <cell r="BG60">
            <v>4.9940930082697843E-2</v>
          </cell>
          <cell r="BH60" t="str">
            <v>ok</v>
          </cell>
          <cell r="BJ60">
            <v>188.51</v>
          </cell>
          <cell r="BK60">
            <v>197.93</v>
          </cell>
          <cell r="BL60">
            <v>4.9970823828974664E-2</v>
          </cell>
          <cell r="BM60" t="str">
            <v>ok</v>
          </cell>
          <cell r="BO60">
            <v>183.98</v>
          </cell>
          <cell r="BP60">
            <v>193.17</v>
          </cell>
          <cell r="BQ60">
            <v>4.9951081639308503E-2</v>
          </cell>
          <cell r="BR60" t="str">
            <v>ok</v>
          </cell>
        </row>
        <row r="61">
          <cell r="F61">
            <v>1008401390031</v>
          </cell>
          <cell r="G61" t="str">
            <v>Positiva</v>
          </cell>
          <cell r="H61" t="str">
            <v>Conformidade</v>
          </cell>
          <cell r="I61">
            <v>3</v>
          </cell>
          <cell r="J61">
            <v>0.05</v>
          </cell>
          <cell r="K61" t="str">
            <v>ok</v>
          </cell>
          <cell r="L61">
            <v>0</v>
          </cell>
          <cell r="M61">
            <v>0</v>
          </cell>
          <cell r="N61">
            <v>0</v>
          </cell>
          <cell r="O61" t="str">
            <v>ok</v>
          </cell>
          <cell r="P61"/>
          <cell r="Q61">
            <v>55.81</v>
          </cell>
          <cell r="R61">
            <v>58.59</v>
          </cell>
          <cell r="S61">
            <v>4.981186167353524E-2</v>
          </cell>
          <cell r="T61" t="str">
            <v>ok</v>
          </cell>
          <cell r="U61"/>
          <cell r="V61">
            <v>59.18</v>
          </cell>
          <cell r="W61">
            <v>62.13</v>
          </cell>
          <cell r="X61">
            <v>4.9847921595133515E-2</v>
          </cell>
          <cell r="Y61" t="str">
            <v>ok</v>
          </cell>
          <cell r="Z61"/>
          <cell r="AA61">
            <v>59.9</v>
          </cell>
          <cell r="AB61">
            <v>62.88</v>
          </cell>
          <cell r="AC61">
            <v>4.9749582637729661E-2</v>
          </cell>
          <cell r="AD61" t="str">
            <v>ok</v>
          </cell>
          <cell r="AE61"/>
          <cell r="AF61">
            <v>60.64</v>
          </cell>
          <cell r="AG61">
            <v>63.65</v>
          </cell>
          <cell r="AH61">
            <v>4.9637203166226884E-2</v>
          </cell>
          <cell r="AI61" t="str">
            <v>ok</v>
          </cell>
          <cell r="AJ61"/>
          <cell r="AK61">
            <v>59.18</v>
          </cell>
          <cell r="AL61">
            <v>62.13</v>
          </cell>
          <cell r="AM61">
            <v>4.9847921595133515E-2</v>
          </cell>
          <cell r="AN61" t="str">
            <v>ok</v>
          </cell>
          <cell r="AP61">
            <v>0</v>
          </cell>
          <cell r="AQ61">
            <v>0</v>
          </cell>
          <cell r="AR61">
            <v>0</v>
          </cell>
          <cell r="AS61" t="str">
            <v>ok</v>
          </cell>
          <cell r="AU61">
            <v>77.16</v>
          </cell>
          <cell r="AV61">
            <v>80.989999999999995</v>
          </cell>
          <cell r="AW61">
            <v>4.9637117677553189E-2</v>
          </cell>
          <cell r="AX61" t="str">
            <v>ok</v>
          </cell>
          <cell r="AZ61">
            <v>81.81</v>
          </cell>
          <cell r="BA61">
            <v>85.88</v>
          </cell>
          <cell r="BB61">
            <v>4.9749419386382998E-2</v>
          </cell>
          <cell r="BC61" t="str">
            <v>ok</v>
          </cell>
          <cell r="BE61">
            <v>82.8</v>
          </cell>
          <cell r="BF61">
            <v>86.92</v>
          </cell>
          <cell r="BG61">
            <v>4.9758454106280325E-2</v>
          </cell>
          <cell r="BH61" t="str">
            <v>ok</v>
          </cell>
          <cell r="BJ61">
            <v>83.82</v>
          </cell>
          <cell r="BK61">
            <v>87.99</v>
          </cell>
          <cell r="BL61">
            <v>4.974946313528994E-2</v>
          </cell>
          <cell r="BM61" t="str">
            <v>ok</v>
          </cell>
          <cell r="BO61">
            <v>81.81</v>
          </cell>
          <cell r="BP61">
            <v>85.88</v>
          </cell>
          <cell r="BQ61">
            <v>4.9749419386382998E-2</v>
          </cell>
          <cell r="BR61" t="str">
            <v>ok</v>
          </cell>
        </row>
        <row r="62">
          <cell r="I62" t="str">
            <v>Total erro</v>
          </cell>
          <cell r="M62">
            <v>0</v>
          </cell>
          <cell r="O62">
            <v>0</v>
          </cell>
          <cell r="P62"/>
          <cell r="R62">
            <v>1135.5999999999999</v>
          </cell>
          <cell r="T62">
            <v>0</v>
          </cell>
          <cell r="U62"/>
          <cell r="W62">
            <v>1208.1600000000003</v>
          </cell>
          <cell r="Y62">
            <v>0</v>
          </cell>
          <cell r="Z62"/>
          <cell r="AD62">
            <v>0</v>
          </cell>
          <cell r="AE62"/>
          <cell r="AG62">
            <v>1239.8300000000002</v>
          </cell>
          <cell r="AI62">
            <v>0</v>
          </cell>
          <cell r="AJ62"/>
          <cell r="AL62">
            <v>1147.5800000000004</v>
          </cell>
          <cell r="AN62">
            <v>0</v>
          </cell>
          <cell r="AO62"/>
          <cell r="AQ62">
            <v>0</v>
          </cell>
          <cell r="AS62">
            <v>0</v>
          </cell>
          <cell r="AT62"/>
          <cell r="AV62">
            <v>1548.7200000000003</v>
          </cell>
          <cell r="AX62">
            <v>0</v>
          </cell>
          <cell r="AY62"/>
          <cell r="BA62">
            <v>1646.2700000000004</v>
          </cell>
          <cell r="BC62">
            <v>0</v>
          </cell>
          <cell r="BD62"/>
          <cell r="BF62">
            <v>1667.1799999999998</v>
          </cell>
          <cell r="BH62">
            <v>0</v>
          </cell>
          <cell r="BI62"/>
          <cell r="BK62">
            <v>1688.6600000000005</v>
          </cell>
          <cell r="BM62">
            <v>0</v>
          </cell>
          <cell r="BN62"/>
          <cell r="BP62">
            <v>1586.39</v>
          </cell>
          <cell r="BR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"/>
      <sheetName val="Diferenças = PF"/>
      <sheetName val="PMC"/>
      <sheetName val="Sheet3"/>
      <sheetName val="Sheet2"/>
    </sheetNames>
    <sheetDataSet>
      <sheetData sheetId="0"/>
      <sheetData sheetId="1"/>
      <sheetData sheetId="2">
        <row r="13">
          <cell r="A13">
            <v>150</v>
          </cell>
          <cell r="B13" t="str">
            <v>GLUCOREUMIN 1,5G 10 ENV LACRE</v>
          </cell>
          <cell r="C13" t="str">
            <v>Positivo</v>
          </cell>
          <cell r="D13">
            <v>57.05</v>
          </cell>
          <cell r="E13">
            <v>60.49</v>
          </cell>
          <cell r="F13">
            <v>61.22</v>
          </cell>
          <cell r="G13">
            <v>61.98</v>
          </cell>
          <cell r="H13">
            <v>60.49</v>
          </cell>
          <cell r="L13">
            <v>64.186751235211332</v>
          </cell>
          <cell r="M13">
            <v>68.057586976296662</v>
          </cell>
          <cell r="N13">
            <v>68.887051777957808</v>
          </cell>
          <cell r="O13">
            <v>69.716516579618954</v>
          </cell>
          <cell r="P13">
            <v>68.057586976296662</v>
          </cell>
          <cell r="Q13">
            <v>68.458494963766228</v>
          </cell>
          <cell r="R13">
            <v>70.601279034724172</v>
          </cell>
        </row>
        <row r="14">
          <cell r="A14">
            <v>151</v>
          </cell>
          <cell r="B14" t="str">
            <v>GLUCOREUMIN 1,5G 30 ENV LACRE</v>
          </cell>
          <cell r="C14" t="str">
            <v>Positivo</v>
          </cell>
          <cell r="D14">
            <v>154.19999999999999</v>
          </cell>
          <cell r="E14">
            <v>163.5</v>
          </cell>
          <cell r="F14">
            <v>165.48</v>
          </cell>
          <cell r="G14">
            <v>167.52</v>
          </cell>
          <cell r="H14">
            <v>163.5</v>
          </cell>
          <cell r="L14">
            <v>173.48256326742776</v>
          </cell>
          <cell r="M14">
            <v>183.93381976835815</v>
          </cell>
          <cell r="N14">
            <v>186.1733747328432</v>
          </cell>
          <cell r="O14">
            <v>188.46822735077239</v>
          </cell>
          <cell r="P14">
            <v>183.93381976835815</v>
          </cell>
          <cell r="Q14">
            <v>185.05359725060072</v>
          </cell>
          <cell r="R14">
            <v>190.83220203550664</v>
          </cell>
        </row>
        <row r="15">
          <cell r="A15">
            <v>412</v>
          </cell>
          <cell r="B15" t="str">
            <v xml:space="preserve">OTOFOXIN SOL OTOLÓGICA 10ML </v>
          </cell>
          <cell r="C15" t="str">
            <v>Positivo</v>
          </cell>
          <cell r="D15">
            <v>29.7</v>
          </cell>
          <cell r="E15">
            <v>31.49</v>
          </cell>
          <cell r="F15">
            <v>31.88</v>
          </cell>
          <cell r="G15">
            <v>32.270000000000003</v>
          </cell>
          <cell r="H15">
            <v>31.49</v>
          </cell>
          <cell r="L15">
            <v>33.427431506944004</v>
          </cell>
          <cell r="M15">
            <v>35.431971444291761</v>
          </cell>
          <cell r="N15">
            <v>35.860528258483356</v>
          </cell>
          <cell r="O15">
            <v>36.302909486035965</v>
          </cell>
          <cell r="P15">
            <v>35.431971444291761</v>
          </cell>
          <cell r="Q15">
            <v>35.653162058068069</v>
          </cell>
          <cell r="R15">
            <v>36.759115126949588</v>
          </cell>
        </row>
        <row r="16">
          <cell r="A16">
            <v>773</v>
          </cell>
          <cell r="B16" t="str">
            <v>SPIDUFEN 400MG GRAN C/20 LACRE</v>
          </cell>
          <cell r="C16" t="str">
            <v>Positivo</v>
          </cell>
          <cell r="D16">
            <v>37.44</v>
          </cell>
          <cell r="E16">
            <v>39.700000000000003</v>
          </cell>
          <cell r="F16">
            <v>40.19</v>
          </cell>
          <cell r="G16">
            <v>40.68</v>
          </cell>
          <cell r="H16">
            <v>39.700000000000003</v>
          </cell>
          <cell r="L16">
            <v>42.136811924385995</v>
          </cell>
          <cell r="M16">
            <v>44.666679569452477</v>
          </cell>
          <cell r="N16">
            <v>45.205831690532222</v>
          </cell>
          <cell r="O16">
            <v>45.772632638333995</v>
          </cell>
          <cell r="P16">
            <v>44.666679569452477</v>
          </cell>
          <cell r="Q16">
            <v>44.943167836672849</v>
          </cell>
          <cell r="R16">
            <v>46.339433586135783</v>
          </cell>
        </row>
        <row r="17">
          <cell r="A17">
            <v>776</v>
          </cell>
          <cell r="B17" t="str">
            <v>SPIDUFEN 400MG GRAN.C/6 LACRE</v>
          </cell>
          <cell r="C17" t="str">
            <v>Positivo</v>
          </cell>
          <cell r="D17">
            <v>12.65</v>
          </cell>
          <cell r="E17">
            <v>13.41</v>
          </cell>
          <cell r="F17">
            <v>13.57</v>
          </cell>
          <cell r="G17">
            <v>13.74</v>
          </cell>
          <cell r="H17">
            <v>13.41</v>
          </cell>
          <cell r="L17">
            <v>14.225321348488578</v>
          </cell>
          <cell r="M17">
            <v>15.082434976871758</v>
          </cell>
          <cell r="N17">
            <v>15.275976763926025</v>
          </cell>
          <cell r="O17">
            <v>15.45569413761927</v>
          </cell>
          <cell r="P17">
            <v>15.082434976871758</v>
          </cell>
          <cell r="Q17">
            <v>15.179205870398892</v>
          </cell>
          <cell r="R17">
            <v>15.649235924673539</v>
          </cell>
        </row>
        <row r="18">
          <cell r="A18">
            <v>781</v>
          </cell>
          <cell r="B18" t="str">
            <v>SPIDUFEN 600MG GRAN.C/10 LACRE</v>
          </cell>
          <cell r="C18" t="str">
            <v>Positivo</v>
          </cell>
          <cell r="D18">
            <v>29.87</v>
          </cell>
          <cell r="E18">
            <v>31.67</v>
          </cell>
          <cell r="F18">
            <v>32.06</v>
          </cell>
          <cell r="G18">
            <v>32.450000000000003</v>
          </cell>
          <cell r="H18">
            <v>31.67</v>
          </cell>
          <cell r="L18">
            <v>33.607148880637254</v>
          </cell>
          <cell r="M18">
            <v>35.625513231346027</v>
          </cell>
          <cell r="N18">
            <v>36.067894458898643</v>
          </cell>
          <cell r="O18">
            <v>36.524100099812273</v>
          </cell>
          <cell r="P18">
            <v>35.625513231346027</v>
          </cell>
          <cell r="Q18">
            <v>35.846703845122335</v>
          </cell>
          <cell r="R18">
            <v>36.966481327364875</v>
          </cell>
        </row>
        <row r="19">
          <cell r="A19">
            <v>871</v>
          </cell>
          <cell r="B19" t="str">
            <v>Spidufen Menta 400 x 10</v>
          </cell>
          <cell r="C19" t="str">
            <v>Positivo</v>
          </cell>
          <cell r="D19">
            <v>18.66</v>
          </cell>
          <cell r="E19">
            <v>19.79</v>
          </cell>
          <cell r="F19">
            <v>20.03</v>
          </cell>
          <cell r="G19">
            <v>20.28</v>
          </cell>
          <cell r="H19">
            <v>19.79</v>
          </cell>
          <cell r="L19">
            <v>20.999283895387901</v>
          </cell>
          <cell r="M19">
            <v>22.271129924601649</v>
          </cell>
          <cell r="N19">
            <v>22.533793778461014</v>
          </cell>
          <cell r="O19">
            <v>22.810282045681394</v>
          </cell>
          <cell r="P19">
            <v>22.271129924601649</v>
          </cell>
          <cell r="Q19">
            <v>22.395549644850821</v>
          </cell>
          <cell r="R19">
            <v>23.100594726262795</v>
          </cell>
        </row>
        <row r="20">
          <cell r="A20">
            <v>881</v>
          </cell>
          <cell r="B20" t="str">
            <v>Spidufen Menta 600 x 10</v>
          </cell>
          <cell r="C20" t="str">
            <v>Positivo</v>
          </cell>
          <cell r="D20">
            <v>29.87</v>
          </cell>
          <cell r="E20">
            <v>31.67</v>
          </cell>
          <cell r="F20">
            <v>32.06</v>
          </cell>
          <cell r="G20">
            <v>32.450000000000003</v>
          </cell>
          <cell r="H20">
            <v>31.67</v>
          </cell>
          <cell r="L20">
            <v>33.607148880637254</v>
          </cell>
          <cell r="M20">
            <v>35.625513231346027</v>
          </cell>
          <cell r="N20">
            <v>36.067894458898643</v>
          </cell>
          <cell r="O20">
            <v>36.524100099812273</v>
          </cell>
          <cell r="P20">
            <v>35.625513231346027</v>
          </cell>
          <cell r="Q20">
            <v>35.846703845122335</v>
          </cell>
          <cell r="R20">
            <v>36.966481327364875</v>
          </cell>
        </row>
        <row r="21">
          <cell r="A21">
            <v>1200</v>
          </cell>
          <cell r="B21" t="str">
            <v>GLITISOL G GRANULADO C/2</v>
          </cell>
          <cell r="C21" t="str">
            <v>Positivo</v>
          </cell>
          <cell r="D21">
            <v>29.24</v>
          </cell>
          <cell r="E21">
            <v>31</v>
          </cell>
          <cell r="F21">
            <v>31.38</v>
          </cell>
          <cell r="G21">
            <v>31.77</v>
          </cell>
          <cell r="H21">
            <v>31</v>
          </cell>
          <cell r="L21">
            <v>32.888279385864266</v>
          </cell>
          <cell r="M21">
            <v>34.878994909851002</v>
          </cell>
          <cell r="N21">
            <v>35.30755172404259</v>
          </cell>
          <cell r="O21">
            <v>35.736108538234184</v>
          </cell>
          <cell r="P21">
            <v>34.878994909851002</v>
          </cell>
          <cell r="Q21">
            <v>35.086361110266289</v>
          </cell>
          <cell r="R21">
            <v>36.192314179147807</v>
          </cell>
        </row>
        <row r="22">
          <cell r="A22">
            <v>1284</v>
          </cell>
          <cell r="B22" t="str">
            <v>GLITISOL 500MG CAPSULAS C/20</v>
          </cell>
          <cell r="C22" t="str">
            <v>Positivo</v>
          </cell>
          <cell r="D22">
            <v>59.17</v>
          </cell>
          <cell r="E22">
            <v>62.74</v>
          </cell>
          <cell r="F22">
            <v>63.51</v>
          </cell>
          <cell r="G22">
            <v>64.290000000000006</v>
          </cell>
          <cell r="H22">
            <v>62.74</v>
          </cell>
          <cell r="L22">
            <v>66.57837474666762</v>
          </cell>
          <cell r="M22">
            <v>70.58745462136315</v>
          </cell>
          <cell r="N22">
            <v>71.444568249746325</v>
          </cell>
          <cell r="O22">
            <v>72.329330704851543</v>
          </cell>
          <cell r="P22">
            <v>70.58745462136315</v>
          </cell>
          <cell r="Q22">
            <v>71.016011435554731</v>
          </cell>
          <cell r="R22">
            <v>73.227917573317782</v>
          </cell>
        </row>
        <row r="23">
          <cell r="A23">
            <v>1510</v>
          </cell>
          <cell r="B23" t="str">
            <v>MONURIL GRANULADO C/1 C/LACRE</v>
          </cell>
          <cell r="C23" t="str">
            <v>Positivo</v>
          </cell>
          <cell r="D23">
            <v>40.479999999999997</v>
          </cell>
          <cell r="E23">
            <v>42.93</v>
          </cell>
          <cell r="F23">
            <v>43.45</v>
          </cell>
          <cell r="G23">
            <v>43.98</v>
          </cell>
          <cell r="H23">
            <v>42.93</v>
          </cell>
          <cell r="L23">
            <v>45.551442024557694</v>
          </cell>
          <cell r="M23">
            <v>48.288675870039455</v>
          </cell>
          <cell r="N23">
            <v>48.883125644563279</v>
          </cell>
          <cell r="O23">
            <v>49.49139983244811</v>
          </cell>
          <cell r="P23">
            <v>48.288675870039455</v>
          </cell>
          <cell r="Q23">
            <v>48.578988550620856</v>
          </cell>
          <cell r="R23">
            <v>50.099674020332955</v>
          </cell>
        </row>
        <row r="24">
          <cell r="A24">
            <v>4810</v>
          </cell>
          <cell r="B24" t="str">
            <v>URSACOL CPO 150MG C/20 BLISTER</v>
          </cell>
          <cell r="C24" t="str">
            <v>Positivo</v>
          </cell>
          <cell r="D24">
            <v>61.45</v>
          </cell>
          <cell r="E24">
            <v>65.16</v>
          </cell>
          <cell r="F24">
            <v>65.95</v>
          </cell>
          <cell r="G24">
            <v>66.760000000000005</v>
          </cell>
          <cell r="H24">
            <v>65.16</v>
          </cell>
          <cell r="L24">
            <v>69.149715631817173</v>
          </cell>
          <cell r="M24">
            <v>73.310864053483897</v>
          </cell>
          <cell r="N24">
            <v>74.195626508589115</v>
          </cell>
          <cell r="O24">
            <v>75.121862203777397</v>
          </cell>
          <cell r="P24">
            <v>73.310864053483897</v>
          </cell>
          <cell r="Q24">
            <v>73.753245281036513</v>
          </cell>
          <cell r="R24">
            <v>76.061922312326686</v>
          </cell>
        </row>
        <row r="25">
          <cell r="A25">
            <v>4820</v>
          </cell>
          <cell r="B25" t="str">
            <v>URSACOL CPO.50MG C/20 BLISTER</v>
          </cell>
          <cell r="C25" t="str">
            <v>Positivo</v>
          </cell>
          <cell r="D25">
            <v>24.81</v>
          </cell>
          <cell r="E25">
            <v>26.3</v>
          </cell>
          <cell r="F25">
            <v>26.62</v>
          </cell>
          <cell r="G25">
            <v>26.95</v>
          </cell>
          <cell r="H25">
            <v>26.3</v>
          </cell>
          <cell r="L25">
            <v>27.911490575897414</v>
          </cell>
          <cell r="M25">
            <v>29.598069005941735</v>
          </cell>
          <cell r="N25">
            <v>29.957503753328233</v>
          </cell>
          <cell r="O25">
            <v>30.330762914075745</v>
          </cell>
          <cell r="P25">
            <v>29.598069005941735</v>
          </cell>
          <cell r="Q25">
            <v>29.777786379634982</v>
          </cell>
          <cell r="R25">
            <v>30.704022074823257</v>
          </cell>
        </row>
        <row r="26">
          <cell r="A26">
            <v>4831</v>
          </cell>
          <cell r="B26" t="str">
            <v>URSACOL CPO.300MG C/20 BLISTER</v>
          </cell>
          <cell r="C26" t="str">
            <v>Positivo</v>
          </cell>
          <cell r="D26">
            <v>121.45</v>
          </cell>
          <cell r="E26">
            <v>128.78</v>
          </cell>
          <cell r="F26">
            <v>130.34</v>
          </cell>
          <cell r="G26">
            <v>131.94999999999999</v>
          </cell>
          <cell r="H26">
            <v>128.78</v>
          </cell>
          <cell r="L26">
            <v>136.64050166031205</v>
          </cell>
          <cell r="M26">
            <v>144.89367643684042</v>
          </cell>
          <cell r="N26">
            <v>146.64937693368984</v>
          </cell>
          <cell r="O26">
            <v>148.44655067062229</v>
          </cell>
          <cell r="P26">
            <v>144.89367643684042</v>
          </cell>
          <cell r="Q26">
            <v>145.75079006522361</v>
          </cell>
          <cell r="R26">
            <v>150.31284647435987</v>
          </cell>
        </row>
        <row r="27">
          <cell r="A27">
            <v>6110</v>
          </cell>
          <cell r="B27" t="str">
            <v>IGUASSINA CPR C/ 20</v>
          </cell>
          <cell r="C27" t="str">
            <v>Positivo</v>
          </cell>
          <cell r="D27">
            <v>8.5299999999999994</v>
          </cell>
          <cell r="E27">
            <v>9.0399999999999991</v>
          </cell>
          <cell r="F27">
            <v>9.15</v>
          </cell>
          <cell r="G27">
            <v>9.26</v>
          </cell>
          <cell r="H27">
            <v>9.0399999999999991</v>
          </cell>
          <cell r="L27">
            <v>9.594142872547204</v>
          </cell>
          <cell r="M27">
            <v>10.174768233710004</v>
          </cell>
          <cell r="N27">
            <v>10.299187953959175</v>
          </cell>
          <cell r="O27">
            <v>10.423607674208347</v>
          </cell>
          <cell r="P27">
            <v>10.174768233710004</v>
          </cell>
          <cell r="Q27">
            <v>10.23006588715408</v>
          </cell>
          <cell r="R27">
            <v>10.548027394457517</v>
          </cell>
        </row>
        <row r="28">
          <cell r="A28">
            <v>4823</v>
          </cell>
          <cell r="B28" t="str">
            <v>URSACOL CPO.50MG C/30 BLISTER</v>
          </cell>
          <cell r="C28" t="str">
            <v>Positivo</v>
          </cell>
          <cell r="D28">
            <v>37.24</v>
          </cell>
          <cell r="E28">
            <v>39.479999999999997</v>
          </cell>
          <cell r="F28">
            <v>39.96</v>
          </cell>
          <cell r="G28">
            <v>40.46</v>
          </cell>
          <cell r="H28">
            <v>39.479999999999997</v>
          </cell>
          <cell r="L28">
            <v>41.901796897248666</v>
          </cell>
          <cell r="M28">
            <v>44.417840128954133</v>
          </cell>
          <cell r="N28">
            <v>44.956992250033878</v>
          </cell>
          <cell r="O28">
            <v>45.523793197835651</v>
          </cell>
          <cell r="P28">
            <v>44.417840128954133</v>
          </cell>
          <cell r="Q28">
            <v>44.694328396174512</v>
          </cell>
          <cell r="R28">
            <v>46.090594145637439</v>
          </cell>
        </row>
        <row r="29">
          <cell r="A29">
            <v>4834</v>
          </cell>
          <cell r="B29" t="str">
            <v>URSACOL CPO.300MG C/30 BLISTER</v>
          </cell>
          <cell r="C29" t="str">
            <v>Positivo</v>
          </cell>
          <cell r="D29">
            <v>182.19</v>
          </cell>
          <cell r="E29">
            <v>193.17</v>
          </cell>
          <cell r="F29">
            <v>195.52</v>
          </cell>
          <cell r="G29">
            <v>197.93</v>
          </cell>
          <cell r="H29">
            <v>193.17</v>
          </cell>
          <cell r="L29">
            <v>204.96075249046808</v>
          </cell>
          <cell r="M29">
            <v>217.33360244858011</v>
          </cell>
          <cell r="N29">
            <v>219.97406540053476</v>
          </cell>
          <cell r="O29">
            <v>222.68365041929448</v>
          </cell>
          <cell r="P29">
            <v>217.33360244858011</v>
          </cell>
          <cell r="Q29">
            <v>218.64692171787692</v>
          </cell>
          <cell r="R29">
            <v>225.47618191822031</v>
          </cell>
        </row>
        <row r="30">
          <cell r="A30">
            <v>4813</v>
          </cell>
          <cell r="B30" t="str">
            <v>URSACOL CPO 150MG C/30 BLISTER</v>
          </cell>
          <cell r="C30" t="str">
            <v>Positivo</v>
          </cell>
          <cell r="D30">
            <v>92.19</v>
          </cell>
          <cell r="E30">
            <v>97.75</v>
          </cell>
          <cell r="F30">
            <v>98.94</v>
          </cell>
          <cell r="G30">
            <v>100.15</v>
          </cell>
          <cell r="H30">
            <v>97.75</v>
          </cell>
          <cell r="L30">
            <v>103.72457344772576</v>
          </cell>
          <cell r="M30">
            <v>109.97320828690636</v>
          </cell>
          <cell r="N30">
            <v>111.3141763829252</v>
          </cell>
          <cell r="O30">
            <v>112.6827933056661</v>
          </cell>
          <cell r="P30">
            <v>109.97320828690636</v>
          </cell>
          <cell r="Q30">
            <v>110.63678012823527</v>
          </cell>
          <cell r="R30">
            <v>114.09288346849003</v>
          </cell>
        </row>
        <row r="31">
          <cell r="A31" t="str">
            <v>D085163</v>
          </cell>
          <cell r="B31" t="str">
            <v>FISIOGEN FERRO 30 CÁPS</v>
          </cell>
          <cell r="C31" t="str">
            <v>Negativo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77.131990586379032</v>
          </cell>
          <cell r="M31">
            <v>82.422488212984504</v>
          </cell>
          <cell r="N31">
            <v>83.581866786069327</v>
          </cell>
          <cell r="O31">
            <v>84.767897740144619</v>
          </cell>
          <cell r="P31">
            <v>66.817519143072644</v>
          </cell>
          <cell r="Q31">
            <v>82.995514404279305</v>
          </cell>
          <cell r="R31">
            <v>85.993907265705587</v>
          </cell>
        </row>
        <row r="32">
          <cell r="A32">
            <v>334</v>
          </cell>
          <cell r="B32" t="str">
            <v>COBACTIN XAROPE MORANGO 120ML</v>
          </cell>
          <cell r="C32" t="str">
            <v>Negativo</v>
          </cell>
          <cell r="D32">
            <v>17.29</v>
          </cell>
          <cell r="E32">
            <v>18.46</v>
          </cell>
          <cell r="F32">
            <v>18.71</v>
          </cell>
          <cell r="G32">
            <v>18.97</v>
          </cell>
          <cell r="H32">
            <v>16.66</v>
          </cell>
          <cell r="L32">
            <v>19.442911932537491</v>
          </cell>
          <cell r="M32">
            <v>20.78885717255551</v>
          </cell>
          <cell r="N32">
            <v>21.095359553945752</v>
          </cell>
          <cell r="O32">
            <v>21.388535744840766</v>
          </cell>
          <cell r="P32">
            <v>18.070314311529021</v>
          </cell>
          <cell r="Q32">
            <v>20.948771458498246</v>
          </cell>
          <cell r="R32">
            <v>21.708364316726232</v>
          </cell>
        </row>
        <row r="33">
          <cell r="A33">
            <v>611</v>
          </cell>
          <cell r="B33" t="str">
            <v>FLUIMUCIL 10% 3ML 5A.IMP.LACRE</v>
          </cell>
          <cell r="C33" t="str">
            <v>Negativo</v>
          </cell>
          <cell r="D33">
            <v>19.27</v>
          </cell>
          <cell r="E33">
            <v>20.57</v>
          </cell>
          <cell r="F33">
            <v>20.85</v>
          </cell>
          <cell r="G33">
            <v>21.14</v>
          </cell>
          <cell r="H33">
            <v>18.559999999999999</v>
          </cell>
          <cell r="L33">
            <v>21.668385745240553</v>
          </cell>
          <cell r="M33">
            <v>23.174245271201304</v>
          </cell>
          <cell r="N33">
            <v>23.507400033582002</v>
          </cell>
          <cell r="O33">
            <v>23.853880986457924</v>
          </cell>
          <cell r="P33">
            <v>20.135873838289342</v>
          </cell>
          <cell r="Q33">
            <v>23.347485747639265</v>
          </cell>
          <cell r="R33">
            <v>24.187035748838621</v>
          </cell>
        </row>
        <row r="34">
          <cell r="A34">
            <v>618</v>
          </cell>
          <cell r="B34" t="str">
            <v>FLUIMUCIL 100MG GRAN.C/16</v>
          </cell>
          <cell r="C34" t="str">
            <v>Negativo</v>
          </cell>
          <cell r="D34">
            <v>28.66</v>
          </cell>
          <cell r="E34">
            <v>30.6</v>
          </cell>
          <cell r="F34">
            <v>31.01</v>
          </cell>
          <cell r="G34">
            <v>31.44</v>
          </cell>
          <cell r="H34">
            <v>27.61</v>
          </cell>
          <cell r="L34">
            <v>32.222728617461037</v>
          </cell>
          <cell r="M34">
            <v>34.461528620659323</v>
          </cell>
          <cell r="N34">
            <v>34.967923859477985</v>
          </cell>
          <cell r="O34">
            <v>35.474319098296647</v>
          </cell>
          <cell r="P34">
            <v>29.943950042777068</v>
          </cell>
          <cell r="Q34">
            <v>34.714726240068657</v>
          </cell>
          <cell r="R34">
            <v>35.967388146620074</v>
          </cell>
        </row>
        <row r="35">
          <cell r="A35">
            <v>671</v>
          </cell>
          <cell r="B35" t="str">
            <v>FLUIMUCIL 200MG GRAN.C/16</v>
          </cell>
          <cell r="C35" t="str">
            <v>Negativo</v>
          </cell>
          <cell r="D35">
            <v>31.83</v>
          </cell>
          <cell r="E35">
            <v>33.979999999999997</v>
          </cell>
          <cell r="F35">
            <v>34.450000000000003</v>
          </cell>
          <cell r="G35">
            <v>34.92</v>
          </cell>
          <cell r="H35">
            <v>30.67</v>
          </cell>
          <cell r="L35">
            <v>35.780821479686892</v>
          </cell>
          <cell r="M35">
            <v>38.286145292789733</v>
          </cell>
          <cell r="N35">
            <v>38.832519103094072</v>
          </cell>
          <cell r="O35">
            <v>39.378892913398417</v>
          </cell>
          <cell r="P35">
            <v>33.248845285593589</v>
          </cell>
          <cell r="Q35">
            <v>38.552669102694288</v>
          </cell>
          <cell r="R35">
            <v>39.951919104693218</v>
          </cell>
        </row>
        <row r="36">
          <cell r="A36">
            <v>673</v>
          </cell>
          <cell r="B36" t="str">
            <v>FLUIMUCIL 200MG GRAN.C/6</v>
          </cell>
          <cell r="C36" t="str">
            <v>Negativo</v>
          </cell>
          <cell r="D36">
            <v>9.7200000000000006</v>
          </cell>
          <cell r="E36">
            <v>10.38</v>
          </cell>
          <cell r="F36">
            <v>10.52</v>
          </cell>
          <cell r="G36">
            <v>10.67</v>
          </cell>
          <cell r="H36">
            <v>9.3699999999999992</v>
          </cell>
          <cell r="L36">
            <v>10.927476206086869</v>
          </cell>
          <cell r="M36">
            <v>11.700395254810088</v>
          </cell>
          <cell r="N36">
            <v>11.860309540752823</v>
          </cell>
          <cell r="O36">
            <v>12.020223826695558</v>
          </cell>
          <cell r="P36">
            <v>10.154557157363653</v>
          </cell>
          <cell r="Q36">
            <v>11.780352397781455</v>
          </cell>
          <cell r="R36">
            <v>12.206790493628748</v>
          </cell>
        </row>
        <row r="37">
          <cell r="A37">
            <v>694</v>
          </cell>
          <cell r="B37" t="str">
            <v>FLUIMUCIL NASAL 20ML MICRONEB.</v>
          </cell>
          <cell r="C37" t="str">
            <v>Negativo</v>
          </cell>
          <cell r="D37">
            <v>19.829999999999998</v>
          </cell>
          <cell r="E37">
            <v>21.16</v>
          </cell>
          <cell r="F37">
            <v>21.45</v>
          </cell>
          <cell r="G37">
            <v>21.75</v>
          </cell>
          <cell r="H37">
            <v>19.100000000000001</v>
          </cell>
          <cell r="L37">
            <v>22.294716698516261</v>
          </cell>
          <cell r="M37">
            <v>23.840554795962699</v>
          </cell>
          <cell r="N37">
            <v>24.187035748838621</v>
          </cell>
          <cell r="O37">
            <v>24.533516701714547</v>
          </cell>
          <cell r="P37">
            <v>20.722226220079371</v>
          </cell>
          <cell r="Q37">
            <v>24.01379527240066</v>
          </cell>
          <cell r="R37">
            <v>24.879997654590476</v>
          </cell>
        </row>
        <row r="38">
          <cell r="A38">
            <v>732</v>
          </cell>
          <cell r="B38" t="str">
            <v>FLUIMUCIL D600MG GRAN.C/16</v>
          </cell>
          <cell r="C38" t="str">
            <v>Negativo</v>
          </cell>
          <cell r="D38">
            <v>70.94</v>
          </cell>
          <cell r="E38">
            <v>75.73</v>
          </cell>
          <cell r="F38">
            <v>76.77</v>
          </cell>
          <cell r="G38">
            <v>77.83</v>
          </cell>
          <cell r="H38">
            <v>68.34</v>
          </cell>
          <cell r="L38">
            <v>79.757250113938923</v>
          </cell>
          <cell r="M38">
            <v>85.31427155044895</v>
          </cell>
          <cell r="N38">
            <v>86.540281076009919</v>
          </cell>
          <cell r="O38">
            <v>87.779616792066122</v>
          </cell>
          <cell r="P38">
            <v>74.12027153445753</v>
          </cell>
          <cell r="Q38">
            <v>85.927276313229441</v>
          </cell>
          <cell r="R38">
            <v>89.032278698617546</v>
          </cell>
        </row>
        <row r="39">
          <cell r="A39">
            <v>743</v>
          </cell>
          <cell r="B39" t="str">
            <v>FLUIMUCIL 4% XAROPE ADTO 120ML</v>
          </cell>
          <cell r="C39" t="str">
            <v>Negativo</v>
          </cell>
          <cell r="D39">
            <v>43.07</v>
          </cell>
          <cell r="E39">
            <v>45.97</v>
          </cell>
          <cell r="F39">
            <v>46.6</v>
          </cell>
          <cell r="G39">
            <v>47.25</v>
          </cell>
          <cell r="H39">
            <v>41.49</v>
          </cell>
          <cell r="L39">
            <v>48.427376259658161</v>
          </cell>
          <cell r="M39">
            <v>51.798902454950806</v>
          </cell>
          <cell r="N39">
            <v>52.531842932188347</v>
          </cell>
          <cell r="O39">
            <v>53.278109599921102</v>
          </cell>
          <cell r="P39">
            <v>44.989219111889355</v>
          </cell>
          <cell r="Q39">
            <v>52.158709598321963</v>
          </cell>
          <cell r="R39">
            <v>54.051028648644326</v>
          </cell>
        </row>
        <row r="40">
          <cell r="A40">
            <v>744</v>
          </cell>
          <cell r="B40" t="str">
            <v>FLUIMUCIL 2% XAROPE PED 120ML</v>
          </cell>
          <cell r="C40" t="str">
            <v>Negativo</v>
          </cell>
          <cell r="D40">
            <v>32.880000000000003</v>
          </cell>
          <cell r="E40">
            <v>35.1</v>
          </cell>
          <cell r="F40">
            <v>35.58</v>
          </cell>
          <cell r="G40">
            <v>36.07</v>
          </cell>
          <cell r="H40">
            <v>31.67</v>
          </cell>
          <cell r="L40">
            <v>36.96685243376217</v>
          </cell>
          <cell r="M40">
            <v>39.552133389836378</v>
          </cell>
          <cell r="N40">
            <v>40.098507200140723</v>
          </cell>
          <cell r="O40">
            <v>40.684859581930752</v>
          </cell>
          <cell r="P40">
            <v>34.341592906202273</v>
          </cell>
          <cell r="Q40">
            <v>39.81865719974094</v>
          </cell>
          <cell r="R40">
            <v>41.257885773225553</v>
          </cell>
        </row>
        <row r="41">
          <cell r="A41">
            <v>762</v>
          </cell>
          <cell r="B41" t="str">
            <v>FLUIMUCIL 600MG EFERV.C/16 LAC</v>
          </cell>
          <cell r="C41" t="str">
            <v>Negativo</v>
          </cell>
          <cell r="D41">
            <v>83.81</v>
          </cell>
          <cell r="E41">
            <v>89.47</v>
          </cell>
          <cell r="F41">
            <v>90.69</v>
          </cell>
          <cell r="G41">
            <v>91.95</v>
          </cell>
          <cell r="H41">
            <v>80.739999999999995</v>
          </cell>
          <cell r="L41">
            <v>83.755107262507295</v>
          </cell>
          <cell r="M41">
            <v>89.605304889912333</v>
          </cell>
          <cell r="N41">
            <v>90.871292986958991</v>
          </cell>
          <cell r="O41">
            <v>92.177259655491326</v>
          </cell>
          <cell r="P41">
            <v>77.824952492130876</v>
          </cell>
          <cell r="Q41">
            <v>90.237011361910007</v>
          </cell>
          <cell r="R41">
            <v>93.50201691893146</v>
          </cell>
        </row>
        <row r="42">
          <cell r="A42">
            <v>910</v>
          </cell>
          <cell r="B42" t="str">
            <v>RINOFLUIMUCIL GOTAS 12 ML NF</v>
          </cell>
          <cell r="C42" t="str">
            <v>Negativo</v>
          </cell>
          <cell r="D42">
            <v>10.44</v>
          </cell>
          <cell r="E42">
            <v>11.14</v>
          </cell>
          <cell r="F42">
            <v>11.29</v>
          </cell>
          <cell r="G42">
            <v>11.45</v>
          </cell>
          <cell r="H42">
            <v>10.050000000000001</v>
          </cell>
          <cell r="L42">
            <v>11.740373826295773</v>
          </cell>
          <cell r="M42">
            <v>12.553271446504674</v>
          </cell>
          <cell r="N42">
            <v>12.726511922942636</v>
          </cell>
          <cell r="O42">
            <v>12.913078589875825</v>
          </cell>
          <cell r="P42">
            <v>10.900823825096415</v>
          </cell>
          <cell r="Q42">
            <v>12.63322858947604</v>
          </cell>
          <cell r="R42">
            <v>13.099645256809017</v>
          </cell>
        </row>
        <row r="43">
          <cell r="A43">
            <v>1001</v>
          </cell>
          <cell r="B43" t="str">
            <v xml:space="preserve">NOVADERM DERMAT ZB BISN AL 30G </v>
          </cell>
          <cell r="C43" t="str">
            <v>Negativo</v>
          </cell>
          <cell r="D43">
            <v>23.8</v>
          </cell>
          <cell r="E43">
            <v>25.4</v>
          </cell>
          <cell r="F43">
            <v>25.75</v>
          </cell>
          <cell r="G43">
            <v>26.1</v>
          </cell>
          <cell r="H43">
            <v>22.92</v>
          </cell>
          <cell r="L43">
            <v>26.745664323922377</v>
          </cell>
          <cell r="M43">
            <v>28.624657183749509</v>
          </cell>
          <cell r="N43">
            <v>29.024442898606349</v>
          </cell>
          <cell r="O43">
            <v>29.450880994453641</v>
          </cell>
          <cell r="P43">
            <v>24.853345273600016</v>
          </cell>
          <cell r="Q43">
            <v>28.824550041177925</v>
          </cell>
          <cell r="R43">
            <v>29.863992899805705</v>
          </cell>
        </row>
        <row r="44">
          <cell r="A44">
            <v>1011</v>
          </cell>
          <cell r="B44" t="str">
            <v xml:space="preserve">NOVADERM GINEC ZB 40G + 8 APL </v>
          </cell>
          <cell r="C44" t="str">
            <v>Negativo</v>
          </cell>
          <cell r="D44">
            <v>33.119999999999997</v>
          </cell>
          <cell r="E44">
            <v>35.36</v>
          </cell>
          <cell r="F44">
            <v>35.840000000000003</v>
          </cell>
          <cell r="G44">
            <v>36.340000000000003</v>
          </cell>
          <cell r="H44">
            <v>31.91</v>
          </cell>
          <cell r="L44">
            <v>37.246702434161953</v>
          </cell>
          <cell r="M44">
            <v>39.831983390236168</v>
          </cell>
          <cell r="N44">
            <v>40.405009581530969</v>
          </cell>
          <cell r="O44">
            <v>40.991361963320998</v>
          </cell>
          <cell r="P44">
            <v>34.608116716106828</v>
          </cell>
          <cell r="Q44">
            <v>40.125159581131179</v>
          </cell>
          <cell r="R44">
            <v>41.577714345111019</v>
          </cell>
        </row>
        <row r="45">
          <cell r="A45">
            <v>1706</v>
          </cell>
          <cell r="B45" t="str">
            <v>PANOTIL SOLUCAO (NOVO CG)</v>
          </cell>
          <cell r="C45" t="str">
            <v>Negativo</v>
          </cell>
          <cell r="D45">
            <v>11.59</v>
          </cell>
          <cell r="E45">
            <v>12.37</v>
          </cell>
          <cell r="F45">
            <v>12.54</v>
          </cell>
          <cell r="G45">
            <v>12.72</v>
          </cell>
          <cell r="H45">
            <v>11.16</v>
          </cell>
          <cell r="L45">
            <v>13.033014304332877</v>
          </cell>
          <cell r="M45">
            <v>13.939195258008375</v>
          </cell>
          <cell r="N45">
            <v>14.139088115436792</v>
          </cell>
          <cell r="O45">
            <v>14.352307163360438</v>
          </cell>
          <cell r="P45">
            <v>12.113507160162152</v>
          </cell>
          <cell r="Q45">
            <v>14.032478591474968</v>
          </cell>
          <cell r="R45">
            <v>14.552200020788856</v>
          </cell>
        </row>
        <row r="46">
          <cell r="A46">
            <v>1818</v>
          </cell>
          <cell r="B46" t="str">
            <v>SEKI XAROPE 120ML</v>
          </cell>
          <cell r="C46" t="str">
            <v>Negativo</v>
          </cell>
          <cell r="D46">
            <v>23.8</v>
          </cell>
          <cell r="E46">
            <v>25.4</v>
          </cell>
          <cell r="F46">
            <v>25.75</v>
          </cell>
          <cell r="G46">
            <v>26.1</v>
          </cell>
          <cell r="H46">
            <v>22.92</v>
          </cell>
          <cell r="L46">
            <v>26.745664323922377</v>
          </cell>
          <cell r="M46">
            <v>28.624657183749509</v>
          </cell>
          <cell r="N46">
            <v>29.024442898606349</v>
          </cell>
          <cell r="O46">
            <v>29.450880994453641</v>
          </cell>
          <cell r="P46">
            <v>24.853345273600016</v>
          </cell>
          <cell r="Q46">
            <v>28.824550041177925</v>
          </cell>
          <cell r="R46">
            <v>29.863992899805705</v>
          </cell>
        </row>
        <row r="47">
          <cell r="A47">
            <v>1820</v>
          </cell>
          <cell r="B47" t="str">
            <v>SEKI GOTAS 15ML</v>
          </cell>
          <cell r="C47" t="str">
            <v>Negativo</v>
          </cell>
          <cell r="D47">
            <v>28.66</v>
          </cell>
          <cell r="E47">
            <v>30.6</v>
          </cell>
          <cell r="F47">
            <v>31.01</v>
          </cell>
          <cell r="G47">
            <v>31.44</v>
          </cell>
          <cell r="H47">
            <v>27.61</v>
          </cell>
          <cell r="L47">
            <v>32.222728617461037</v>
          </cell>
          <cell r="M47">
            <v>34.461528620659323</v>
          </cell>
          <cell r="N47">
            <v>34.967923859477985</v>
          </cell>
          <cell r="O47">
            <v>35.474319098296647</v>
          </cell>
          <cell r="P47">
            <v>29.943950042777068</v>
          </cell>
          <cell r="Q47">
            <v>34.714726240068657</v>
          </cell>
          <cell r="R47">
            <v>35.967388146620074</v>
          </cell>
        </row>
        <row r="48">
          <cell r="A48">
            <v>2605</v>
          </cell>
          <cell r="B48" t="str">
            <v>DIVIDOL CAPSULAS C/12 BLISTER</v>
          </cell>
          <cell r="C48" t="str">
            <v>Negativo</v>
          </cell>
          <cell r="D48">
            <v>29.92</v>
          </cell>
          <cell r="E48">
            <v>31.94</v>
          </cell>
          <cell r="F48">
            <v>32.369999999999997</v>
          </cell>
          <cell r="G48">
            <v>32.82</v>
          </cell>
          <cell r="H48">
            <v>28.82</v>
          </cell>
          <cell r="L48">
            <v>33.621978619459966</v>
          </cell>
          <cell r="M48">
            <v>35.980714337115309</v>
          </cell>
          <cell r="N48">
            <v>36.487109575933964</v>
          </cell>
          <cell r="O48">
            <v>37.020157195743082</v>
          </cell>
          <cell r="P48">
            <v>31.263242901804634</v>
          </cell>
          <cell r="Q48">
            <v>36.233911956524636</v>
          </cell>
          <cell r="R48">
            <v>37.553204815552199</v>
          </cell>
        </row>
        <row r="49">
          <cell r="A49">
            <v>4040</v>
          </cell>
          <cell r="B49" t="str">
            <v>FLUIMARE SPRAY NASAL 50ML</v>
          </cell>
          <cell r="C49" t="str">
            <v>Negativo</v>
          </cell>
          <cell r="D49">
            <v>18.01614725746651</v>
          </cell>
          <cell r="E49">
            <v>19.135117785821464</v>
          </cell>
          <cell r="F49">
            <v>19.376408914345461</v>
          </cell>
          <cell r="G49">
            <v>19.633099418931192</v>
          </cell>
          <cell r="H49">
            <v>17.446822261564257</v>
          </cell>
          <cell r="L49">
            <v>20.255809552746392</v>
          </cell>
          <cell r="M49">
            <v>21.561776221278727</v>
          </cell>
          <cell r="N49">
            <v>21.841626221678514</v>
          </cell>
          <cell r="O49">
            <v>22.148128603068756</v>
          </cell>
          <cell r="P49">
            <v>18.923190503223605</v>
          </cell>
          <cell r="Q49">
            <v>21.695038126231008</v>
          </cell>
          <cell r="R49">
            <v>22.481283365449453</v>
          </cell>
        </row>
        <row r="50">
          <cell r="A50">
            <v>4140</v>
          </cell>
          <cell r="B50" t="str">
            <v>FLUIMARE SPRAY NASAL 50ML HT</v>
          </cell>
          <cell r="C50" t="str">
            <v>Negativo</v>
          </cell>
          <cell r="D50">
            <v>15.29</v>
          </cell>
          <cell r="E50">
            <v>16.32</v>
          </cell>
          <cell r="F50">
            <v>16.54</v>
          </cell>
          <cell r="G50">
            <v>16.77</v>
          </cell>
          <cell r="H50">
            <v>14.73</v>
          </cell>
          <cell r="L50">
            <v>17.190785738843982</v>
          </cell>
          <cell r="M50">
            <v>18.390142883414491</v>
          </cell>
          <cell r="N50">
            <v>18.656666693319046</v>
          </cell>
          <cell r="O50">
            <v>18.923190503223605</v>
          </cell>
          <cell r="P50">
            <v>15.964776213283013</v>
          </cell>
          <cell r="Q50">
            <v>18.523404788366769</v>
          </cell>
          <cell r="R50">
            <v>19.189714313128164</v>
          </cell>
        </row>
        <row r="51">
          <cell r="A51">
            <v>3430</v>
          </cell>
          <cell r="B51" t="str">
            <v>Fluimucil 200 mg x 16 cpre BR V</v>
          </cell>
          <cell r="C51" t="str">
            <v>Negativo</v>
          </cell>
          <cell r="D51">
            <v>27.88</v>
          </cell>
          <cell r="E51">
            <v>29.76</v>
          </cell>
          <cell r="F51">
            <v>30.16</v>
          </cell>
          <cell r="G51">
            <v>30.58</v>
          </cell>
          <cell r="H51">
            <v>26.85</v>
          </cell>
          <cell r="L51">
            <v>31.329873854280773</v>
          </cell>
          <cell r="M51">
            <v>33.528695285993372</v>
          </cell>
          <cell r="N51">
            <v>34.008438143821579</v>
          </cell>
          <cell r="O51">
            <v>34.501507192145013</v>
          </cell>
          <cell r="P51">
            <v>29.131052422568168</v>
          </cell>
          <cell r="Q51">
            <v>33.768566714907479</v>
          </cell>
          <cell r="R51">
            <v>34.981250049973212</v>
          </cell>
        </row>
        <row r="52">
          <cell r="A52">
            <v>1512</v>
          </cell>
          <cell r="B52" t="str">
            <v>MONURIL GRANULADO C/2</v>
          </cell>
          <cell r="C52" t="str">
            <v>Positivo</v>
          </cell>
          <cell r="D52">
            <v>80.989999999999995</v>
          </cell>
          <cell r="E52">
            <v>85.88</v>
          </cell>
          <cell r="F52">
            <v>86.92</v>
          </cell>
          <cell r="G52">
            <v>87.99</v>
          </cell>
          <cell r="H52">
            <v>85.88</v>
          </cell>
          <cell r="L52">
            <v>89.096961670431526</v>
          </cell>
          <cell r="M52">
            <v>94.480188233212331</v>
          </cell>
          <cell r="N52">
            <v>95.620702335496404</v>
          </cell>
          <cell r="O52">
            <v>96.791630147174715</v>
          </cell>
          <cell r="P52">
            <v>94.480188233212331</v>
          </cell>
          <cell r="Q52">
            <v>95.041240879343292</v>
          </cell>
          <cell r="R52">
            <v>98.011219893883805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_ZPCN"/>
      <sheetName val="UPLOAD_ZPMC"/>
      <sheetName val="Base PF e PMC"/>
      <sheetName val="Lista Completa"/>
      <sheetName val="Aliquotas e base de calculo"/>
    </sheetNames>
    <sheetDataSet>
      <sheetData sheetId="0"/>
      <sheetData sheetId="1"/>
      <sheetData sheetId="2"/>
      <sheetData sheetId="3">
        <row r="10">
          <cell r="C10" t="str">
            <v>ANVISA</v>
          </cell>
          <cell r="D10" t="str">
            <v>ATIVO</v>
          </cell>
          <cell r="E10" t="str">
            <v>PRODUTO</v>
          </cell>
          <cell r="F10" t="str">
            <v>APRESENTAÇÃO</v>
          </cell>
          <cell r="G10" t="str">
            <v>DESCRIÇÃO ANVISA</v>
          </cell>
          <cell r="H10" t="str">
            <v>ICMS  12%</v>
          </cell>
          <cell r="I10" t="str">
            <v>ICMS  17%</v>
          </cell>
          <cell r="J10" t="str">
            <v>ICMS  18%</v>
          </cell>
          <cell r="K10" t="str">
            <v>ICMS  19%</v>
          </cell>
          <cell r="L10" t="str">
            <v>ICMS ZFM 17%</v>
          </cell>
          <cell r="M10" t="str">
            <v>ICMS  12%</v>
          </cell>
          <cell r="N10" t="str">
            <v>ICMS  17%</v>
          </cell>
          <cell r="O10" t="str">
            <v>ICMS  18%</v>
          </cell>
          <cell r="P10" t="str">
            <v>ICMS  19%</v>
          </cell>
          <cell r="Q10" t="str">
            <v>ICMS ZFM 17%</v>
          </cell>
        </row>
        <row r="11">
          <cell r="C11">
            <v>1008400340195</v>
          </cell>
          <cell r="D11" t="str">
            <v>Tianfenicol</v>
          </cell>
          <cell r="E11" t="str">
            <v>GLITISOL</v>
          </cell>
          <cell r="F11" t="str">
            <v>GLITISOL G GRANULADO C/2</v>
          </cell>
          <cell r="G11" t="str">
            <v>2,5 G GRAN CT 2 ENV AL POLIET X 8 G</v>
          </cell>
          <cell r="H11">
            <v>21.15</v>
          </cell>
          <cell r="I11">
            <v>22.43</v>
          </cell>
          <cell r="J11">
            <v>22.7</v>
          </cell>
          <cell r="K11">
            <v>22.98</v>
          </cell>
          <cell r="L11">
            <v>22.43</v>
          </cell>
          <cell r="M11">
            <v>29.24</v>
          </cell>
          <cell r="N11">
            <v>31</v>
          </cell>
          <cell r="O11">
            <v>31.38</v>
          </cell>
          <cell r="P11">
            <v>31.77</v>
          </cell>
          <cell r="Q11">
            <v>31</v>
          </cell>
        </row>
        <row r="12">
          <cell r="C12">
            <v>1008400340211</v>
          </cell>
          <cell r="D12" t="str">
            <v>Tianfenicol</v>
          </cell>
          <cell r="E12" t="str">
            <v>GLITISOL</v>
          </cell>
          <cell r="F12" t="str">
            <v>GLITISOL 500MG CAPSULAS C/20</v>
          </cell>
          <cell r="G12" t="str">
            <v>500 MG CAP GEL MOLE CT  BL AL PLAS INC X 20</v>
          </cell>
          <cell r="H12">
            <v>42.81</v>
          </cell>
          <cell r="I12">
            <v>45.39</v>
          </cell>
          <cell r="J12">
            <v>45.94</v>
          </cell>
          <cell r="K12">
            <v>46.51</v>
          </cell>
          <cell r="L12">
            <v>45.39</v>
          </cell>
          <cell r="M12">
            <v>59.17</v>
          </cell>
          <cell r="N12">
            <v>62.74</v>
          </cell>
          <cell r="O12">
            <v>63.51</v>
          </cell>
          <cell r="P12">
            <v>64.290000000000006</v>
          </cell>
          <cell r="Q12">
            <v>62.74</v>
          </cell>
        </row>
        <row r="13">
          <cell r="C13">
            <v>1008499450028</v>
          </cell>
          <cell r="D13" t="str">
            <v>Sulfato de Glicosamina</v>
          </cell>
          <cell r="E13" t="str">
            <v>GLUCOREUMIN</v>
          </cell>
          <cell r="F13" t="str">
            <v>GLUCOREUMIN 1,5G 10 ENV LACRE</v>
          </cell>
          <cell r="G13" t="str">
            <v>1500 MG PO SOL OR CT 10 SACH X 3,95 G</v>
          </cell>
          <cell r="H13">
            <v>41.27</v>
          </cell>
          <cell r="I13">
            <v>43.76</v>
          </cell>
          <cell r="J13">
            <v>44.29</v>
          </cell>
          <cell r="K13">
            <v>44.83</v>
          </cell>
          <cell r="L13">
            <v>43.76</v>
          </cell>
          <cell r="M13">
            <v>57.05</v>
          </cell>
          <cell r="N13">
            <v>60.49</v>
          </cell>
          <cell r="O13">
            <v>61.22</v>
          </cell>
          <cell r="P13">
            <v>61.98</v>
          </cell>
          <cell r="Q13">
            <v>60.49</v>
          </cell>
        </row>
        <row r="14">
          <cell r="C14">
            <v>1008499450036</v>
          </cell>
          <cell r="D14" t="str">
            <v>Sulfato de Glicosamina</v>
          </cell>
          <cell r="E14" t="str">
            <v>GLUCOREUMIN</v>
          </cell>
          <cell r="F14" t="str">
            <v>GLUCOREUMIN 1,5G 30 ENV LACRE</v>
          </cell>
          <cell r="G14" t="str">
            <v>1500 MG PO SOL OR CT 30 SACH X 3,95 G</v>
          </cell>
          <cell r="H14">
            <v>111.55</v>
          </cell>
          <cell r="I14">
            <v>118.27</v>
          </cell>
          <cell r="J14">
            <v>119.71</v>
          </cell>
          <cell r="K14">
            <v>121.18</v>
          </cell>
          <cell r="L14">
            <v>118.27</v>
          </cell>
          <cell r="M14">
            <v>154.19999999999999</v>
          </cell>
          <cell r="N14">
            <v>163.5</v>
          </cell>
          <cell r="O14">
            <v>165.48</v>
          </cell>
          <cell r="P14">
            <v>167.52</v>
          </cell>
          <cell r="Q14">
            <v>163.5</v>
          </cell>
        </row>
        <row r="15">
          <cell r="C15">
            <v>1008400840041</v>
          </cell>
          <cell r="D15" t="str">
            <v>Triantereno , Hidroclorotiazida</v>
          </cell>
          <cell r="E15" t="str">
            <v>IGUASSINA</v>
          </cell>
          <cell r="F15" t="str">
            <v>IGUASSINA CPR C/ 20</v>
          </cell>
          <cell r="G15" t="str">
            <v>50 MG + 50 MG COM CT BL AL PLAS INC X 20</v>
          </cell>
          <cell r="H15">
            <v>6.17</v>
          </cell>
          <cell r="I15">
            <v>6.54</v>
          </cell>
          <cell r="J15">
            <v>6.62</v>
          </cell>
          <cell r="K15">
            <v>6.7</v>
          </cell>
          <cell r="L15">
            <v>6.54</v>
          </cell>
          <cell r="M15">
            <v>8.5299999999999994</v>
          </cell>
          <cell r="N15">
            <v>9.0399999999999991</v>
          </cell>
          <cell r="O15">
            <v>9.15</v>
          </cell>
          <cell r="P15">
            <v>9.26</v>
          </cell>
          <cell r="Q15">
            <v>9.0399999999999991</v>
          </cell>
        </row>
        <row r="16">
          <cell r="C16">
            <v>1008401390021</v>
          </cell>
          <cell r="D16" t="str">
            <v>Fosfomicina trometamol</v>
          </cell>
          <cell r="E16" t="str">
            <v>MONURIL</v>
          </cell>
          <cell r="F16" t="str">
            <v>MONURIL GRANULADO C/1 C/LACRE</v>
          </cell>
          <cell r="G16" t="str">
            <v>5,631 GRAN CT ENV AL PE X 8 G</v>
          </cell>
          <cell r="H16">
            <v>29.29</v>
          </cell>
          <cell r="I16">
            <v>31.05</v>
          </cell>
          <cell r="J16">
            <v>31.43</v>
          </cell>
          <cell r="K16">
            <v>31.82</v>
          </cell>
          <cell r="L16">
            <v>31.05</v>
          </cell>
          <cell r="M16">
            <v>40.479999999999997</v>
          </cell>
          <cell r="N16">
            <v>42.93</v>
          </cell>
          <cell r="O16">
            <v>43.45</v>
          </cell>
          <cell r="P16">
            <v>43.98</v>
          </cell>
          <cell r="Q16">
            <v>42.93</v>
          </cell>
        </row>
        <row r="17">
          <cell r="C17">
            <v>1008401390031</v>
          </cell>
          <cell r="D17" t="str">
            <v>Fosfomicina trometamol</v>
          </cell>
          <cell r="E17" t="str">
            <v>MONURIL</v>
          </cell>
          <cell r="F17" t="str">
            <v>MONURIL GRANULADO C/2 C/LACRE</v>
          </cell>
          <cell r="G17" t="str">
            <v>5,631 G GRAN CT 2 ENV AL PE X 8 G</v>
          </cell>
          <cell r="H17">
            <v>58.59</v>
          </cell>
          <cell r="I17">
            <v>62.13</v>
          </cell>
          <cell r="J17">
            <v>62.88</v>
          </cell>
          <cell r="K17">
            <v>63.65</v>
          </cell>
          <cell r="L17">
            <v>62.13</v>
          </cell>
          <cell r="M17">
            <v>80.989999999999995</v>
          </cell>
          <cell r="N17">
            <v>85.88</v>
          </cell>
          <cell r="O17">
            <v>86.92</v>
          </cell>
          <cell r="P17">
            <v>87.99</v>
          </cell>
          <cell r="Q17">
            <v>85.88</v>
          </cell>
        </row>
        <row r="18">
          <cell r="C18">
            <v>1008401590020</v>
          </cell>
          <cell r="D18" t="str">
            <v>Cloridrato de ciprofloxacino</v>
          </cell>
          <cell r="E18" t="str">
            <v>OTOFOXIN</v>
          </cell>
          <cell r="F18" t="str">
            <v xml:space="preserve">OTOFOXIN SOL OTOLÓGICA 10ML </v>
          </cell>
          <cell r="G18" t="str">
            <v>5,8 MG/ML SOL OTO CT FR VD AMB GOT X 10 ML </v>
          </cell>
          <cell r="H18">
            <v>21.49</v>
          </cell>
          <cell r="I18">
            <v>22.78</v>
          </cell>
          <cell r="J18">
            <v>23.06</v>
          </cell>
          <cell r="K18">
            <v>23.34</v>
          </cell>
          <cell r="L18">
            <v>22.78</v>
          </cell>
          <cell r="M18">
            <v>29.7</v>
          </cell>
          <cell r="N18">
            <v>31.49</v>
          </cell>
          <cell r="O18">
            <v>31.88</v>
          </cell>
          <cell r="P18">
            <v>32.270000000000003</v>
          </cell>
          <cell r="Q18">
            <v>31.49</v>
          </cell>
        </row>
        <row r="19">
          <cell r="C19">
            <v>1008401480268</v>
          </cell>
          <cell r="D19" t="str">
            <v>Ibuprofeno arginina</v>
          </cell>
          <cell r="E19" t="str">
            <v>SPIDUFEN</v>
          </cell>
          <cell r="F19" t="str">
            <v>Spidufen Menta 600 x 10</v>
          </cell>
          <cell r="G19" t="str">
            <v>1155 MG GRAN CT 10 ENV AL PE X 3 G (SBR MENTA + ANIS)</v>
          </cell>
          <cell r="H19">
            <v>21.61</v>
          </cell>
          <cell r="I19">
            <v>22.91</v>
          </cell>
          <cell r="J19">
            <v>23.19</v>
          </cell>
          <cell r="K19">
            <v>23.48</v>
          </cell>
          <cell r="L19">
            <v>22.91</v>
          </cell>
          <cell r="M19">
            <v>29.87</v>
          </cell>
          <cell r="N19">
            <v>31.67</v>
          </cell>
          <cell r="O19">
            <v>32.06</v>
          </cell>
          <cell r="P19">
            <v>32.450000000000003</v>
          </cell>
          <cell r="Q19">
            <v>31.67</v>
          </cell>
        </row>
        <row r="20">
          <cell r="C20">
            <v>1008401480233</v>
          </cell>
          <cell r="D20" t="str">
            <v>Ibuprofeno arginina</v>
          </cell>
          <cell r="E20" t="str">
            <v>SPIDUFEN</v>
          </cell>
          <cell r="F20" t="str">
            <v>Spidufen Menta 400 x 10</v>
          </cell>
          <cell r="G20" t="str">
            <v>770 MG GRAN CT 10 ENV AL PE X 3 G (SBR MENTA + ANIS)</v>
          </cell>
          <cell r="H20">
            <v>13.5</v>
          </cell>
          <cell r="I20">
            <v>14.32</v>
          </cell>
          <cell r="J20">
            <v>14.49</v>
          </cell>
          <cell r="K20">
            <v>14.67</v>
          </cell>
          <cell r="L20">
            <v>14.32</v>
          </cell>
          <cell r="M20">
            <v>18.66</v>
          </cell>
          <cell r="N20">
            <v>19.79</v>
          </cell>
          <cell r="O20">
            <v>20.03</v>
          </cell>
          <cell r="P20">
            <v>20.28</v>
          </cell>
          <cell r="Q20">
            <v>19.79</v>
          </cell>
        </row>
        <row r="21">
          <cell r="C21">
            <v>1008401480063</v>
          </cell>
          <cell r="D21" t="str">
            <v>Ibuprofeno arginina</v>
          </cell>
          <cell r="E21" t="str">
            <v>SPIDUFEN</v>
          </cell>
          <cell r="F21" t="str">
            <v>SPIDUFEN 600MG GRAN.C/10 LACRE</v>
          </cell>
          <cell r="G21" t="str">
            <v>1155 MG GRAN CT 10 ENV AL PE X 3 G (SBR DAMASCO)</v>
          </cell>
          <cell r="H21">
            <v>21.61</v>
          </cell>
          <cell r="I21">
            <v>22.91</v>
          </cell>
          <cell r="J21">
            <v>23.19</v>
          </cell>
          <cell r="K21">
            <v>23.48</v>
          </cell>
          <cell r="L21">
            <v>22.91</v>
          </cell>
          <cell r="M21">
            <v>29.87</v>
          </cell>
          <cell r="N21">
            <v>31.67</v>
          </cell>
          <cell r="O21">
            <v>32.06</v>
          </cell>
          <cell r="P21">
            <v>32.450000000000003</v>
          </cell>
          <cell r="Q21">
            <v>31.67</v>
          </cell>
        </row>
        <row r="22">
          <cell r="C22">
            <v>1008401480081</v>
          </cell>
          <cell r="D22" t="str">
            <v>Ibuprofeno arginina</v>
          </cell>
          <cell r="E22" t="str">
            <v>SPIDUFEN</v>
          </cell>
          <cell r="F22" t="str">
            <v>SPIDUFEN 400MG GRAN.C/6 LACRE</v>
          </cell>
          <cell r="G22" t="str">
            <v>770 MG GRAN CT 6 ENV AL PE X 3 G (SBR DAMASCO)</v>
          </cell>
          <cell r="H22">
            <v>9.15</v>
          </cell>
          <cell r="I22">
            <v>9.6999999999999993</v>
          </cell>
          <cell r="J22">
            <v>9.82</v>
          </cell>
          <cell r="K22">
            <v>9.94</v>
          </cell>
          <cell r="L22">
            <v>9.6999999999999993</v>
          </cell>
          <cell r="M22">
            <v>12.65</v>
          </cell>
          <cell r="N22">
            <v>13.41</v>
          </cell>
          <cell r="O22">
            <v>13.57</v>
          </cell>
          <cell r="P22">
            <v>13.74</v>
          </cell>
          <cell r="Q22">
            <v>13.41</v>
          </cell>
        </row>
        <row r="23">
          <cell r="C23">
            <v>1008401480098</v>
          </cell>
          <cell r="D23" t="str">
            <v>Ibuprofeno arginina</v>
          </cell>
          <cell r="E23" t="str">
            <v>SPIDUFEN</v>
          </cell>
          <cell r="F23" t="str">
            <v>SPIDUFEN 400MG GRAN C/20 LACRE</v>
          </cell>
          <cell r="G23" t="str">
            <v>770 MG GRAN CT 20 ENV AL PE X 3 G (SBR DAMASCO)</v>
          </cell>
          <cell r="H23">
            <v>27.09</v>
          </cell>
          <cell r="I23">
            <v>28.72</v>
          </cell>
          <cell r="J23">
            <v>29.07</v>
          </cell>
          <cell r="K23">
            <v>29.43</v>
          </cell>
          <cell r="L23">
            <v>28.72</v>
          </cell>
          <cell r="M23">
            <v>37.44</v>
          </cell>
          <cell r="N23">
            <v>39.700000000000003</v>
          </cell>
          <cell r="O23">
            <v>40.19</v>
          </cell>
          <cell r="P23">
            <v>40.68</v>
          </cell>
          <cell r="Q23">
            <v>39.700000000000003</v>
          </cell>
        </row>
        <row r="24">
          <cell r="C24">
            <v>1008401480322</v>
          </cell>
          <cell r="D24" t="str">
            <v>Ibuprofeno arginina</v>
          </cell>
          <cell r="E24" t="str">
            <v>SPIDUFEN</v>
          </cell>
          <cell r="F24" t="str">
            <v>SPIDUFEN NOVO</v>
          </cell>
          <cell r="G24" t="str">
            <v>770 MG COM REV CT BL AL AL X 12</v>
          </cell>
          <cell r="H24">
            <v>6.79</v>
          </cell>
          <cell r="I24">
            <v>7.2</v>
          </cell>
          <cell r="J24">
            <v>7.29</v>
          </cell>
          <cell r="K24">
            <v>7.38</v>
          </cell>
          <cell r="L24">
            <v>7.2</v>
          </cell>
          <cell r="M24">
            <v>9.39</v>
          </cell>
          <cell r="N24">
            <v>9.9600000000000009</v>
          </cell>
          <cell r="O24">
            <v>10.08</v>
          </cell>
          <cell r="P24">
            <v>10.199999999999999</v>
          </cell>
          <cell r="Q24">
            <v>9.9600000000000009</v>
          </cell>
        </row>
        <row r="25">
          <cell r="C25">
            <v>1008400670051</v>
          </cell>
          <cell r="D25" t="str">
            <v>Ácido Ursodesoxicólico</v>
          </cell>
          <cell r="E25" t="str">
            <v>URSACOL</v>
          </cell>
          <cell r="F25" t="str">
            <v>URSACOL CPO 150MG C/20 BLISTER</v>
          </cell>
          <cell r="G25" t="str">
            <v>150 MG COM CT BL AL PLAS INC X20</v>
          </cell>
          <cell r="H25">
            <v>44.46</v>
          </cell>
          <cell r="I25">
            <v>47.14</v>
          </cell>
          <cell r="J25">
            <v>47.71</v>
          </cell>
          <cell r="K25">
            <v>48.3</v>
          </cell>
          <cell r="L25">
            <v>47.14</v>
          </cell>
          <cell r="M25">
            <v>61.45</v>
          </cell>
          <cell r="N25">
            <v>65.16</v>
          </cell>
          <cell r="O25">
            <v>65.95</v>
          </cell>
          <cell r="P25">
            <v>66.760000000000005</v>
          </cell>
          <cell r="Q25">
            <v>65.16</v>
          </cell>
        </row>
        <row r="26">
          <cell r="C26">
            <v>1008400670074</v>
          </cell>
          <cell r="D26" t="str">
            <v>Ácido Ursodesoxicólico</v>
          </cell>
          <cell r="E26" t="str">
            <v>URSACOL</v>
          </cell>
          <cell r="F26" t="str">
            <v>URSACOL CPO.300MG C/20 BLISTER</v>
          </cell>
          <cell r="G26" t="str">
            <v>300 MG COM CT BL AL PLAS INC X 20</v>
          </cell>
          <cell r="H26">
            <v>87.86</v>
          </cell>
          <cell r="I26">
            <v>93.16</v>
          </cell>
          <cell r="J26">
            <v>94.29</v>
          </cell>
          <cell r="K26">
            <v>95.45</v>
          </cell>
          <cell r="L26">
            <v>93.16</v>
          </cell>
          <cell r="M26">
            <v>121.45</v>
          </cell>
          <cell r="N26">
            <v>128.78</v>
          </cell>
          <cell r="O26">
            <v>130.34</v>
          </cell>
          <cell r="P26">
            <v>131.94999999999999</v>
          </cell>
          <cell r="Q26">
            <v>128.78</v>
          </cell>
        </row>
        <row r="27">
          <cell r="C27">
            <v>1008400670062</v>
          </cell>
          <cell r="D27" t="str">
            <v>Ácido Ursodesoxicólico</v>
          </cell>
          <cell r="E27" t="str">
            <v>URSACOL</v>
          </cell>
          <cell r="F27" t="str">
            <v>URSACOL CPO.50MG C/20 BLISTER</v>
          </cell>
          <cell r="G27" t="str">
            <v>50 MG COM CT BL AL PLAS INC X 20</v>
          </cell>
          <cell r="H27">
            <v>17.95</v>
          </cell>
          <cell r="I27">
            <v>19.03</v>
          </cell>
          <cell r="J27">
            <v>19.260000000000002</v>
          </cell>
          <cell r="K27">
            <v>19.5</v>
          </cell>
          <cell r="L27">
            <v>19.03</v>
          </cell>
          <cell r="M27">
            <v>24.81</v>
          </cell>
          <cell r="N27">
            <v>26.3</v>
          </cell>
          <cell r="O27">
            <v>26.62</v>
          </cell>
          <cell r="P27">
            <v>26.95</v>
          </cell>
          <cell r="Q27">
            <v>26.3</v>
          </cell>
        </row>
        <row r="28">
          <cell r="C28">
            <v>1008400670081</v>
          </cell>
          <cell r="D28" t="str">
            <v>Ácido Ursodesoxicólico</v>
          </cell>
          <cell r="E28" t="str">
            <v>URSACOL</v>
          </cell>
          <cell r="F28" t="str">
            <v>URSACOL 50 MG C/ CT BL AL PLAS INC X 30</v>
          </cell>
          <cell r="G28" t="str">
            <v>50 MG C/ CT BL AL PLAS INC X 30</v>
          </cell>
          <cell r="H28">
            <v>26.94</v>
          </cell>
          <cell r="I28">
            <v>28.56</v>
          </cell>
          <cell r="J28">
            <v>28.91</v>
          </cell>
          <cell r="K28">
            <v>29.27</v>
          </cell>
          <cell r="L28">
            <v>28.56</v>
          </cell>
          <cell r="M28">
            <v>37.24</v>
          </cell>
          <cell r="N28">
            <v>39.479999999999997</v>
          </cell>
          <cell r="O28">
            <v>39.96</v>
          </cell>
          <cell r="P28">
            <v>40.46</v>
          </cell>
          <cell r="Q28">
            <v>39.479999999999997</v>
          </cell>
        </row>
        <row r="29">
          <cell r="C29">
            <v>1008400670111</v>
          </cell>
          <cell r="D29" t="str">
            <v>Ácido Ursodesoxicólico</v>
          </cell>
          <cell r="E29" t="str">
            <v>URSACOL</v>
          </cell>
          <cell r="F29" t="str">
            <v>URSACOL 150 MG C/ CT BL AL PLAS INC X 30</v>
          </cell>
          <cell r="G29" t="str">
            <v>150 MG C/ CT BL AL PLAS INC X 30</v>
          </cell>
          <cell r="H29">
            <v>66.69</v>
          </cell>
          <cell r="I29">
            <v>70.709999999999994</v>
          </cell>
          <cell r="J29">
            <v>71.569999999999993</v>
          </cell>
          <cell r="K29">
            <v>72.45</v>
          </cell>
          <cell r="L29">
            <v>70.709999999999994</v>
          </cell>
          <cell r="M29">
            <v>92.19</v>
          </cell>
          <cell r="N29">
            <v>97.75</v>
          </cell>
          <cell r="O29">
            <v>98.94</v>
          </cell>
          <cell r="P29">
            <v>100.15</v>
          </cell>
          <cell r="Q29">
            <v>97.75</v>
          </cell>
        </row>
        <row r="30">
          <cell r="C30">
            <v>1008400670144</v>
          </cell>
          <cell r="D30" t="str">
            <v>Ácido Ursodesoxicólico</v>
          </cell>
          <cell r="E30" t="str">
            <v>URSACOL</v>
          </cell>
          <cell r="F30" t="str">
            <v>URSACOL 300 MG C/ CT BL AL PLAS INC X 30</v>
          </cell>
          <cell r="G30" t="str">
            <v>300 MG C/ CT BL AL PLAS INC X 30</v>
          </cell>
          <cell r="H30">
            <v>131.79</v>
          </cell>
          <cell r="I30">
            <v>139.74</v>
          </cell>
          <cell r="J30">
            <v>141.44</v>
          </cell>
          <cell r="K30">
            <v>143.18</v>
          </cell>
          <cell r="L30">
            <v>139.74</v>
          </cell>
          <cell r="M30">
            <v>182.19</v>
          </cell>
          <cell r="N30">
            <v>193.17</v>
          </cell>
          <cell r="O30">
            <v>195.52</v>
          </cell>
          <cell r="P30">
            <v>197.93</v>
          </cell>
          <cell r="Q30">
            <v>193.17</v>
          </cell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</row>
        <row r="38">
          <cell r="C38" t="str">
            <v>REGISTRO</v>
          </cell>
          <cell r="D38" t="str">
            <v>PRINCÍPIO</v>
          </cell>
          <cell r="E38"/>
          <cell r="F38"/>
          <cell r="G38"/>
          <cell r="H38" t="str">
            <v>PREÇO  FABRICANTE</v>
          </cell>
          <cell r="I38"/>
          <cell r="J38"/>
          <cell r="K38"/>
          <cell r="L38"/>
          <cell r="M38" t="str">
            <v>PREÇO MÁXIMO AO CONSUMIDOR</v>
          </cell>
          <cell r="N38"/>
          <cell r="O38"/>
          <cell r="P38"/>
          <cell r="Q38"/>
        </row>
        <row r="39">
          <cell r="C39" t="str">
            <v>ANVISA</v>
          </cell>
          <cell r="D39" t="str">
            <v>ATIVO</v>
          </cell>
          <cell r="E39" t="str">
            <v>PRODUTO</v>
          </cell>
          <cell r="F39" t="str">
            <v>APRESENTAÇÃO</v>
          </cell>
          <cell r="G39" t="str">
            <v>DESCRIÇÃO ANVISA</v>
          </cell>
          <cell r="H39" t="str">
            <v>ICMS  12%</v>
          </cell>
          <cell r="I39" t="str">
            <v>ICMS  17%</v>
          </cell>
          <cell r="J39" t="str">
            <v>ICMS  18%</v>
          </cell>
          <cell r="K39" t="str">
            <v>ICMS  19%</v>
          </cell>
          <cell r="L39" t="str">
            <v>ICMS ZFM 17%</v>
          </cell>
          <cell r="M39" t="str">
            <v>ICMS  12%</v>
          </cell>
          <cell r="N39" t="str">
            <v>ICMS  17%</v>
          </cell>
          <cell r="O39" t="str">
            <v>ICMS  18%</v>
          </cell>
          <cell r="P39" t="str">
            <v>ICMS  19%</v>
          </cell>
          <cell r="Q39" t="str">
            <v>ICMS ZFM 17%</v>
          </cell>
        </row>
        <row r="40">
          <cell r="C40">
            <v>1008401120016</v>
          </cell>
          <cell r="D40" t="str">
            <v>Acetilcisteína, Sulfato de Tuaminoeptano</v>
          </cell>
          <cell r="E40" t="str">
            <v>RINOFLUIMUCIL</v>
          </cell>
          <cell r="F40" t="str">
            <v>RINOFLUIMUCIL GOTAS 12 ML NF</v>
          </cell>
          <cell r="G40" t="str">
            <v>10 MG/ML +5 MG/ML SOL NAS CT FR VD AMB CGT X 12 ML</v>
          </cell>
          <cell r="H40">
            <v>7.83</v>
          </cell>
          <cell r="I40">
            <v>8.3699999999999992</v>
          </cell>
          <cell r="J40">
            <v>8.49</v>
          </cell>
          <cell r="K40">
            <v>8.61</v>
          </cell>
          <cell r="L40">
            <v>7.27</v>
          </cell>
          <cell r="M40">
            <v>10.44</v>
          </cell>
          <cell r="N40">
            <v>11.14</v>
          </cell>
          <cell r="O40">
            <v>11.29</v>
          </cell>
          <cell r="P40">
            <v>11.45</v>
          </cell>
          <cell r="Q40">
            <v>10.050000000000001</v>
          </cell>
        </row>
        <row r="41">
          <cell r="C41">
            <v>1008401400043</v>
          </cell>
          <cell r="D41" t="str">
            <v>Fendizoato de cloperastina</v>
          </cell>
          <cell r="E41" t="str">
            <v>SEKI</v>
          </cell>
          <cell r="F41" t="str">
            <v>SEKI XAROPE 120ML</v>
          </cell>
          <cell r="G41" t="str">
            <v>3,54 MG/ML XPE CT FR VD AMB X 120 ML + CP MED</v>
          </cell>
          <cell r="H41">
            <v>17.84</v>
          </cell>
          <cell r="I41">
            <v>19.09</v>
          </cell>
          <cell r="J41">
            <v>19.36</v>
          </cell>
          <cell r="K41">
            <v>19.64</v>
          </cell>
          <cell r="L41">
            <v>16.579999999999998</v>
          </cell>
          <cell r="M41">
            <v>23.8</v>
          </cell>
          <cell r="N41">
            <v>25.4</v>
          </cell>
          <cell r="O41">
            <v>25.75</v>
          </cell>
          <cell r="P41">
            <v>26.1</v>
          </cell>
          <cell r="Q41">
            <v>22.92</v>
          </cell>
        </row>
        <row r="42">
          <cell r="C42">
            <v>1008401400051</v>
          </cell>
          <cell r="D42" t="str">
            <v>Fendizoato de cloperastina</v>
          </cell>
          <cell r="E42" t="str">
            <v>SEKI</v>
          </cell>
          <cell r="F42" t="str">
            <v>SEKI GOTAS 15ML</v>
          </cell>
          <cell r="G42" t="str">
            <v>35,4 MG/ML SUS OR CT FR VD AMB X 15 ML + GOT</v>
          </cell>
          <cell r="H42">
            <v>21.49</v>
          </cell>
          <cell r="I42">
            <v>22.99</v>
          </cell>
          <cell r="J42">
            <v>23.32</v>
          </cell>
          <cell r="K42">
            <v>23.66</v>
          </cell>
          <cell r="L42">
            <v>19.97</v>
          </cell>
          <cell r="M42">
            <v>28.66</v>
          </cell>
          <cell r="N42">
            <v>30.6</v>
          </cell>
          <cell r="O42">
            <v>31.01</v>
          </cell>
          <cell r="P42">
            <v>31.44</v>
          </cell>
          <cell r="Q42">
            <v>27.61</v>
          </cell>
        </row>
        <row r="43">
          <cell r="C43">
            <v>1008401020011</v>
          </cell>
          <cell r="D43" t="str">
            <v>Sulfato de neomicina, Sulfato de Polimixina B, Acetato de fludrocortisona , Cloridrato de lidocaína</v>
          </cell>
          <cell r="E43" t="str">
            <v>PANOTIL</v>
          </cell>
          <cell r="F43" t="str">
            <v>PANOTIL SOLUCAO (NOVO CG)</v>
          </cell>
          <cell r="G43" t="str">
            <v>10.000 UI/ML + 10 MG/ML + 1 MG/ML + 40 MG/ML SOL OTO CT FR VD AMB CGT X 8 ML</v>
          </cell>
          <cell r="H43">
            <v>8.69</v>
          </cell>
          <cell r="I43">
            <v>9.3000000000000007</v>
          </cell>
          <cell r="J43">
            <v>9.43</v>
          </cell>
          <cell r="K43">
            <v>9.57</v>
          </cell>
          <cell r="L43">
            <v>8.08</v>
          </cell>
          <cell r="M43">
            <v>11.59</v>
          </cell>
          <cell r="N43">
            <v>12.37</v>
          </cell>
          <cell r="O43">
            <v>12.54</v>
          </cell>
          <cell r="P43">
            <v>12.72</v>
          </cell>
          <cell r="Q43">
            <v>11.16</v>
          </cell>
        </row>
        <row r="44">
          <cell r="C44">
            <v>1008499470037</v>
          </cell>
          <cell r="D44" t="str">
            <v>Acido clostebol, Sulfato de neomicina</v>
          </cell>
          <cell r="E44" t="str">
            <v>NOVADERM</v>
          </cell>
          <cell r="F44" t="str">
            <v xml:space="preserve">NOVADERM DERMAT ZB BISN AL 30G </v>
          </cell>
          <cell r="G44" t="str">
            <v>5 MG/G + 5 MG/G CREM DERM CT BG AL X 30 G </v>
          </cell>
          <cell r="H44">
            <v>17.84</v>
          </cell>
          <cell r="I44">
            <v>19.09</v>
          </cell>
          <cell r="J44">
            <v>19.36</v>
          </cell>
          <cell r="K44">
            <v>19.64</v>
          </cell>
          <cell r="L44">
            <v>16.579999999999998</v>
          </cell>
          <cell r="M44">
            <v>23.8</v>
          </cell>
          <cell r="N44">
            <v>25.4</v>
          </cell>
          <cell r="O44">
            <v>25.75</v>
          </cell>
          <cell r="P44">
            <v>26.1</v>
          </cell>
          <cell r="Q44">
            <v>22.92</v>
          </cell>
        </row>
        <row r="45">
          <cell r="C45">
            <v>1008499470045</v>
          </cell>
          <cell r="D45" t="str">
            <v>Acetato de clostebol, Sulfato de neomicina</v>
          </cell>
          <cell r="E45" t="str">
            <v>NOVADERM</v>
          </cell>
          <cell r="F45" t="str">
            <v xml:space="preserve">NOVADERM GINEC ZB 40G + 8 APL </v>
          </cell>
          <cell r="G45" t="str">
            <v>5 MG/G + 5 MG/G CREM VAG CT BG AL X 40 G + 8 APLIC </v>
          </cell>
          <cell r="H45">
            <v>24.84</v>
          </cell>
          <cell r="I45">
            <v>26.57</v>
          </cell>
          <cell r="J45">
            <v>26.95</v>
          </cell>
          <cell r="K45">
            <v>27.34</v>
          </cell>
          <cell r="L45">
            <v>23.08</v>
          </cell>
          <cell r="M45">
            <v>33.119999999999997</v>
          </cell>
          <cell r="N45">
            <v>35.36</v>
          </cell>
          <cell r="O45">
            <v>35.840000000000003</v>
          </cell>
          <cell r="P45">
            <v>36.340000000000003</v>
          </cell>
          <cell r="Q45">
            <v>31.91</v>
          </cell>
        </row>
        <row r="46">
          <cell r="C46">
            <v>1008400750148</v>
          </cell>
          <cell r="D46" t="str">
            <v>Acetilcisteína</v>
          </cell>
          <cell r="E46" t="str">
            <v>FLUIMUCIL</v>
          </cell>
          <cell r="F46" t="str">
            <v>FLUIMUCIL 10% 3ML 5A.IMP.LACRE</v>
          </cell>
          <cell r="G46" t="str">
            <v>100 MG/ML SOL INJ CT 5 AMP VD AMB X 3 ML</v>
          </cell>
          <cell r="H46">
            <v>14.45</v>
          </cell>
          <cell r="I46">
            <v>15.46</v>
          </cell>
          <cell r="J46">
            <v>15.68</v>
          </cell>
          <cell r="K46">
            <v>15.91</v>
          </cell>
          <cell r="L46">
            <v>13.43</v>
          </cell>
          <cell r="M46">
            <v>19.27</v>
          </cell>
          <cell r="N46">
            <v>20.57</v>
          </cell>
          <cell r="O46">
            <v>20.85</v>
          </cell>
          <cell r="P46">
            <v>21.14</v>
          </cell>
          <cell r="Q46">
            <v>18.559999999999999</v>
          </cell>
        </row>
        <row r="47">
          <cell r="C47">
            <v>1008400080061</v>
          </cell>
          <cell r="D47" t="str">
            <v>Cobamamida, Cloridrato de Ciproeptadina</v>
          </cell>
          <cell r="E47" t="str">
            <v>COBACTIN</v>
          </cell>
          <cell r="F47" t="str">
            <v>COBACTIN XAROPE MORANGO 120ML</v>
          </cell>
          <cell r="G47" t="str">
            <v>0,8 + 0,2 MG/ML XPE EXTEMP MORANGO CT FR VD AMB 120 ML+6 G GRAN/ENV PE + CP MED</v>
          </cell>
          <cell r="H47">
            <v>12.97</v>
          </cell>
          <cell r="I47">
            <v>13.87</v>
          </cell>
          <cell r="J47">
            <v>14.07</v>
          </cell>
          <cell r="K47">
            <v>14.27</v>
          </cell>
          <cell r="L47">
            <v>12.05</v>
          </cell>
          <cell r="M47">
            <v>17.29</v>
          </cell>
          <cell r="N47">
            <v>18.46</v>
          </cell>
          <cell r="O47">
            <v>18.71</v>
          </cell>
          <cell r="P47">
            <v>18.97</v>
          </cell>
          <cell r="Q47">
            <v>16.66</v>
          </cell>
        </row>
        <row r="48">
          <cell r="C48">
            <v>1008400200024</v>
          </cell>
          <cell r="D48" t="str">
            <v>Hidroxibemzoato de Viminol</v>
          </cell>
          <cell r="E48" t="str">
            <v>DIVIDOL</v>
          </cell>
          <cell r="F48" t="str">
            <v>DIVIDOL CAPSULAS C/12 BLISTER</v>
          </cell>
          <cell r="G48" t="str">
            <v>70 MG CAP GEL DUR BL AL PLAS INC X 12</v>
          </cell>
          <cell r="H48">
            <v>22.43</v>
          </cell>
          <cell r="I48">
            <v>24</v>
          </cell>
          <cell r="J48">
            <v>24.34</v>
          </cell>
          <cell r="K48">
            <v>24.69</v>
          </cell>
          <cell r="L48">
            <v>20.85</v>
          </cell>
          <cell r="M48">
            <v>29.92</v>
          </cell>
          <cell r="N48">
            <v>31.94</v>
          </cell>
          <cell r="O48">
            <v>32.369999999999997</v>
          </cell>
          <cell r="P48">
            <v>32.82</v>
          </cell>
          <cell r="Q48">
            <v>28.82</v>
          </cell>
        </row>
        <row r="49">
          <cell r="C49">
            <v>1008499460082</v>
          </cell>
          <cell r="D49" t="str">
            <v>Cloreto de sódio</v>
          </cell>
          <cell r="E49" t="str">
            <v>FLUIMARE</v>
          </cell>
          <cell r="F49" t="str">
            <v>FLUIMARE SPRAY NASAL 50ML HT</v>
          </cell>
          <cell r="G49" t="str">
            <v>30 MG/ML SOL NAS CT FR PLAS OPC X 50 ML + MICRO NEBULIZADOR</v>
          </cell>
          <cell r="H49">
            <v>11.47</v>
          </cell>
          <cell r="I49">
            <v>12.27</v>
          </cell>
          <cell r="J49">
            <v>12.44</v>
          </cell>
          <cell r="K49">
            <v>12.62</v>
          </cell>
          <cell r="L49">
            <v>10.65</v>
          </cell>
          <cell r="M49">
            <v>15.29</v>
          </cell>
          <cell r="N49">
            <v>16.32</v>
          </cell>
          <cell r="O49">
            <v>16.54</v>
          </cell>
          <cell r="P49">
            <v>16.77</v>
          </cell>
          <cell r="Q49">
            <v>14.73</v>
          </cell>
        </row>
        <row r="50">
          <cell r="C50" t="str">
            <v>ISENTO</v>
          </cell>
          <cell r="D50" t="str">
            <v>Cloreto de sódio</v>
          </cell>
          <cell r="E50" t="str">
            <v>FLUIMARE</v>
          </cell>
          <cell r="F50" t="str">
            <v>FLUIMARE SPRAY NASAL 50ML</v>
          </cell>
          <cell r="G50" t="str">
            <v>9 MG/ML SOL NAS CT FR PLAS OPC X 50 ML + MICRO NEB</v>
          </cell>
          <cell r="H50">
            <v>13.51</v>
          </cell>
          <cell r="I50">
            <v>14.38</v>
          </cell>
          <cell r="J50">
            <v>14.57</v>
          </cell>
          <cell r="K50">
            <v>14.77</v>
          </cell>
          <cell r="L50">
            <v>12.62</v>
          </cell>
          <cell r="M50">
            <v>18.01614725746651</v>
          </cell>
          <cell r="N50">
            <v>19.135117785821464</v>
          </cell>
          <cell r="O50">
            <v>19.376408914345461</v>
          </cell>
          <cell r="P50">
            <v>19.633099418931192</v>
          </cell>
          <cell r="Q50">
            <v>17.446822261564257</v>
          </cell>
        </row>
        <row r="51">
          <cell r="C51">
            <v>1008400750441</v>
          </cell>
          <cell r="D51" t="str">
            <v>Acetilcisteína</v>
          </cell>
          <cell r="E51" t="str">
            <v>FLUIMUCIL</v>
          </cell>
          <cell r="F51" t="str">
            <v>FLUIMUCIL NASAL 20ML MICRONEB.</v>
          </cell>
          <cell r="G51" t="str">
            <v>11,50 MG/ML SOL NAS CT FR VD AMB X 20 ML + MICRONEBULIZADOR</v>
          </cell>
          <cell r="H51">
            <v>14.87</v>
          </cell>
          <cell r="I51">
            <v>15.9</v>
          </cell>
          <cell r="J51">
            <v>16.13</v>
          </cell>
          <cell r="K51">
            <v>16.36</v>
          </cell>
          <cell r="L51">
            <v>13.82</v>
          </cell>
          <cell r="M51">
            <v>19.829999999999998</v>
          </cell>
          <cell r="N51">
            <v>21.16</v>
          </cell>
          <cell r="O51">
            <v>21.45</v>
          </cell>
          <cell r="P51">
            <v>21.75</v>
          </cell>
          <cell r="Q51">
            <v>19.100000000000001</v>
          </cell>
        </row>
        <row r="52">
          <cell r="C52">
            <v>1008400750377</v>
          </cell>
          <cell r="D52" t="str">
            <v>Acetilcisteína</v>
          </cell>
          <cell r="E52" t="str">
            <v>FLUIMUCIL</v>
          </cell>
          <cell r="F52" t="str">
            <v>FLUIMUCIL 4% XAROPE ADTO 120ML</v>
          </cell>
          <cell r="G52" t="str">
            <v>40 MG/ML XPE CT FR VD AMB X 120ML + CP DOSAD SBR MORANGO C/ ROMÃ</v>
          </cell>
          <cell r="H52">
            <v>32.299999999999997</v>
          </cell>
          <cell r="I52">
            <v>34.549999999999997</v>
          </cell>
          <cell r="J52">
            <v>35.04</v>
          </cell>
          <cell r="K52">
            <v>35.54</v>
          </cell>
          <cell r="L52">
            <v>30.01</v>
          </cell>
          <cell r="M52">
            <v>43.07</v>
          </cell>
          <cell r="N52">
            <v>45.97</v>
          </cell>
          <cell r="O52">
            <v>46.6</v>
          </cell>
          <cell r="P52">
            <v>47.25</v>
          </cell>
          <cell r="Q52">
            <v>41.49</v>
          </cell>
        </row>
        <row r="53">
          <cell r="C53">
            <v>1008400750407</v>
          </cell>
          <cell r="D53" t="str">
            <v>Acetilcisteína</v>
          </cell>
          <cell r="E53" t="str">
            <v>FLUIMUCIL</v>
          </cell>
          <cell r="F53" t="str">
            <v>FLUIMUCIL 2% XAROPE PED 120ML</v>
          </cell>
          <cell r="G53" t="str">
            <v>20 MG/ML XPE CT FR VD AMB X 120 ML + CP DOSAD SBR FRAMBOESA</v>
          </cell>
          <cell r="H53">
            <v>24.66</v>
          </cell>
          <cell r="I53">
            <v>26.38</v>
          </cell>
          <cell r="J53">
            <v>26.75</v>
          </cell>
          <cell r="K53">
            <v>27.14</v>
          </cell>
          <cell r="L53">
            <v>22.91</v>
          </cell>
          <cell r="M53">
            <v>32.880000000000003</v>
          </cell>
          <cell r="N53">
            <v>35.1</v>
          </cell>
          <cell r="O53">
            <v>35.58</v>
          </cell>
          <cell r="P53">
            <v>36.07</v>
          </cell>
          <cell r="Q53">
            <v>31.67</v>
          </cell>
        </row>
        <row r="54">
          <cell r="C54">
            <v>1008400750288</v>
          </cell>
          <cell r="D54" t="str">
            <v>Acetilcisteína</v>
          </cell>
          <cell r="E54" t="str">
            <v>FLUIMUCIL</v>
          </cell>
          <cell r="F54" t="str">
            <v>FLUIMUCIL D600MG GRAN.C/16</v>
          </cell>
          <cell r="G54" t="str">
            <v>120 MG/G GRAN CT 16 ENV AL PE X 5 G</v>
          </cell>
          <cell r="H54">
            <v>53.2</v>
          </cell>
          <cell r="I54">
            <v>56.91</v>
          </cell>
          <cell r="J54">
            <v>57.72</v>
          </cell>
          <cell r="K54">
            <v>58.55</v>
          </cell>
          <cell r="L54">
            <v>49.44</v>
          </cell>
          <cell r="M54">
            <v>70.94</v>
          </cell>
          <cell r="N54">
            <v>75.73</v>
          </cell>
          <cell r="O54">
            <v>76.77</v>
          </cell>
          <cell r="P54">
            <v>77.83</v>
          </cell>
          <cell r="Q54">
            <v>68.34</v>
          </cell>
        </row>
        <row r="55">
          <cell r="C55">
            <v>1008400750261</v>
          </cell>
          <cell r="D55" t="str">
            <v>Acetilcisteína</v>
          </cell>
          <cell r="E55" t="str">
            <v>FLUIMUCIL</v>
          </cell>
          <cell r="F55" t="str">
            <v>FLUIMUCIL 100MG GRAN.C/16</v>
          </cell>
          <cell r="G55" t="str">
            <v>20 MG/G GRAN CT 16 ENV AL PE X 5 G</v>
          </cell>
          <cell r="H55">
            <v>21.49</v>
          </cell>
          <cell r="I55">
            <v>22.99</v>
          </cell>
          <cell r="J55">
            <v>23.32</v>
          </cell>
          <cell r="K55">
            <v>23.66</v>
          </cell>
          <cell r="L55">
            <v>19.97</v>
          </cell>
          <cell r="M55">
            <v>28.66</v>
          </cell>
          <cell r="N55">
            <v>30.6</v>
          </cell>
          <cell r="O55">
            <v>31.01</v>
          </cell>
          <cell r="P55">
            <v>31.44</v>
          </cell>
          <cell r="Q55">
            <v>27.61</v>
          </cell>
        </row>
        <row r="56">
          <cell r="C56">
            <v>1008400750271</v>
          </cell>
          <cell r="D56" t="str">
            <v>Acetilcisteína</v>
          </cell>
          <cell r="E56" t="str">
            <v>FLUIMUCIL</v>
          </cell>
          <cell r="F56" t="str">
            <v>FLUIMUCIL 200MG GRAN.C/16</v>
          </cell>
          <cell r="G56" t="str">
            <v>40 MG/G GRAN CT 16 ENV AL PE X 5 G</v>
          </cell>
          <cell r="H56">
            <v>23.87</v>
          </cell>
          <cell r="I56">
            <v>25.54</v>
          </cell>
          <cell r="J56">
            <v>25.9</v>
          </cell>
          <cell r="K56">
            <v>26.27</v>
          </cell>
          <cell r="L56">
            <v>22.18</v>
          </cell>
          <cell r="M56">
            <v>31.83</v>
          </cell>
          <cell r="N56">
            <v>33.979999999999997</v>
          </cell>
          <cell r="O56">
            <v>34.450000000000003</v>
          </cell>
          <cell r="P56">
            <v>34.92</v>
          </cell>
          <cell r="Q56">
            <v>30.67</v>
          </cell>
        </row>
        <row r="57">
          <cell r="C57">
            <v>1008400750601</v>
          </cell>
          <cell r="D57" t="str">
            <v>Acetilcisteína</v>
          </cell>
          <cell r="E57" t="str">
            <v>FLUIMUCIL</v>
          </cell>
          <cell r="F57" t="str">
            <v>FLUIMUCIL 200MG GRAN.C/6</v>
          </cell>
          <cell r="G57" t="str">
            <v>40 MG/G GRAN CT 6 ENV AL PE X 5 G</v>
          </cell>
          <cell r="H57">
            <v>7.29</v>
          </cell>
          <cell r="I57">
            <v>7.8</v>
          </cell>
          <cell r="J57">
            <v>7.91</v>
          </cell>
          <cell r="K57">
            <v>8.02</v>
          </cell>
          <cell r="L57">
            <v>6.77</v>
          </cell>
          <cell r="M57">
            <v>9.7200000000000006</v>
          </cell>
          <cell r="N57">
            <v>10.38</v>
          </cell>
          <cell r="O57">
            <v>10.52</v>
          </cell>
          <cell r="P57">
            <v>10.67</v>
          </cell>
          <cell r="Q57">
            <v>9.3699999999999992</v>
          </cell>
        </row>
        <row r="58">
          <cell r="C58">
            <v>1008400751039</v>
          </cell>
          <cell r="D58" t="str">
            <v>Acetilcisteína</v>
          </cell>
          <cell r="E58" t="str">
            <v>FLUIMUCIL</v>
          </cell>
          <cell r="F58" t="str">
            <v>FLUIMUCIL 600MG EFERV.C/16 LAC</v>
          </cell>
          <cell r="G58" t="str">
            <v>600 MG COM EFEV CT BL AL/AL X 16</v>
          </cell>
          <cell r="H58">
            <v>62.85</v>
          </cell>
          <cell r="I58">
            <v>67.239999999999995</v>
          </cell>
          <cell r="J58">
            <v>68.19</v>
          </cell>
          <cell r="K58">
            <v>69.17</v>
          </cell>
          <cell r="L58">
            <v>58.4</v>
          </cell>
          <cell r="M58">
            <v>83.81</v>
          </cell>
          <cell r="N58">
            <v>89.47</v>
          </cell>
          <cell r="O58">
            <v>90.69</v>
          </cell>
          <cell r="P58">
            <v>91.95</v>
          </cell>
          <cell r="Q58">
            <v>80.739999999999995</v>
          </cell>
        </row>
        <row r="59">
          <cell r="C59">
            <v>1008400751128</v>
          </cell>
          <cell r="D59" t="str">
            <v>Acetilcisteína</v>
          </cell>
          <cell r="E59" t="str">
            <v>FLUIMUCIL</v>
          </cell>
          <cell r="F59" t="str">
            <v>FLUIMUCIL 200 MG X 16 CPRE BR V</v>
          </cell>
          <cell r="G59" t="str">
            <v>200 MG COM EFEV CT BL AL/AL X 16</v>
          </cell>
          <cell r="H59">
            <v>20.9</v>
          </cell>
          <cell r="I59">
            <v>22.36</v>
          </cell>
          <cell r="J59">
            <v>22.68</v>
          </cell>
          <cell r="K59">
            <v>23.01</v>
          </cell>
          <cell r="L59">
            <v>19.43</v>
          </cell>
          <cell r="M59">
            <v>27.88</v>
          </cell>
          <cell r="N59">
            <v>29.76</v>
          </cell>
          <cell r="O59">
            <v>30.16</v>
          </cell>
          <cell r="P59">
            <v>30.58</v>
          </cell>
          <cell r="Q59">
            <v>26.85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89"/>
  <sheetViews>
    <sheetView showGridLines="0" showZeros="0" tabSelected="1" topLeftCell="B1" zoomScale="60" zoomScaleNormal="60" workbookViewId="0">
      <pane ySplit="10" topLeftCell="A11" activePane="bottomLeft" state="frozen"/>
      <selection activeCell="G11" sqref="G11"/>
      <selection pane="bottomLeft" activeCell="G16" sqref="G16"/>
    </sheetView>
  </sheetViews>
  <sheetFormatPr defaultColWidth="11.5546875" defaultRowHeight="15.75"/>
  <cols>
    <col min="1" max="1" width="8.44140625" style="84" hidden="1" customWidth="1"/>
    <col min="2" max="2" width="1.77734375" style="1" customWidth="1"/>
    <col min="3" max="3" width="27.77734375" style="23" customWidth="1"/>
    <col min="4" max="4" width="13.6640625" style="23" customWidth="1"/>
    <col min="5" max="5" width="17" style="23" customWidth="1"/>
    <col min="6" max="6" width="25.77734375" style="23" customWidth="1"/>
    <col min="7" max="7" width="14.5546875" style="23" customWidth="1"/>
    <col min="8" max="8" width="72.88671875" style="23" bestFit="1" customWidth="1"/>
    <col min="9" max="9" width="12.88671875" style="23" customWidth="1"/>
    <col min="10" max="10" width="12" style="23" customWidth="1"/>
    <col min="11" max="11" width="17.5546875" style="23" customWidth="1"/>
    <col min="12" max="14" width="13.5546875" style="23" customWidth="1"/>
    <col min="15" max="15" width="16.21875" style="23" customWidth="1"/>
    <col min="16" max="16" width="11.5546875" style="23" customWidth="1"/>
    <col min="17" max="17" width="12.88671875" style="23" customWidth="1"/>
    <col min="18" max="18" width="14" style="23" customWidth="1"/>
    <col min="19" max="21" width="12.88671875" style="23" customWidth="1"/>
    <col min="22" max="22" width="15.77734375" style="23" customWidth="1"/>
    <col min="23" max="23" width="11.5546875" style="1" hidden="1" customWidth="1"/>
    <col min="24" max="29" width="0" style="1" hidden="1" customWidth="1"/>
    <col min="30" max="16384" width="11.5546875" style="1"/>
  </cols>
  <sheetData>
    <row r="2" spans="1:29" ht="34.5">
      <c r="B2" s="12"/>
    </row>
    <row r="3" spans="1:29">
      <c r="B3" s="11"/>
      <c r="C3" s="33" t="s">
        <v>87</v>
      </c>
      <c r="I3" s="23">
        <v>0</v>
      </c>
      <c r="J3" s="39">
        <v>1</v>
      </c>
      <c r="K3" s="39"/>
      <c r="L3" s="39">
        <v>2</v>
      </c>
      <c r="M3" s="39">
        <v>3</v>
      </c>
      <c r="N3" s="39"/>
      <c r="O3" s="39">
        <v>4</v>
      </c>
      <c r="P3" s="39">
        <v>6</v>
      </c>
      <c r="Q3" s="39">
        <v>7</v>
      </c>
      <c r="R3" s="39">
        <v>8</v>
      </c>
      <c r="S3" s="39">
        <v>9</v>
      </c>
      <c r="T3" s="39"/>
      <c r="U3" s="39"/>
      <c r="V3" s="39">
        <v>10</v>
      </c>
    </row>
    <row r="4" spans="1:29">
      <c r="B4" s="11"/>
      <c r="I4" s="78">
        <v>18</v>
      </c>
      <c r="J4" s="78">
        <f>I4+5</f>
        <v>23</v>
      </c>
      <c r="K4" s="78"/>
      <c r="L4" s="78">
        <f>J4+5</f>
        <v>28</v>
      </c>
      <c r="M4" s="78">
        <f>L4+5</f>
        <v>33</v>
      </c>
      <c r="N4" s="78"/>
      <c r="O4" s="78">
        <f>M4+5</f>
        <v>38</v>
      </c>
      <c r="P4" s="78">
        <v>48</v>
      </c>
      <c r="Q4" s="78">
        <f>P4+5</f>
        <v>53</v>
      </c>
      <c r="R4" s="78">
        <f t="shared" ref="R4:S4" si="0">Q4+5</f>
        <v>58</v>
      </c>
      <c r="S4" s="78">
        <f t="shared" si="0"/>
        <v>63</v>
      </c>
      <c r="T4" s="78"/>
      <c r="U4" s="78"/>
      <c r="V4" s="78">
        <f>S4+5</f>
        <v>68</v>
      </c>
    </row>
    <row r="5" spans="1:29" ht="18.75">
      <c r="B5" s="10"/>
      <c r="C5" s="128"/>
      <c r="D5" s="129"/>
      <c r="E5" s="129"/>
      <c r="F5" s="129"/>
      <c r="G5" s="129"/>
      <c r="H5" s="129"/>
      <c r="I5" s="129" t="s">
        <v>100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18"/>
      <c r="U5" s="118"/>
      <c r="V5" s="81"/>
    </row>
    <row r="6" spans="1:29">
      <c r="B6" s="9"/>
      <c r="C6" s="130" t="s">
        <v>101</v>
      </c>
      <c r="D6" s="131"/>
      <c r="E6" s="131"/>
      <c r="F6" s="131"/>
      <c r="G6" s="131"/>
      <c r="H6" s="131"/>
      <c r="I6" s="142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19"/>
      <c r="U6" s="119"/>
      <c r="V6" s="82"/>
    </row>
    <row r="7" spans="1:29">
      <c r="B7" s="9"/>
      <c r="C7" s="34" t="s">
        <v>109</v>
      </c>
      <c r="D7" s="24"/>
      <c r="E7" s="24"/>
      <c r="F7" s="8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3" t="s">
        <v>90</v>
      </c>
    </row>
    <row r="8" spans="1:29" ht="5.0999999999999996" customHeight="1">
      <c r="C8" s="25"/>
      <c r="D8" s="25"/>
      <c r="E8" s="25"/>
      <c r="F8" s="25"/>
      <c r="G8" s="40"/>
      <c r="H8" s="40"/>
      <c r="I8" s="4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9">
      <c r="C9" s="35"/>
      <c r="D9" s="26" t="s">
        <v>52</v>
      </c>
      <c r="E9" s="26" t="s">
        <v>88</v>
      </c>
      <c r="F9" s="26" t="s">
        <v>51</v>
      </c>
      <c r="G9" s="41"/>
      <c r="H9" s="41"/>
      <c r="I9" s="42" t="s">
        <v>49</v>
      </c>
      <c r="J9" s="42"/>
      <c r="K9" s="120"/>
      <c r="L9" s="43"/>
      <c r="M9" s="44"/>
      <c r="N9" s="44"/>
      <c r="O9" s="44"/>
      <c r="P9" s="42" t="s">
        <v>48</v>
      </c>
      <c r="Q9" s="42"/>
      <c r="R9" s="45"/>
      <c r="S9" s="46"/>
      <c r="T9" s="46"/>
      <c r="U9" s="46"/>
      <c r="V9" s="46"/>
    </row>
    <row r="10" spans="1:29">
      <c r="C10" s="31" t="s">
        <v>47</v>
      </c>
      <c r="D10" s="31" t="s">
        <v>46</v>
      </c>
      <c r="E10" s="27" t="s">
        <v>89</v>
      </c>
      <c r="F10" s="27" t="s">
        <v>45</v>
      </c>
      <c r="G10" s="27" t="s">
        <v>50</v>
      </c>
      <c r="H10" s="31" t="s">
        <v>44</v>
      </c>
      <c r="I10" s="47" t="s">
        <v>43</v>
      </c>
      <c r="J10" s="48" t="s">
        <v>42</v>
      </c>
      <c r="K10" s="48" t="s">
        <v>102</v>
      </c>
      <c r="L10" s="49" t="s">
        <v>41</v>
      </c>
      <c r="M10" s="49" t="s">
        <v>40</v>
      </c>
      <c r="N10" s="121" t="s">
        <v>103</v>
      </c>
      <c r="O10" s="50" t="s">
        <v>39</v>
      </c>
      <c r="P10" s="47" t="s">
        <v>43</v>
      </c>
      <c r="Q10" s="48" t="s">
        <v>42</v>
      </c>
      <c r="R10" s="48" t="s">
        <v>102</v>
      </c>
      <c r="S10" s="49" t="s">
        <v>41</v>
      </c>
      <c r="T10" s="49" t="s">
        <v>40</v>
      </c>
      <c r="U10" s="121" t="s">
        <v>103</v>
      </c>
      <c r="V10" s="50" t="s">
        <v>39</v>
      </c>
    </row>
    <row r="11" spans="1:29" ht="4.5" customHeight="1">
      <c r="C11" s="28"/>
      <c r="D11" s="28"/>
      <c r="E11" s="28"/>
      <c r="F11" s="28"/>
      <c r="G11" s="28"/>
      <c r="H11" s="51"/>
      <c r="I11" s="52"/>
      <c r="J11" s="53"/>
      <c r="K11" s="53"/>
      <c r="L11" s="54"/>
      <c r="M11" s="53"/>
      <c r="N11" s="122"/>
      <c r="O11" s="55"/>
      <c r="P11" s="52"/>
      <c r="Q11" s="53"/>
      <c r="R11" s="53"/>
      <c r="S11" s="55"/>
      <c r="T11" s="86"/>
      <c r="U11" s="86"/>
      <c r="V11" s="86"/>
    </row>
    <row r="12" spans="1:29" s="23" customFormat="1" ht="41.25" customHeight="1">
      <c r="A12" s="91">
        <v>1200</v>
      </c>
      <c r="B12" s="39"/>
      <c r="C12" s="13">
        <v>7898074612006</v>
      </c>
      <c r="D12" s="13">
        <v>1008400340195</v>
      </c>
      <c r="E12" s="13">
        <f>VLOOKUP(A12,'[1]Cálculo Reajuste'!$A$2:$D$76,4,)</f>
        <v>533800701133413</v>
      </c>
      <c r="F12" s="5" t="s">
        <v>84</v>
      </c>
      <c r="G12" s="56" t="s">
        <v>83</v>
      </c>
      <c r="H12" s="56" t="s">
        <v>85</v>
      </c>
      <c r="I12" s="135">
        <v>23.79</v>
      </c>
      <c r="J12" s="135">
        <v>25.22</v>
      </c>
      <c r="K12" s="14">
        <v>25.38</v>
      </c>
      <c r="L12" s="57">
        <v>25.53</v>
      </c>
      <c r="M12" s="14">
        <v>25.85</v>
      </c>
      <c r="N12" s="14">
        <v>26.18</v>
      </c>
      <c r="O12" s="14">
        <v>25.22</v>
      </c>
      <c r="P12" s="14">
        <v>32.89</v>
      </c>
      <c r="Q12" s="14">
        <v>34.869999999999997</v>
      </c>
      <c r="R12" s="14">
        <v>35.086361110266289</v>
      </c>
      <c r="S12" s="14">
        <v>35.29</v>
      </c>
      <c r="T12" s="14">
        <v>35.74</v>
      </c>
      <c r="U12" s="14">
        <v>36.192314179147807</v>
      </c>
      <c r="V12" s="14">
        <v>34.869999999999997</v>
      </c>
      <c r="W12" s="14">
        <f>IFERROR(VLOOKUP($A12,[2]PMC!$A$13:$R$52,12,0),)</f>
        <v>32.888279385864266</v>
      </c>
      <c r="X12" s="93">
        <f t="shared" ref="X12:X32" si="1">P12/I12</f>
        <v>1.3825136612021858</v>
      </c>
      <c r="Y12" s="93">
        <f t="shared" ref="Y12:Y32" si="2">Q12/J12</f>
        <v>1.3826328310864393</v>
      </c>
      <c r="Z12" s="93">
        <f t="shared" ref="Z12:Z32" si="3">R12/L12</f>
        <v>1.3743188840684013</v>
      </c>
      <c r="AA12" s="93">
        <f t="shared" ref="AA12:AA32" si="4">S12/M12</f>
        <v>1.3651837524177948</v>
      </c>
      <c r="AB12" s="93">
        <f t="shared" ref="AB12:AB27" si="5">V12/O12</f>
        <v>1.3826328310864393</v>
      </c>
      <c r="AC12" s="23">
        <f>AVERAGE(X12:AB12)</f>
        <v>1.377456391972252</v>
      </c>
    </row>
    <row r="13" spans="1:29" s="23" customFormat="1" ht="41.25" customHeight="1">
      <c r="A13" s="91">
        <v>1284</v>
      </c>
      <c r="B13" s="39"/>
      <c r="C13" s="13">
        <v>7898074612846</v>
      </c>
      <c r="D13" s="13">
        <v>1008400340211</v>
      </c>
      <c r="E13" s="13">
        <f>VLOOKUP(A13,'[1]Cálculo Reajuste'!$A$2:$D$76,4,)</f>
        <v>533800702113416</v>
      </c>
      <c r="F13" s="5" t="s">
        <v>84</v>
      </c>
      <c r="G13" s="56" t="s">
        <v>83</v>
      </c>
      <c r="H13" s="56" t="s">
        <v>82</v>
      </c>
      <c r="I13" s="14">
        <v>48.16</v>
      </c>
      <c r="J13" s="14">
        <v>51.06</v>
      </c>
      <c r="K13" s="14">
        <v>51.37</v>
      </c>
      <c r="L13" s="57">
        <v>51.68</v>
      </c>
      <c r="M13" s="14">
        <v>52.32</v>
      </c>
      <c r="N13" s="14">
        <v>52.97</v>
      </c>
      <c r="O13" s="14">
        <v>51.06</v>
      </c>
      <c r="P13" s="14">
        <v>66.58</v>
      </c>
      <c r="Q13" s="14">
        <v>70.59</v>
      </c>
      <c r="R13" s="14">
        <v>71.016011435554731</v>
      </c>
      <c r="S13" s="14">
        <v>71.44</v>
      </c>
      <c r="T13" s="14">
        <v>72.33</v>
      </c>
      <c r="U13" s="14">
        <v>73.227917573317782</v>
      </c>
      <c r="V13" s="14">
        <v>70.59</v>
      </c>
      <c r="W13" s="92">
        <f>VLOOKUP(D13,'[3]Lista Completa'!$C$10:$Q$60,6,)</f>
        <v>42.81</v>
      </c>
      <c r="X13" s="93">
        <f t="shared" si="1"/>
        <v>1.3824750830564785</v>
      </c>
      <c r="Y13" s="93">
        <f t="shared" si="2"/>
        <v>1.3824911868390128</v>
      </c>
      <c r="Z13" s="93">
        <f t="shared" si="3"/>
        <v>1.3741488280873593</v>
      </c>
      <c r="AA13" s="93">
        <f t="shared" si="4"/>
        <v>1.3654434250764524</v>
      </c>
      <c r="AB13" s="93">
        <f t="shared" si="5"/>
        <v>1.3824911868390128</v>
      </c>
      <c r="AC13" s="23">
        <f t="shared" ref="AC13:AC32" si="6">AVERAGE(X13:AB13)</f>
        <v>1.377409941979663</v>
      </c>
    </row>
    <row r="14" spans="1:29" s="23" customFormat="1" ht="41.25" customHeight="1">
      <c r="A14" s="91">
        <v>150</v>
      </c>
      <c r="B14" s="39"/>
      <c r="C14" s="36">
        <v>7898074611504</v>
      </c>
      <c r="D14" s="13">
        <v>1008499450028</v>
      </c>
      <c r="E14" s="13">
        <f>VLOOKUP(A14,'[1]Cálculo Reajuste'!$A$2:$D$76,4,)</f>
        <v>533802501174414</v>
      </c>
      <c r="F14" s="5" t="s">
        <v>80</v>
      </c>
      <c r="G14" s="56" t="s">
        <v>79</v>
      </c>
      <c r="H14" s="56" t="s">
        <v>81</v>
      </c>
      <c r="I14" s="14">
        <v>46.42</v>
      </c>
      <c r="J14" s="14">
        <v>49.22</v>
      </c>
      <c r="K14" s="14">
        <v>49.52</v>
      </c>
      <c r="L14" s="57">
        <v>49.82</v>
      </c>
      <c r="M14" s="14">
        <v>50.44</v>
      </c>
      <c r="N14" s="14">
        <v>51.07</v>
      </c>
      <c r="O14" s="14">
        <v>49.22</v>
      </c>
      <c r="P14" s="14">
        <v>64.17</v>
      </c>
      <c r="Q14" s="14">
        <v>68.040000000000006</v>
      </c>
      <c r="R14" s="14">
        <v>68.458494963766228</v>
      </c>
      <c r="S14" s="14">
        <v>68.87</v>
      </c>
      <c r="T14" s="14">
        <v>69.73</v>
      </c>
      <c r="U14" s="14">
        <v>70.601279034724172</v>
      </c>
      <c r="V14" s="14">
        <v>68.040000000000006</v>
      </c>
      <c r="W14" s="92">
        <f>VLOOKUP(D14,'[3]Lista Completa'!$C$10:$Q$60,6,)</f>
        <v>41.27</v>
      </c>
      <c r="X14" s="93">
        <f t="shared" si="1"/>
        <v>1.3823782852218871</v>
      </c>
      <c r="Y14" s="93">
        <f t="shared" si="2"/>
        <v>1.3823648923201952</v>
      </c>
      <c r="Z14" s="93">
        <f t="shared" si="3"/>
        <v>1.3741167194654</v>
      </c>
      <c r="AA14" s="93">
        <f t="shared" si="4"/>
        <v>1.3653846153846156</v>
      </c>
      <c r="AB14" s="93">
        <f t="shared" si="5"/>
        <v>1.3823648923201952</v>
      </c>
      <c r="AC14" s="23">
        <f t="shared" si="6"/>
        <v>1.3773218809424588</v>
      </c>
    </row>
    <row r="15" spans="1:29" s="23" customFormat="1" ht="41.25" customHeight="1">
      <c r="A15" s="91">
        <v>151</v>
      </c>
      <c r="B15" s="39"/>
      <c r="C15" s="13">
        <v>7898074611511</v>
      </c>
      <c r="D15" s="13">
        <v>1008499450036</v>
      </c>
      <c r="E15" s="13">
        <f>VLOOKUP(A15,'[1]Cálculo Reajuste'!$A$2:$D$76,4,)</f>
        <v>533802502170412</v>
      </c>
      <c r="F15" s="5" t="s">
        <v>80</v>
      </c>
      <c r="G15" s="56" t="s">
        <v>79</v>
      </c>
      <c r="H15" s="56" t="s">
        <v>78</v>
      </c>
      <c r="I15" s="14">
        <v>125.49</v>
      </c>
      <c r="J15" s="14">
        <v>133.05000000000001</v>
      </c>
      <c r="K15" s="14">
        <v>133.86000000000001</v>
      </c>
      <c r="L15" s="57">
        <v>134.66999999999999</v>
      </c>
      <c r="M15" s="14">
        <v>136.33000000000001</v>
      </c>
      <c r="N15" s="14">
        <v>138.04</v>
      </c>
      <c r="O15" s="14">
        <v>133.05000000000001</v>
      </c>
      <c r="P15" s="14">
        <v>173.48</v>
      </c>
      <c r="Q15" s="14">
        <v>183.93</v>
      </c>
      <c r="R15" s="14">
        <v>185.05359725060072</v>
      </c>
      <c r="S15" s="14">
        <v>186.17</v>
      </c>
      <c r="T15" s="14">
        <v>188.47</v>
      </c>
      <c r="U15" s="14">
        <v>190.83220203550664</v>
      </c>
      <c r="V15" s="14">
        <v>183.93</v>
      </c>
      <c r="W15" s="92">
        <f>VLOOKUP(D15,'[3]Lista Completa'!$C$10:$Q$60,6,)</f>
        <v>111.55</v>
      </c>
      <c r="X15" s="93">
        <f t="shared" si="1"/>
        <v>1.3824209100326719</v>
      </c>
      <c r="Y15" s="93">
        <f t="shared" si="2"/>
        <v>1.382412626832018</v>
      </c>
      <c r="Z15" s="93">
        <f t="shared" si="3"/>
        <v>1.3741263625944957</v>
      </c>
      <c r="AA15" s="93">
        <f t="shared" si="4"/>
        <v>1.3655835105992808</v>
      </c>
      <c r="AB15" s="93">
        <f t="shared" si="5"/>
        <v>1.382412626832018</v>
      </c>
      <c r="AC15" s="23">
        <f t="shared" si="6"/>
        <v>1.3773912073780969</v>
      </c>
    </row>
    <row r="16" spans="1:29" s="23" customFormat="1" ht="41.25" customHeight="1">
      <c r="A16" s="91">
        <v>6110</v>
      </c>
      <c r="B16" s="39"/>
      <c r="C16" s="13">
        <v>7898074611054</v>
      </c>
      <c r="D16" s="13">
        <v>1008400840041</v>
      </c>
      <c r="E16" s="13">
        <f>VLOOKUP(A16,'[1]Cálculo Reajuste'!$A$2:$D$76,4,)</f>
        <v>533800802118411</v>
      </c>
      <c r="F16" s="5" t="s">
        <v>77</v>
      </c>
      <c r="G16" s="56" t="s">
        <v>76</v>
      </c>
      <c r="H16" s="56" t="s">
        <v>75</v>
      </c>
      <c r="I16" s="14">
        <v>6.93</v>
      </c>
      <c r="J16" s="14">
        <v>7.35</v>
      </c>
      <c r="K16" s="14">
        <v>7.4</v>
      </c>
      <c r="L16" s="57">
        <v>7.44</v>
      </c>
      <c r="M16" s="14">
        <v>7.53</v>
      </c>
      <c r="N16" s="14">
        <v>7.63</v>
      </c>
      <c r="O16" s="14">
        <v>7.35</v>
      </c>
      <c r="P16" s="14">
        <v>9.58</v>
      </c>
      <c r="Q16" s="14">
        <v>10.16</v>
      </c>
      <c r="R16" s="14">
        <v>10.23006588715408</v>
      </c>
      <c r="S16" s="14">
        <v>10.29</v>
      </c>
      <c r="T16" s="14">
        <v>10.41</v>
      </c>
      <c r="U16" s="14">
        <v>10.548027394457517</v>
      </c>
      <c r="V16" s="14">
        <v>10.16</v>
      </c>
      <c r="W16" s="92">
        <f>VLOOKUP(D16,'[3]Lista Completa'!$C$10:$Q$60,6,)</f>
        <v>6.17</v>
      </c>
      <c r="X16" s="93">
        <f t="shared" si="1"/>
        <v>1.3823953823953825</v>
      </c>
      <c r="Y16" s="93">
        <f t="shared" si="2"/>
        <v>1.3823129251700681</v>
      </c>
      <c r="Z16" s="93">
        <f t="shared" si="3"/>
        <v>1.3750088558002795</v>
      </c>
      <c r="AA16" s="93">
        <f t="shared" si="4"/>
        <v>1.3665338645418326</v>
      </c>
      <c r="AB16" s="93">
        <f t="shared" si="5"/>
        <v>1.3823129251700681</v>
      </c>
      <c r="AC16" s="23">
        <f t="shared" si="6"/>
        <v>1.3777127906155262</v>
      </c>
    </row>
    <row r="17" spans="1:29" s="32" customFormat="1" ht="41.25" customHeight="1">
      <c r="A17" s="91">
        <v>1510</v>
      </c>
      <c r="B17" s="94"/>
      <c r="C17" s="13">
        <v>7898074614178</v>
      </c>
      <c r="D17" s="13">
        <v>1008401390021</v>
      </c>
      <c r="E17" s="13">
        <f>VLOOKUP(A17,'[1]Cálculo Reajuste'!$A$2:$D$76,4,)</f>
        <v>533801001135411</v>
      </c>
      <c r="F17" s="5" t="s">
        <v>74</v>
      </c>
      <c r="G17" s="56" t="s">
        <v>73</v>
      </c>
      <c r="H17" s="56" t="s">
        <v>72</v>
      </c>
      <c r="I17" s="14">
        <v>32.950000000000003</v>
      </c>
      <c r="J17" s="14">
        <v>34.93</v>
      </c>
      <c r="K17" s="14">
        <v>35.14</v>
      </c>
      <c r="L17" s="57">
        <v>35.36</v>
      </c>
      <c r="M17" s="14">
        <v>35.799999999999997</v>
      </c>
      <c r="N17" s="14">
        <v>36.24</v>
      </c>
      <c r="O17" s="14">
        <v>34.93</v>
      </c>
      <c r="P17" s="14">
        <v>45.55</v>
      </c>
      <c r="Q17" s="14">
        <v>48.29</v>
      </c>
      <c r="R17" s="14">
        <v>48.578988550620856</v>
      </c>
      <c r="S17" s="14">
        <v>48.88</v>
      </c>
      <c r="T17" s="14">
        <v>49.49</v>
      </c>
      <c r="U17" s="14">
        <v>50.099674020332955</v>
      </c>
      <c r="V17" s="14">
        <v>48.29</v>
      </c>
      <c r="W17" s="92">
        <f>VLOOKUP(D17,'[3]Lista Completa'!$C$10:$Q$60,6,)</f>
        <v>29.29</v>
      </c>
      <c r="X17" s="93">
        <f t="shared" si="1"/>
        <v>1.3823975720789072</v>
      </c>
      <c r="Y17" s="93">
        <f t="shared" si="2"/>
        <v>1.3824792442026912</v>
      </c>
      <c r="Z17" s="93">
        <f t="shared" si="3"/>
        <v>1.3738401739428976</v>
      </c>
      <c r="AA17" s="93">
        <f t="shared" si="4"/>
        <v>1.3653631284916203</v>
      </c>
      <c r="AB17" s="93">
        <f t="shared" si="5"/>
        <v>1.3824792442026912</v>
      </c>
      <c r="AC17" s="23">
        <f t="shared" si="6"/>
        <v>1.3773118725837614</v>
      </c>
    </row>
    <row r="18" spans="1:29" s="32" customFormat="1" ht="41.25" customHeight="1">
      <c r="A18" s="91">
        <v>1512</v>
      </c>
      <c r="B18" s="94"/>
      <c r="C18" s="13">
        <v>7898074615212</v>
      </c>
      <c r="D18" s="13">
        <v>1008401390031</v>
      </c>
      <c r="E18" s="13">
        <f>VLOOKUP(A18,'[1]Cálculo Reajuste'!$A$2:$D$76,4,)</f>
        <v>533815020007803</v>
      </c>
      <c r="F18" s="5" t="s">
        <v>74</v>
      </c>
      <c r="G18" s="56" t="s">
        <v>73</v>
      </c>
      <c r="H18" s="56" t="s">
        <v>96</v>
      </c>
      <c r="I18" s="14">
        <v>64.45</v>
      </c>
      <c r="J18" s="14">
        <v>68.34</v>
      </c>
      <c r="K18" s="14">
        <v>68.748841920000004</v>
      </c>
      <c r="L18" s="57">
        <v>69.17</v>
      </c>
      <c r="M18" s="14">
        <v>70.02</v>
      </c>
      <c r="N18" s="14">
        <v>70.897199999999998</v>
      </c>
      <c r="O18" s="14">
        <v>68.34</v>
      </c>
      <c r="P18" s="14">
        <v>89.1</v>
      </c>
      <c r="Q18" s="14">
        <v>94.48</v>
      </c>
      <c r="R18" s="14">
        <v>95.041240879343292</v>
      </c>
      <c r="S18" s="14">
        <v>95.62</v>
      </c>
      <c r="T18" s="14">
        <v>96.8</v>
      </c>
      <c r="U18" s="14">
        <v>98.011219893883805</v>
      </c>
      <c r="V18" s="14">
        <v>94.48</v>
      </c>
      <c r="W18" s="92">
        <f>VLOOKUP(D18,'[3]Lista Completa'!$C$10:$Q$60,6,)</f>
        <v>58.59</v>
      </c>
      <c r="X18" s="93">
        <f t="shared" si="1"/>
        <v>1.3824670287044218</v>
      </c>
      <c r="Y18" s="93">
        <f t="shared" si="2"/>
        <v>1.382499268364062</v>
      </c>
      <c r="Z18" s="93">
        <f t="shared" si="3"/>
        <v>1.3740240115562135</v>
      </c>
      <c r="AA18" s="93">
        <f t="shared" si="4"/>
        <v>1.3656098257640676</v>
      </c>
      <c r="AB18" s="93">
        <f t="shared" si="5"/>
        <v>1.382499268364062</v>
      </c>
      <c r="AC18" s="23">
        <f t="shared" si="6"/>
        <v>1.3774198805505653</v>
      </c>
    </row>
    <row r="19" spans="1:29" s="32" customFormat="1" ht="41.25" customHeight="1">
      <c r="A19" s="91">
        <v>412</v>
      </c>
      <c r="B19" s="94"/>
      <c r="C19" s="13">
        <v>7898074614109</v>
      </c>
      <c r="D19" s="13">
        <v>1008401590020</v>
      </c>
      <c r="E19" s="13">
        <f>VLOOKUP(A19,'[1]Cálculo Reajuste'!$A$2:$D$76,4,)</f>
        <v>533801101172416</v>
      </c>
      <c r="F19" s="5" t="s">
        <v>71</v>
      </c>
      <c r="G19" s="56" t="s">
        <v>70</v>
      </c>
      <c r="H19" s="56" t="s">
        <v>69</v>
      </c>
      <c r="I19" s="14">
        <v>24.17</v>
      </c>
      <c r="J19" s="14">
        <v>25.63</v>
      </c>
      <c r="K19" s="14">
        <v>25.79</v>
      </c>
      <c r="L19" s="57">
        <v>25.94</v>
      </c>
      <c r="M19" s="14">
        <v>26.26</v>
      </c>
      <c r="N19" s="14">
        <v>26.59</v>
      </c>
      <c r="O19" s="14">
        <v>25.63</v>
      </c>
      <c r="P19" s="14">
        <v>33.409999999999997</v>
      </c>
      <c r="Q19" s="14">
        <v>35.43</v>
      </c>
      <c r="R19" s="14">
        <v>35.653162058068069</v>
      </c>
      <c r="S19" s="14">
        <v>35.86</v>
      </c>
      <c r="T19" s="14">
        <v>36.299999999999997</v>
      </c>
      <c r="U19" s="14">
        <v>36.759115126949588</v>
      </c>
      <c r="V19" s="14">
        <v>35.43</v>
      </c>
      <c r="W19" s="92">
        <f>VLOOKUP(D19,'[3]Lista Completa'!$C$10:$Q$60,6,)</f>
        <v>21.49</v>
      </c>
      <c r="X19" s="93">
        <f t="shared" si="1"/>
        <v>1.3822920976417044</v>
      </c>
      <c r="Y19" s="93">
        <f t="shared" si="2"/>
        <v>1.3823644166991806</v>
      </c>
      <c r="Z19" s="93">
        <f t="shared" si="3"/>
        <v>1.3744472651529711</v>
      </c>
      <c r="AA19" s="93">
        <f t="shared" si="4"/>
        <v>1.3655750190403655</v>
      </c>
      <c r="AB19" s="93">
        <f t="shared" si="5"/>
        <v>1.3823644166991806</v>
      </c>
      <c r="AC19" s="23">
        <f t="shared" si="6"/>
        <v>1.3774086430466805</v>
      </c>
    </row>
    <row r="20" spans="1:29" s="23" customFormat="1" ht="41.25" hidden="1" customHeight="1">
      <c r="A20" s="91">
        <v>7614</v>
      </c>
      <c r="B20" s="39"/>
      <c r="C20" s="101">
        <v>7898074616141</v>
      </c>
      <c r="D20" s="101">
        <v>1008400510052</v>
      </c>
      <c r="E20" s="101">
        <f>VLOOKUP(A20,'[1]Cálculo Reajuste'!$A$2:$D$76,4,)</f>
        <v>533801402113419</v>
      </c>
      <c r="F20" s="102" t="s">
        <v>68</v>
      </c>
      <c r="G20" s="103" t="s">
        <v>67</v>
      </c>
      <c r="H20" s="104" t="s">
        <v>66</v>
      </c>
      <c r="I20" s="14">
        <v>0</v>
      </c>
      <c r="J20" s="14">
        <v>0</v>
      </c>
      <c r="K20" s="14" t="e">
        <v>#N/A</v>
      </c>
      <c r="L20" s="57">
        <v>0</v>
      </c>
      <c r="M20" s="14">
        <v>0</v>
      </c>
      <c r="N20" s="14" t="e">
        <v>#N/A</v>
      </c>
      <c r="O20" s="14">
        <v>0</v>
      </c>
      <c r="P20" s="14">
        <v>0</v>
      </c>
      <c r="Q20" s="14">
        <v>0</v>
      </c>
      <c r="R20" s="14" t="e">
        <v>#N/A</v>
      </c>
      <c r="S20" s="14">
        <v>0</v>
      </c>
      <c r="T20" s="14">
        <v>0</v>
      </c>
      <c r="U20" s="14" t="e">
        <v>#N/A</v>
      </c>
      <c r="V20" s="14">
        <v>0</v>
      </c>
      <c r="W20" s="92" t="e">
        <f>VLOOKUP(D20,'[3]Lista Completa'!$C$10:$Q$60,6,)</f>
        <v>#N/A</v>
      </c>
      <c r="X20" s="93" t="e">
        <f t="shared" si="1"/>
        <v>#DIV/0!</v>
      </c>
      <c r="Y20" s="93" t="e">
        <f t="shared" si="2"/>
        <v>#DIV/0!</v>
      </c>
      <c r="Z20" s="93" t="e">
        <f t="shared" si="3"/>
        <v>#N/A</v>
      </c>
      <c r="AA20" s="93" t="e">
        <f t="shared" si="4"/>
        <v>#DIV/0!</v>
      </c>
      <c r="AB20" s="93" t="e">
        <f t="shared" si="5"/>
        <v>#DIV/0!</v>
      </c>
      <c r="AC20" s="23" t="e">
        <f t="shared" si="6"/>
        <v>#DIV/0!</v>
      </c>
    </row>
    <row r="21" spans="1:29" s="23" customFormat="1" ht="41.25" customHeight="1">
      <c r="A21" s="91">
        <v>881</v>
      </c>
      <c r="B21" s="39"/>
      <c r="C21" s="13">
        <v>7898074610880</v>
      </c>
      <c r="D21" s="13">
        <v>1008401480268</v>
      </c>
      <c r="E21" s="13">
        <f>VLOOKUP(A21,'[1]Cálculo Reajuste'!$A$2:$D$76,4,)</f>
        <v>533801907134316</v>
      </c>
      <c r="F21" s="6" t="s">
        <v>61</v>
      </c>
      <c r="G21" s="61" t="s">
        <v>60</v>
      </c>
      <c r="H21" s="59" t="s">
        <v>65</v>
      </c>
      <c r="I21" s="14">
        <v>24.3</v>
      </c>
      <c r="J21" s="14">
        <v>25.77</v>
      </c>
      <c r="K21" s="14">
        <v>25.93</v>
      </c>
      <c r="L21" s="57">
        <v>26.08</v>
      </c>
      <c r="M21" s="14">
        <v>26.4</v>
      </c>
      <c r="N21" s="14">
        <v>26.74</v>
      </c>
      <c r="O21" s="14">
        <v>25.77</v>
      </c>
      <c r="P21" s="14">
        <v>33.590000000000003</v>
      </c>
      <c r="Q21" s="14">
        <v>35.630000000000003</v>
      </c>
      <c r="R21" s="14">
        <v>35.846703845122335</v>
      </c>
      <c r="S21" s="14">
        <v>36.049999999999997</v>
      </c>
      <c r="T21" s="14">
        <v>36.5</v>
      </c>
      <c r="U21" s="14">
        <v>36.966481327364875</v>
      </c>
      <c r="V21" s="14">
        <v>35.630000000000003</v>
      </c>
      <c r="W21" s="92">
        <f>VLOOKUP(D21,'[3]Lista Completa'!$C$10:$Q$60,6,)</f>
        <v>21.61</v>
      </c>
      <c r="X21" s="93">
        <f t="shared" si="1"/>
        <v>1.3823045267489713</v>
      </c>
      <c r="Y21" s="93">
        <f t="shared" si="2"/>
        <v>1.3826154443150951</v>
      </c>
      <c r="Z21" s="93">
        <f t="shared" si="3"/>
        <v>1.374490178110519</v>
      </c>
      <c r="AA21" s="93">
        <f t="shared" si="4"/>
        <v>1.365530303030303</v>
      </c>
      <c r="AB21" s="93">
        <f t="shared" si="5"/>
        <v>1.3826154443150951</v>
      </c>
      <c r="AC21" s="23">
        <f t="shared" si="6"/>
        <v>1.3775111793039967</v>
      </c>
    </row>
    <row r="22" spans="1:29" s="23" customFormat="1" ht="41.25" customHeight="1">
      <c r="A22" s="91">
        <v>871</v>
      </c>
      <c r="B22" s="39"/>
      <c r="C22" s="13">
        <v>7898074618718</v>
      </c>
      <c r="D22" s="13">
        <v>1008401480233</v>
      </c>
      <c r="E22" s="13">
        <f>VLOOKUP(A22,'[1]Cálculo Reajuste'!$A$2:$D$76,4,)</f>
        <v>533801906138318</v>
      </c>
      <c r="F22" s="6" t="s">
        <v>61</v>
      </c>
      <c r="G22" s="61" t="s">
        <v>60</v>
      </c>
      <c r="H22" s="59" t="s">
        <v>64</v>
      </c>
      <c r="I22" s="14">
        <v>15.19</v>
      </c>
      <c r="J22" s="14">
        <v>16.100000000000001</v>
      </c>
      <c r="K22" s="14">
        <v>16.2</v>
      </c>
      <c r="L22" s="57">
        <v>16.3</v>
      </c>
      <c r="M22" s="14">
        <v>16.5</v>
      </c>
      <c r="N22" s="14">
        <v>16.71</v>
      </c>
      <c r="O22" s="14">
        <v>16.100000000000001</v>
      </c>
      <c r="P22" s="14">
        <v>21</v>
      </c>
      <c r="Q22" s="14">
        <v>22.26</v>
      </c>
      <c r="R22" s="14">
        <v>22.395549644850821</v>
      </c>
      <c r="S22" s="14">
        <v>22.53</v>
      </c>
      <c r="T22" s="14">
        <v>22.81</v>
      </c>
      <c r="U22" s="14">
        <v>23.100594726262795</v>
      </c>
      <c r="V22" s="14">
        <v>22.26</v>
      </c>
      <c r="W22" s="92">
        <f>VLOOKUP(D22,'[3]Lista Completa'!$C$10:$Q$60,6,)</f>
        <v>13.5</v>
      </c>
      <c r="X22" s="93">
        <f t="shared" si="1"/>
        <v>1.3824884792626728</v>
      </c>
      <c r="Y22" s="93">
        <f t="shared" si="2"/>
        <v>1.3826086956521739</v>
      </c>
      <c r="Z22" s="93">
        <f t="shared" si="3"/>
        <v>1.3739601009110933</v>
      </c>
      <c r="AA22" s="93">
        <f t="shared" si="4"/>
        <v>1.3654545454545455</v>
      </c>
      <c r="AB22" s="93">
        <f t="shared" si="5"/>
        <v>1.3826086956521739</v>
      </c>
      <c r="AC22" s="23">
        <f t="shared" si="6"/>
        <v>1.377424103386532</v>
      </c>
    </row>
    <row r="23" spans="1:29" s="32" customFormat="1" ht="41.25" customHeight="1">
      <c r="A23" s="91">
        <v>781</v>
      </c>
      <c r="B23" s="94"/>
      <c r="C23" s="13">
        <v>7898074617803</v>
      </c>
      <c r="D23" s="13">
        <v>1008401480063</v>
      </c>
      <c r="E23" s="13">
        <f>VLOOKUP(A23,'[1]Cálculo Reajuste'!$A$2:$D$76,4,)</f>
        <v>533801904135427</v>
      </c>
      <c r="F23" s="6" t="s">
        <v>61</v>
      </c>
      <c r="G23" s="61" t="s">
        <v>60</v>
      </c>
      <c r="H23" s="59" t="s">
        <v>63</v>
      </c>
      <c r="I23" s="14">
        <v>24.3</v>
      </c>
      <c r="J23" s="14">
        <v>25.77</v>
      </c>
      <c r="K23" s="14">
        <v>25.93</v>
      </c>
      <c r="L23" s="57">
        <v>26.08</v>
      </c>
      <c r="M23" s="14">
        <v>26.4</v>
      </c>
      <c r="N23" s="14">
        <v>26.74</v>
      </c>
      <c r="O23" s="14">
        <v>25.77</v>
      </c>
      <c r="P23" s="14">
        <v>33.590000000000003</v>
      </c>
      <c r="Q23" s="14">
        <v>35.630000000000003</v>
      </c>
      <c r="R23" s="14">
        <v>35.846703845122335</v>
      </c>
      <c r="S23" s="14">
        <v>36.049999999999997</v>
      </c>
      <c r="T23" s="14">
        <v>36.5</v>
      </c>
      <c r="U23" s="14">
        <v>36.966481327364875</v>
      </c>
      <c r="V23" s="14">
        <v>35.630000000000003</v>
      </c>
      <c r="W23" s="92">
        <f>VLOOKUP(D23,'[3]Lista Completa'!$C$10:$Q$60,6,)</f>
        <v>21.61</v>
      </c>
      <c r="X23" s="93">
        <f t="shared" si="1"/>
        <v>1.3823045267489713</v>
      </c>
      <c r="Y23" s="93">
        <f t="shared" si="2"/>
        <v>1.3826154443150951</v>
      </c>
      <c r="Z23" s="93">
        <f t="shared" si="3"/>
        <v>1.374490178110519</v>
      </c>
      <c r="AA23" s="93">
        <f t="shared" si="4"/>
        <v>1.365530303030303</v>
      </c>
      <c r="AB23" s="93">
        <f t="shared" si="5"/>
        <v>1.3826154443150951</v>
      </c>
      <c r="AC23" s="23">
        <f t="shared" si="6"/>
        <v>1.3775111793039967</v>
      </c>
    </row>
    <row r="24" spans="1:29" s="32" customFormat="1" ht="41.25" customHeight="1">
      <c r="A24" s="91">
        <v>776</v>
      </c>
      <c r="B24" s="94"/>
      <c r="C24" s="13">
        <v>7898074617759</v>
      </c>
      <c r="D24" s="13">
        <v>1008401480081</v>
      </c>
      <c r="E24" s="13">
        <f>VLOOKUP(A24,'[1]Cálculo Reajuste'!$A$2:$D$76,4,)</f>
        <v>533801903139429</v>
      </c>
      <c r="F24" s="6" t="s">
        <v>61</v>
      </c>
      <c r="G24" s="61" t="s">
        <v>60</v>
      </c>
      <c r="H24" s="59" t="s">
        <v>62</v>
      </c>
      <c r="I24" s="14">
        <v>10.28</v>
      </c>
      <c r="J24" s="14">
        <v>10.9</v>
      </c>
      <c r="K24" s="14">
        <v>10.98</v>
      </c>
      <c r="L24" s="57">
        <v>11.03</v>
      </c>
      <c r="M24" s="14">
        <v>11.17</v>
      </c>
      <c r="N24" s="14">
        <v>11.32</v>
      </c>
      <c r="O24" s="14">
        <v>10.9</v>
      </c>
      <c r="P24" s="14">
        <v>14.21</v>
      </c>
      <c r="Q24" s="14">
        <v>15.07</v>
      </c>
      <c r="R24" s="14">
        <v>15.179205870398892</v>
      </c>
      <c r="S24" s="14">
        <v>15.25</v>
      </c>
      <c r="T24" s="14">
        <v>15.44</v>
      </c>
      <c r="U24" s="14">
        <v>15.649235924673539</v>
      </c>
      <c r="V24" s="14">
        <v>15.07</v>
      </c>
      <c r="W24" s="92">
        <f>VLOOKUP(D24,'[3]Lista Completa'!$C$10:$Q$60,6,)</f>
        <v>9.15</v>
      </c>
      <c r="X24" s="93">
        <f t="shared" si="1"/>
        <v>1.3822957198443582</v>
      </c>
      <c r="Y24" s="93">
        <f t="shared" si="2"/>
        <v>1.3825688073394495</v>
      </c>
      <c r="Z24" s="93">
        <f t="shared" si="3"/>
        <v>1.376174602937343</v>
      </c>
      <c r="AA24" s="93">
        <f t="shared" si="4"/>
        <v>1.3652641002685766</v>
      </c>
      <c r="AB24" s="93">
        <f t="shared" si="5"/>
        <v>1.3825688073394495</v>
      </c>
      <c r="AC24" s="23">
        <f t="shared" si="6"/>
        <v>1.3777744075458354</v>
      </c>
    </row>
    <row r="25" spans="1:29" s="32" customFormat="1" ht="41.25" customHeight="1">
      <c r="A25" s="91">
        <v>773</v>
      </c>
      <c r="B25" s="94"/>
      <c r="C25" s="13">
        <v>7898074617728</v>
      </c>
      <c r="D25" s="13">
        <v>1008401480098</v>
      </c>
      <c r="E25" s="13">
        <f>VLOOKUP(A25,'[1]Cálculo Reajuste'!$A$2:$D$76,4,)</f>
        <v>533801902132420</v>
      </c>
      <c r="F25" s="6" t="s">
        <v>61</v>
      </c>
      <c r="G25" s="61" t="s">
        <v>60</v>
      </c>
      <c r="H25" s="59" t="s">
        <v>59</v>
      </c>
      <c r="I25" s="14">
        <v>30.47</v>
      </c>
      <c r="J25" s="14">
        <v>32.31</v>
      </c>
      <c r="K25" s="14">
        <v>32.51</v>
      </c>
      <c r="L25" s="57">
        <v>32.700000000000003</v>
      </c>
      <c r="M25" s="14">
        <v>33.1</v>
      </c>
      <c r="N25" s="14">
        <v>33.520000000000003</v>
      </c>
      <c r="O25" s="14">
        <v>32.31</v>
      </c>
      <c r="P25" s="14">
        <v>42.12</v>
      </c>
      <c r="Q25" s="14">
        <v>44.67</v>
      </c>
      <c r="R25" s="14">
        <v>44.943167836672849</v>
      </c>
      <c r="S25" s="14">
        <v>45.21</v>
      </c>
      <c r="T25" s="14">
        <v>45.76</v>
      </c>
      <c r="U25" s="14">
        <v>46.339433586135783</v>
      </c>
      <c r="V25" s="14">
        <v>44.67</v>
      </c>
      <c r="W25" s="92">
        <f>VLOOKUP(D25,'[3]Lista Completa'!$C$10:$Q$60,6,)</f>
        <v>27.09</v>
      </c>
      <c r="X25" s="93">
        <f t="shared" si="1"/>
        <v>1.3823432884804725</v>
      </c>
      <c r="Y25" s="93">
        <f t="shared" si="2"/>
        <v>1.3825441039925719</v>
      </c>
      <c r="Z25" s="93">
        <f t="shared" si="3"/>
        <v>1.3744088023447354</v>
      </c>
      <c r="AA25" s="93">
        <f t="shared" si="4"/>
        <v>1.3658610271903322</v>
      </c>
      <c r="AB25" s="93">
        <f t="shared" si="5"/>
        <v>1.3825441039925719</v>
      </c>
      <c r="AC25" s="23">
        <f t="shared" si="6"/>
        <v>1.3775402652001367</v>
      </c>
    </row>
    <row r="26" spans="1:29" s="32" customFormat="1" ht="41.25" hidden="1" customHeight="1">
      <c r="A26" s="91" t="s">
        <v>91</v>
      </c>
      <c r="B26" s="94"/>
      <c r="C26" s="101">
        <v>7898074618886</v>
      </c>
      <c r="D26" s="101">
        <v>1008401480322</v>
      </c>
      <c r="E26" s="101">
        <v>533814030007405</v>
      </c>
      <c r="F26" s="102" t="s">
        <v>61</v>
      </c>
      <c r="G26" s="103" t="s">
        <v>60</v>
      </c>
      <c r="H26" s="104" t="s">
        <v>92</v>
      </c>
      <c r="I26" s="14">
        <v>0</v>
      </c>
      <c r="J26" s="14">
        <v>0</v>
      </c>
      <c r="K26" s="14" t="e">
        <v>#N/A</v>
      </c>
      <c r="L26" s="57">
        <v>0</v>
      </c>
      <c r="M26" s="14">
        <v>0</v>
      </c>
      <c r="N26" s="14" t="e">
        <v>#N/A</v>
      </c>
      <c r="O26" s="14">
        <v>0</v>
      </c>
      <c r="P26" s="14">
        <v>0</v>
      </c>
      <c r="Q26" s="14">
        <v>0</v>
      </c>
      <c r="R26" s="14" t="e">
        <v>#N/A</v>
      </c>
      <c r="S26" s="14">
        <v>0</v>
      </c>
      <c r="T26" s="14">
        <v>0</v>
      </c>
      <c r="U26" s="14" t="e">
        <v>#N/A</v>
      </c>
      <c r="V26" s="14">
        <v>0</v>
      </c>
      <c r="W26" s="92">
        <f>VLOOKUP(D26,'[3]Lista Completa'!$C$10:$Q$60,6,)</f>
        <v>6.79</v>
      </c>
      <c r="X26" s="93" t="e">
        <f t="shared" si="1"/>
        <v>#DIV/0!</v>
      </c>
      <c r="Y26" s="93" t="e">
        <f t="shared" si="2"/>
        <v>#DIV/0!</v>
      </c>
      <c r="Z26" s="93" t="e">
        <f t="shared" si="3"/>
        <v>#N/A</v>
      </c>
      <c r="AA26" s="93" t="e">
        <f t="shared" si="4"/>
        <v>#DIV/0!</v>
      </c>
      <c r="AB26" s="93" t="e">
        <f t="shared" si="5"/>
        <v>#DIV/0!</v>
      </c>
      <c r="AC26" s="23" t="e">
        <f t="shared" si="6"/>
        <v>#DIV/0!</v>
      </c>
    </row>
    <row r="27" spans="1:29" s="69" customFormat="1" ht="41.25" customHeight="1">
      <c r="A27" s="91">
        <v>4810</v>
      </c>
      <c r="B27" s="95"/>
      <c r="C27" s="13">
        <v>7898074618077</v>
      </c>
      <c r="D27" s="13">
        <v>1008400670051</v>
      </c>
      <c r="E27" s="13">
        <f>VLOOKUP(A27,'[1]Cálculo Reajuste'!$A$2:$D$76,4,)</f>
        <v>533802004111317</v>
      </c>
      <c r="F27" s="6" t="s">
        <v>56</v>
      </c>
      <c r="G27" s="61" t="s">
        <v>55</v>
      </c>
      <c r="H27" s="59" t="s">
        <v>58</v>
      </c>
      <c r="I27" s="14">
        <v>50.01</v>
      </c>
      <c r="J27" s="14">
        <v>53.02</v>
      </c>
      <c r="K27" s="14">
        <v>53.35</v>
      </c>
      <c r="L27" s="57">
        <v>53.67</v>
      </c>
      <c r="M27" s="14">
        <v>54.33</v>
      </c>
      <c r="N27" s="14">
        <v>55.02</v>
      </c>
      <c r="O27" s="14">
        <v>53.02</v>
      </c>
      <c r="P27" s="14">
        <v>69.14</v>
      </c>
      <c r="Q27" s="14">
        <v>73.3</v>
      </c>
      <c r="R27" s="14">
        <v>73.753245281036513</v>
      </c>
      <c r="S27" s="14">
        <v>74.2</v>
      </c>
      <c r="T27" s="14">
        <v>75.11</v>
      </c>
      <c r="U27" s="14">
        <v>76.061922312326686</v>
      </c>
      <c r="V27" s="14">
        <v>73.3</v>
      </c>
      <c r="W27" s="92">
        <f>VLOOKUP(D27,'[3]Lista Completa'!$C$10:$Q$60,6,)</f>
        <v>44.46</v>
      </c>
      <c r="X27" s="93">
        <f t="shared" si="1"/>
        <v>1.38252349530094</v>
      </c>
      <c r="Y27" s="93">
        <f t="shared" si="2"/>
        <v>1.3824971708789136</v>
      </c>
      <c r="Z27" s="93">
        <f t="shared" si="3"/>
        <v>1.3741987196019472</v>
      </c>
      <c r="AA27" s="93">
        <f t="shared" si="4"/>
        <v>1.3657279587704767</v>
      </c>
      <c r="AB27" s="93">
        <f t="shared" si="5"/>
        <v>1.3824971708789136</v>
      </c>
      <c r="AC27" s="23">
        <f t="shared" si="6"/>
        <v>1.3774889030862381</v>
      </c>
    </row>
    <row r="28" spans="1:29" s="23" customFormat="1" ht="41.25" customHeight="1">
      <c r="A28" s="91">
        <v>4831</v>
      </c>
      <c r="B28" s="39"/>
      <c r="C28" s="13">
        <v>7898074618305</v>
      </c>
      <c r="D28" s="13">
        <v>1008400670074</v>
      </c>
      <c r="E28" s="13">
        <f>VLOOKUP(A28,'[1]Cálculo Reajuste'!$A$2:$D$76,4,)</f>
        <v>533802005118315</v>
      </c>
      <c r="F28" s="6" t="s">
        <v>56</v>
      </c>
      <c r="G28" s="61" t="s">
        <v>55</v>
      </c>
      <c r="H28" s="59" t="s">
        <v>57</v>
      </c>
      <c r="I28" s="14">
        <v>98.85</v>
      </c>
      <c r="J28" s="14">
        <v>104.8</v>
      </c>
      <c r="K28" s="14">
        <v>105.43</v>
      </c>
      <c r="L28" s="57">
        <v>106.08</v>
      </c>
      <c r="M28" s="14">
        <v>107.39</v>
      </c>
      <c r="N28" s="14">
        <v>108.73</v>
      </c>
      <c r="O28" s="14">
        <v>104.8</v>
      </c>
      <c r="P28" s="14">
        <v>136.65</v>
      </c>
      <c r="Q28" s="14">
        <v>144.88</v>
      </c>
      <c r="R28" s="14">
        <v>145.75079006522361</v>
      </c>
      <c r="S28" s="14">
        <v>146.65</v>
      </c>
      <c r="T28" s="14">
        <v>148.46</v>
      </c>
      <c r="U28" s="14">
        <v>150.31284647435987</v>
      </c>
      <c r="V28" s="14">
        <v>144.88</v>
      </c>
      <c r="W28" s="92">
        <f>VLOOKUP(D28,'[3]Lista Completa'!$C$10:$Q$60,6,)</f>
        <v>87.86</v>
      </c>
      <c r="X28" s="93">
        <f t="shared" si="1"/>
        <v>1.3823975720789077</v>
      </c>
      <c r="Y28" s="93">
        <f t="shared" si="2"/>
        <v>1.3824427480916031</v>
      </c>
      <c r="Z28" s="93">
        <f t="shared" si="3"/>
        <v>1.3739704945816706</v>
      </c>
      <c r="AA28" s="93">
        <f t="shared" si="4"/>
        <v>1.3655833876524817</v>
      </c>
      <c r="AB28" s="93">
        <f t="shared" ref="AB28:AB29" si="7">V28/O28</f>
        <v>1.3824427480916031</v>
      </c>
      <c r="AC28" s="23">
        <f t="shared" si="6"/>
        <v>1.3773673900992534</v>
      </c>
    </row>
    <row r="29" spans="1:29" s="23" customFormat="1" ht="41.25" customHeight="1">
      <c r="A29" s="91">
        <v>4820</v>
      </c>
      <c r="B29" s="39"/>
      <c r="C29" s="13">
        <v>7898074618190</v>
      </c>
      <c r="D29" s="13">
        <v>1008400670062</v>
      </c>
      <c r="E29" s="13">
        <f>VLOOKUP(A29,'[1]Cálculo Reajuste'!$A$2:$D$76,4,)</f>
        <v>533802006114313</v>
      </c>
      <c r="F29" s="6" t="s">
        <v>56</v>
      </c>
      <c r="G29" s="61" t="s">
        <v>55</v>
      </c>
      <c r="H29" s="59" t="s">
        <v>54</v>
      </c>
      <c r="I29" s="14">
        <v>20.18</v>
      </c>
      <c r="J29" s="14">
        <v>21.4</v>
      </c>
      <c r="K29" s="14">
        <v>21.54</v>
      </c>
      <c r="L29" s="57">
        <v>21.66</v>
      </c>
      <c r="M29" s="14">
        <v>21.93</v>
      </c>
      <c r="N29" s="14">
        <v>22.21</v>
      </c>
      <c r="O29" s="14">
        <v>21.4</v>
      </c>
      <c r="P29" s="14">
        <v>27.9</v>
      </c>
      <c r="Q29" s="14">
        <v>29.58</v>
      </c>
      <c r="R29" s="14">
        <v>29.777786379634982</v>
      </c>
      <c r="S29" s="14">
        <v>29.94</v>
      </c>
      <c r="T29" s="14">
        <v>30.32</v>
      </c>
      <c r="U29" s="14">
        <v>30.704022074823257</v>
      </c>
      <c r="V29" s="14">
        <v>29.58</v>
      </c>
      <c r="W29" s="92">
        <f>VLOOKUP(D29,'[3]Lista Completa'!$C$10:$Q$60,6,)</f>
        <v>17.95</v>
      </c>
      <c r="X29" s="93">
        <f t="shared" si="1"/>
        <v>1.3825569871159564</v>
      </c>
      <c r="Y29" s="93">
        <f t="shared" si="2"/>
        <v>1.3822429906542055</v>
      </c>
      <c r="Z29" s="93">
        <f t="shared" si="3"/>
        <v>1.374782381331255</v>
      </c>
      <c r="AA29" s="93">
        <f t="shared" si="4"/>
        <v>1.3652530779753762</v>
      </c>
      <c r="AB29" s="93">
        <f t="shared" si="7"/>
        <v>1.3822429906542055</v>
      </c>
      <c r="AC29" s="23">
        <f t="shared" si="6"/>
        <v>1.3774156855461999</v>
      </c>
    </row>
    <row r="30" spans="1:29" s="23" customFormat="1" ht="41.25" customHeight="1">
      <c r="A30" s="91">
        <v>4823</v>
      </c>
      <c r="B30" s="91"/>
      <c r="C30" s="13">
        <v>7898074614857</v>
      </c>
      <c r="D30" s="13">
        <v>1008400670081</v>
      </c>
      <c r="E30" s="13">
        <f>VLOOKUP(A30,'[1]Cálculo Reajuste'!$A$2:$D$76,4,)</f>
        <v>533814110007503</v>
      </c>
      <c r="F30" s="6" t="s">
        <v>56</v>
      </c>
      <c r="G30" s="61" t="s">
        <v>55</v>
      </c>
      <c r="H30" s="59" t="s">
        <v>97</v>
      </c>
      <c r="I30" s="14">
        <v>30.3</v>
      </c>
      <c r="J30" s="14">
        <v>32.130000000000003</v>
      </c>
      <c r="K30" s="14">
        <v>32.33</v>
      </c>
      <c r="L30" s="57">
        <v>32.520000000000003</v>
      </c>
      <c r="M30" s="14">
        <v>32.92</v>
      </c>
      <c r="N30" s="14">
        <v>33.340000000000003</v>
      </c>
      <c r="O30" s="14">
        <v>32.130000000000003</v>
      </c>
      <c r="P30" s="14">
        <v>41.89</v>
      </c>
      <c r="Q30" s="14">
        <v>44.42</v>
      </c>
      <c r="R30" s="14">
        <v>44.694328396174512</v>
      </c>
      <c r="S30" s="14">
        <v>44.96</v>
      </c>
      <c r="T30" s="14">
        <v>45.51</v>
      </c>
      <c r="U30" s="14">
        <v>46.090594145637439</v>
      </c>
      <c r="V30" s="14">
        <v>44.42</v>
      </c>
      <c r="W30" s="92">
        <f>VLOOKUP(D30,'[3]Lista Completa'!$C$10:$Q$60,6,)</f>
        <v>26.94</v>
      </c>
      <c r="X30" s="93">
        <f t="shared" si="1"/>
        <v>1.3825082508250826</v>
      </c>
      <c r="Y30" s="93">
        <f t="shared" si="2"/>
        <v>1.3825085589791473</v>
      </c>
      <c r="Z30" s="93">
        <f t="shared" si="3"/>
        <v>1.3743643418257845</v>
      </c>
      <c r="AA30" s="93">
        <f t="shared" si="4"/>
        <v>1.3657351154313486</v>
      </c>
      <c r="AB30" s="93">
        <f t="shared" ref="AB30:AB32" si="8">V30/O30</f>
        <v>1.3825085589791473</v>
      </c>
      <c r="AC30" s="23">
        <f t="shared" si="6"/>
        <v>1.3775249652081021</v>
      </c>
    </row>
    <row r="31" spans="1:29" s="23" customFormat="1" ht="41.25" customHeight="1">
      <c r="A31" s="91">
        <v>4813</v>
      </c>
      <c r="B31" s="91"/>
      <c r="C31" s="13">
        <v>7898074618435</v>
      </c>
      <c r="D31" s="13">
        <v>1008400670111</v>
      </c>
      <c r="E31" s="13">
        <f>VLOOKUP(A31,'[1]Cálculo Reajuste'!$A$2:$D$76,4,)</f>
        <v>533814110007603</v>
      </c>
      <c r="F31" s="6" t="s">
        <v>56</v>
      </c>
      <c r="G31" s="61" t="s">
        <v>55</v>
      </c>
      <c r="H31" s="59" t="s">
        <v>98</v>
      </c>
      <c r="I31" s="14">
        <v>75.02</v>
      </c>
      <c r="J31" s="14">
        <v>79.540000000000006</v>
      </c>
      <c r="K31" s="14">
        <v>80.03</v>
      </c>
      <c r="L31" s="57">
        <v>80.510000000000005</v>
      </c>
      <c r="M31" s="14">
        <v>81.5</v>
      </c>
      <c r="N31" s="14">
        <v>82.53</v>
      </c>
      <c r="O31" s="14">
        <v>79.540000000000006</v>
      </c>
      <c r="P31" s="14">
        <v>103.71</v>
      </c>
      <c r="Q31" s="14">
        <v>109.96</v>
      </c>
      <c r="R31" s="14">
        <v>110.63678012823527</v>
      </c>
      <c r="S31" s="14">
        <v>111.3</v>
      </c>
      <c r="T31" s="14">
        <v>112.67</v>
      </c>
      <c r="U31" s="14">
        <v>114.09288346849003</v>
      </c>
      <c r="V31" s="14">
        <v>109.96</v>
      </c>
      <c r="W31" s="92">
        <f>VLOOKUP(D31,'[3]Lista Completa'!$C$10:$Q$60,6,)</f>
        <v>66.69</v>
      </c>
      <c r="X31" s="93">
        <f t="shared" si="1"/>
        <v>1.3824313516395628</v>
      </c>
      <c r="Y31" s="93">
        <f t="shared" si="2"/>
        <v>1.3824490822227808</v>
      </c>
      <c r="Z31" s="93">
        <f t="shared" si="3"/>
        <v>1.3741992315021148</v>
      </c>
      <c r="AA31" s="93">
        <f t="shared" si="4"/>
        <v>1.365644171779141</v>
      </c>
      <c r="AB31" s="93">
        <f t="shared" si="8"/>
        <v>1.3824490822227808</v>
      </c>
      <c r="AC31" s="23">
        <f t="shared" si="6"/>
        <v>1.377434583873276</v>
      </c>
    </row>
    <row r="32" spans="1:29" s="23" customFormat="1" ht="41.25" customHeight="1">
      <c r="A32" s="91">
        <v>4834</v>
      </c>
      <c r="B32" s="91"/>
      <c r="C32" s="87">
        <v>7898074618442</v>
      </c>
      <c r="D32" s="87">
        <v>1008400670144</v>
      </c>
      <c r="E32" s="87">
        <f>VLOOKUP(A32,'[1]Cálculo Reajuste'!$A$2:$D$76,4,)</f>
        <v>533814110007703</v>
      </c>
      <c r="F32" s="88" t="s">
        <v>56</v>
      </c>
      <c r="G32" s="89" t="s">
        <v>55</v>
      </c>
      <c r="H32" s="90" t="s">
        <v>99</v>
      </c>
      <c r="I32" s="14">
        <v>148.27000000000001</v>
      </c>
      <c r="J32" s="14">
        <v>157.19999999999999</v>
      </c>
      <c r="K32" s="14">
        <v>158.16</v>
      </c>
      <c r="L32" s="57">
        <v>159.12</v>
      </c>
      <c r="M32" s="14">
        <v>161.09</v>
      </c>
      <c r="N32" s="14">
        <v>163.1</v>
      </c>
      <c r="O32" s="14">
        <v>157.19999999999999</v>
      </c>
      <c r="P32" s="14">
        <v>204.97</v>
      </c>
      <c r="Q32" s="14">
        <v>217.32</v>
      </c>
      <c r="R32" s="14">
        <v>218.64692171787692</v>
      </c>
      <c r="S32" s="14">
        <v>219.97</v>
      </c>
      <c r="T32" s="14">
        <v>222.7</v>
      </c>
      <c r="U32" s="14">
        <v>225.47618191822031</v>
      </c>
      <c r="V32" s="14">
        <v>217.32</v>
      </c>
      <c r="W32" s="92">
        <f>VLOOKUP(D32,'[3]Lista Completa'!$C$10:$Q$60,6,)</f>
        <v>131.79</v>
      </c>
      <c r="X32" s="93">
        <f t="shared" si="1"/>
        <v>1.3824104673905711</v>
      </c>
      <c r="Y32" s="93">
        <f t="shared" si="2"/>
        <v>1.3824427480916031</v>
      </c>
      <c r="Z32" s="93">
        <f t="shared" si="3"/>
        <v>1.3741008152204433</v>
      </c>
      <c r="AA32" s="93">
        <f t="shared" si="4"/>
        <v>1.3655099633745111</v>
      </c>
      <c r="AB32" s="93">
        <f t="shared" si="8"/>
        <v>1.3824427480916031</v>
      </c>
      <c r="AC32" s="23">
        <f t="shared" si="6"/>
        <v>1.3773813484337463</v>
      </c>
    </row>
    <row r="33" spans="1:29" ht="18" customHeight="1">
      <c r="B33" s="2"/>
      <c r="C33" s="29"/>
      <c r="D33" s="29">
        <v>0</v>
      </c>
      <c r="E33" s="29"/>
      <c r="F33" s="29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AC33" s="1" t="e">
        <f>AVERAGE(AC12:AC29)</f>
        <v>#DIV/0!</v>
      </c>
    </row>
    <row r="34" spans="1:29" ht="18" customHeight="1">
      <c r="D34" s="23">
        <v>0</v>
      </c>
    </row>
    <row r="35" spans="1:29" ht="18" customHeight="1">
      <c r="B35" s="10"/>
      <c r="C35" s="114"/>
      <c r="D35" s="115">
        <v>0</v>
      </c>
      <c r="E35" s="115"/>
      <c r="F35" s="70"/>
      <c r="G35" s="115"/>
      <c r="H35" s="115"/>
      <c r="I35" s="115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</row>
    <row r="36" spans="1:29" ht="18" customHeight="1">
      <c r="B36" s="9"/>
      <c r="C36" s="116"/>
      <c r="D36" s="117">
        <v>0</v>
      </c>
      <c r="E36" s="117"/>
      <c r="F36" s="117"/>
      <c r="G36" s="117"/>
      <c r="H36" s="117"/>
      <c r="I36" s="117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9" ht="18" customHeight="1">
      <c r="B37" s="9"/>
      <c r="C37" s="132"/>
      <c r="D37" s="133"/>
      <c r="E37" s="133"/>
      <c r="F37" s="133"/>
      <c r="G37" s="133"/>
      <c r="H37" s="133"/>
      <c r="I37" s="133" t="s">
        <v>110</v>
      </c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</row>
    <row r="38" spans="1:29" ht="18" customHeight="1">
      <c r="C38" s="25"/>
      <c r="D38" s="25">
        <v>0</v>
      </c>
      <c r="E38" s="25"/>
      <c r="F38" s="25"/>
      <c r="G38" s="40"/>
      <c r="H38" s="40"/>
      <c r="I38" s="40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9" ht="18" customHeight="1">
      <c r="C39" s="35"/>
      <c r="D39" s="26" t="s">
        <v>52</v>
      </c>
      <c r="E39" s="26"/>
      <c r="F39" s="26" t="s">
        <v>51</v>
      </c>
      <c r="G39" s="41"/>
      <c r="H39" s="41" t="s">
        <v>50</v>
      </c>
      <c r="I39" s="42" t="s">
        <v>49</v>
      </c>
      <c r="J39" s="42"/>
      <c r="K39" s="120"/>
      <c r="L39" s="43"/>
      <c r="M39" s="44"/>
      <c r="N39" s="44"/>
      <c r="O39" s="44"/>
      <c r="P39" s="42" t="s">
        <v>48</v>
      </c>
      <c r="Q39" s="42"/>
      <c r="R39" s="45"/>
      <c r="S39" s="46"/>
      <c r="T39" s="46"/>
      <c r="U39" s="46"/>
      <c r="V39" s="46"/>
    </row>
    <row r="40" spans="1:29" ht="18" customHeight="1">
      <c r="C40" s="31" t="s">
        <v>47</v>
      </c>
      <c r="D40" s="31" t="s">
        <v>46</v>
      </c>
      <c r="E40" s="31"/>
      <c r="F40" s="27" t="s">
        <v>45</v>
      </c>
      <c r="G40" s="27" t="s">
        <v>50</v>
      </c>
      <c r="H40" s="31" t="s">
        <v>44</v>
      </c>
      <c r="I40" s="47" t="s">
        <v>43</v>
      </c>
      <c r="J40" s="48" t="s">
        <v>42</v>
      </c>
      <c r="K40" s="48" t="s">
        <v>102</v>
      </c>
      <c r="L40" s="49" t="s">
        <v>41</v>
      </c>
      <c r="M40" s="49" t="s">
        <v>40</v>
      </c>
      <c r="N40" s="121" t="s">
        <v>103</v>
      </c>
      <c r="O40" s="50" t="s">
        <v>39</v>
      </c>
      <c r="P40" s="47" t="s">
        <v>43</v>
      </c>
      <c r="Q40" s="48" t="s">
        <v>42</v>
      </c>
      <c r="R40" s="48" t="s">
        <v>102</v>
      </c>
      <c r="S40" s="49" t="s">
        <v>41</v>
      </c>
      <c r="T40" s="49" t="s">
        <v>40</v>
      </c>
      <c r="U40" s="121" t="s">
        <v>103</v>
      </c>
      <c r="V40" s="50" t="s">
        <v>39</v>
      </c>
    </row>
    <row r="41" spans="1:29" ht="18" customHeight="1">
      <c r="C41" s="28"/>
      <c r="D41" s="28">
        <v>0</v>
      </c>
      <c r="E41" s="28"/>
      <c r="F41" s="28"/>
      <c r="G41" s="28"/>
      <c r="H41" s="51"/>
      <c r="I41" s="52"/>
      <c r="J41" s="53"/>
      <c r="K41" s="53"/>
      <c r="L41" s="54"/>
      <c r="M41" s="53"/>
      <c r="N41" s="122"/>
      <c r="O41" s="55"/>
      <c r="P41" s="52"/>
      <c r="Q41" s="53"/>
      <c r="R41" s="53"/>
      <c r="S41" s="53"/>
      <c r="T41" s="122"/>
      <c r="U41" s="122"/>
      <c r="V41" s="55"/>
    </row>
    <row r="42" spans="1:29" ht="41.25" customHeight="1">
      <c r="A42" s="84">
        <v>910</v>
      </c>
      <c r="B42" s="2"/>
      <c r="C42" s="36">
        <v>7898074610910</v>
      </c>
      <c r="D42" s="20">
        <v>1008401120016</v>
      </c>
      <c r="E42" s="13">
        <f>VLOOKUP(A42,'[1]Cálculo Reajuste'!$A$2:$D$76,4,)</f>
        <v>533801702176416</v>
      </c>
      <c r="F42" s="5" t="s">
        <v>38</v>
      </c>
      <c r="G42" s="56" t="s">
        <v>37</v>
      </c>
      <c r="H42" s="56" t="s">
        <v>36</v>
      </c>
      <c r="I42" s="14">
        <v>8.81</v>
      </c>
      <c r="J42" s="15">
        <v>9.42</v>
      </c>
      <c r="K42" s="15">
        <v>9.48</v>
      </c>
      <c r="L42" s="16">
        <v>9.5500000000000007</v>
      </c>
      <c r="M42" s="15">
        <v>9.69</v>
      </c>
      <c r="N42" s="123">
        <v>9.83</v>
      </c>
      <c r="O42" s="17">
        <v>8.1999999999999993</v>
      </c>
      <c r="P42" s="14">
        <v>11.77</v>
      </c>
      <c r="Q42" s="18">
        <v>12.56</v>
      </c>
      <c r="R42" s="18">
        <v>12.63322858947604</v>
      </c>
      <c r="S42" s="18">
        <v>12.72</v>
      </c>
      <c r="T42" s="124">
        <v>12.9</v>
      </c>
      <c r="U42" s="124">
        <v>13.099645256809017</v>
      </c>
      <c r="V42" s="17">
        <v>11.34</v>
      </c>
      <c r="W42" s="92">
        <f>VLOOKUP(D42,'[3]Lista Completa'!$C$10:$Q$60,6,)</f>
        <v>7.83</v>
      </c>
      <c r="X42" s="93">
        <f t="shared" ref="X42:X52" si="9">P42/I42</f>
        <v>1.335981838819523</v>
      </c>
      <c r="Y42" s="93">
        <f t="shared" ref="Y42:Y52" si="10">Q42/J42</f>
        <v>1.3333333333333335</v>
      </c>
      <c r="Z42" s="93">
        <f t="shared" ref="Z42:Z52" si="11">R42/L42</f>
        <v>1.3228511612016796</v>
      </c>
      <c r="AA42" s="93">
        <f t="shared" ref="AA42:AA52" si="12">S42/M42</f>
        <v>1.3126934984520124</v>
      </c>
      <c r="AB42" s="93">
        <f t="shared" ref="AB42:AB62" si="13">V42/O42</f>
        <v>1.3829268292682928</v>
      </c>
      <c r="AC42" s="23">
        <f t="shared" ref="AC42:AC62" si="14">AVERAGE(X42:AB42)</f>
        <v>1.3375573322149683</v>
      </c>
    </row>
    <row r="43" spans="1:29" ht="41.25" customHeight="1">
      <c r="A43" s="84">
        <v>1818</v>
      </c>
      <c r="B43" s="2"/>
      <c r="C43" s="36">
        <v>7898074618183</v>
      </c>
      <c r="D43" s="20">
        <v>1008401400043</v>
      </c>
      <c r="E43" s="13">
        <f>VLOOKUP(A43,'[1]Cálculo Reajuste'!$A$2:$D$76,4,)</f>
        <v>533801803134311</v>
      </c>
      <c r="F43" s="5" t="s">
        <v>34</v>
      </c>
      <c r="G43" s="56" t="s">
        <v>33</v>
      </c>
      <c r="H43" s="56" t="s">
        <v>35</v>
      </c>
      <c r="I43" s="14">
        <v>20.079999999999998</v>
      </c>
      <c r="J43" s="15">
        <v>21.48</v>
      </c>
      <c r="K43" s="15">
        <v>21.63</v>
      </c>
      <c r="L43" s="16">
        <v>21.78</v>
      </c>
      <c r="M43" s="15">
        <v>22.09</v>
      </c>
      <c r="N43" s="123">
        <v>22.41</v>
      </c>
      <c r="O43" s="17">
        <v>18.7</v>
      </c>
      <c r="P43" s="14">
        <v>26.82</v>
      </c>
      <c r="Q43" s="18">
        <v>28.63</v>
      </c>
      <c r="R43" s="18">
        <v>28.824550041177925</v>
      </c>
      <c r="S43" s="18">
        <v>29.02</v>
      </c>
      <c r="T43" s="124">
        <v>29.42</v>
      </c>
      <c r="U43" s="124">
        <v>29.863992899805705</v>
      </c>
      <c r="V43" s="17">
        <v>25.85</v>
      </c>
      <c r="W43" s="92">
        <f>VLOOKUP(D43,'[3]Lista Completa'!$C$10:$Q$60,6,)</f>
        <v>17.84</v>
      </c>
      <c r="X43" s="93">
        <f t="shared" si="9"/>
        <v>1.3356573705179284</v>
      </c>
      <c r="Y43" s="93">
        <f t="shared" si="10"/>
        <v>1.3328677839851024</v>
      </c>
      <c r="Z43" s="93">
        <f t="shared" si="11"/>
        <v>1.3234412323773153</v>
      </c>
      <c r="AA43" s="93">
        <f t="shared" si="12"/>
        <v>1.3137166138524219</v>
      </c>
      <c r="AB43" s="93">
        <f t="shared" si="13"/>
        <v>1.3823529411764708</v>
      </c>
      <c r="AC43" s="23">
        <f t="shared" si="14"/>
        <v>1.3376071883818477</v>
      </c>
    </row>
    <row r="44" spans="1:29" ht="41.25" customHeight="1">
      <c r="A44" s="84">
        <v>1820</v>
      </c>
      <c r="B44" s="2"/>
      <c r="C44" s="13">
        <v>7898074618206</v>
      </c>
      <c r="D44" s="20">
        <v>1008401400051</v>
      </c>
      <c r="E44" s="13">
        <f>VLOOKUP(A44,'[1]Cálculo Reajuste'!$A$2:$D$76,4,)</f>
        <v>533801804130318</v>
      </c>
      <c r="F44" s="5" t="s">
        <v>34</v>
      </c>
      <c r="G44" s="56" t="s">
        <v>33</v>
      </c>
      <c r="H44" s="56" t="s">
        <v>32</v>
      </c>
      <c r="I44" s="14">
        <v>24.19</v>
      </c>
      <c r="J44" s="15">
        <v>25.87</v>
      </c>
      <c r="K44" s="15">
        <v>26.05</v>
      </c>
      <c r="L44" s="16">
        <v>26.23</v>
      </c>
      <c r="M44" s="15">
        <v>26.6</v>
      </c>
      <c r="N44" s="123">
        <v>26.99</v>
      </c>
      <c r="O44" s="17">
        <v>22.52</v>
      </c>
      <c r="P44" s="14">
        <v>32.31</v>
      </c>
      <c r="Q44" s="18">
        <v>34.479999999999997</v>
      </c>
      <c r="R44" s="18">
        <v>34.714726240068657</v>
      </c>
      <c r="S44" s="18">
        <v>34.950000000000003</v>
      </c>
      <c r="T44" s="124">
        <v>35.42</v>
      </c>
      <c r="U44" s="124">
        <v>35.967388146620074</v>
      </c>
      <c r="V44" s="17">
        <v>31.13</v>
      </c>
      <c r="W44" s="92">
        <f>VLOOKUP(D44,'[3]Lista Completa'!$C$10:$Q$60,6,)</f>
        <v>21.49</v>
      </c>
      <c r="X44" s="93">
        <f t="shared" si="9"/>
        <v>1.3356758991318727</v>
      </c>
      <c r="Y44" s="93">
        <f t="shared" si="10"/>
        <v>1.332817935833011</v>
      </c>
      <c r="Z44" s="93">
        <f t="shared" si="11"/>
        <v>1.3234741227628157</v>
      </c>
      <c r="AA44" s="93">
        <f t="shared" si="12"/>
        <v>1.3139097744360904</v>
      </c>
      <c r="AB44" s="93">
        <f t="shared" si="13"/>
        <v>1.3823268206039077</v>
      </c>
      <c r="AC44" s="23">
        <f t="shared" si="14"/>
        <v>1.3376409105535394</v>
      </c>
    </row>
    <row r="45" spans="1:29" ht="41.25" customHeight="1">
      <c r="A45" s="84">
        <v>1706</v>
      </c>
      <c r="B45" s="2"/>
      <c r="C45" s="13">
        <v>7898074617056</v>
      </c>
      <c r="D45" s="20">
        <v>1008401020011</v>
      </c>
      <c r="E45" s="13">
        <f>VLOOKUP(A45,'[1]Cálculo Reajuste'!$A$2:$D$76,4,)</f>
        <v>533801201177411</v>
      </c>
      <c r="F45" s="5" t="s">
        <v>31</v>
      </c>
      <c r="G45" s="21" t="s">
        <v>30</v>
      </c>
      <c r="H45" s="19" t="s">
        <v>29</v>
      </c>
      <c r="I45" s="14">
        <v>9.7799999999999994</v>
      </c>
      <c r="J45" s="15">
        <v>10.45</v>
      </c>
      <c r="K45" s="15">
        <v>10.53</v>
      </c>
      <c r="L45" s="16">
        <v>10.6</v>
      </c>
      <c r="M45" s="15">
        <v>10.75</v>
      </c>
      <c r="N45" s="123">
        <v>10.92</v>
      </c>
      <c r="O45" s="17">
        <v>9.1</v>
      </c>
      <c r="P45" s="14">
        <v>13.06</v>
      </c>
      <c r="Q45" s="18">
        <v>13.93</v>
      </c>
      <c r="R45" s="18">
        <v>14.032478591474968</v>
      </c>
      <c r="S45" s="18">
        <v>14.12</v>
      </c>
      <c r="T45" s="124">
        <v>14.32</v>
      </c>
      <c r="U45" s="124">
        <v>14.552200020788856</v>
      </c>
      <c r="V45" s="17">
        <v>12.58</v>
      </c>
      <c r="W45" s="92">
        <f>VLOOKUP(D45,'[3]Lista Completa'!$C$10:$Q$60,6,)</f>
        <v>8.69</v>
      </c>
      <c r="X45" s="93">
        <f t="shared" si="9"/>
        <v>1.3353783231083847</v>
      </c>
      <c r="Y45" s="93">
        <f t="shared" si="10"/>
        <v>1.3330143540669857</v>
      </c>
      <c r="Z45" s="93">
        <f t="shared" si="11"/>
        <v>1.3238187350448083</v>
      </c>
      <c r="AA45" s="93">
        <f t="shared" si="12"/>
        <v>1.3134883720930233</v>
      </c>
      <c r="AB45" s="93">
        <f t="shared" si="13"/>
        <v>1.3824175824175824</v>
      </c>
      <c r="AC45" s="23">
        <f t="shared" si="14"/>
        <v>1.3376234733461569</v>
      </c>
    </row>
    <row r="46" spans="1:29" s="3" customFormat="1" ht="41.25" customHeight="1">
      <c r="A46" s="84">
        <v>1001</v>
      </c>
      <c r="C46" s="13">
        <v>7898074610019</v>
      </c>
      <c r="D46" s="20">
        <v>1008499470037</v>
      </c>
      <c r="E46" s="13">
        <f>VLOOKUP(A46,'[1]Cálculo Reajuste'!$A$2:$D$76,4,)</f>
        <v>533802702161417</v>
      </c>
      <c r="F46" s="5" t="s">
        <v>27</v>
      </c>
      <c r="G46" s="56" t="s">
        <v>25</v>
      </c>
      <c r="H46" s="56" t="s">
        <v>28</v>
      </c>
      <c r="I46" s="14">
        <v>20.079999999999998</v>
      </c>
      <c r="J46" s="15">
        <v>21.48</v>
      </c>
      <c r="K46" s="15">
        <v>21.63</v>
      </c>
      <c r="L46" s="16">
        <v>21.78</v>
      </c>
      <c r="M46" s="15">
        <v>22.09</v>
      </c>
      <c r="N46" s="123">
        <v>22.41</v>
      </c>
      <c r="O46" s="17">
        <v>18.7</v>
      </c>
      <c r="P46" s="14">
        <v>26.82</v>
      </c>
      <c r="Q46" s="18">
        <v>28.63</v>
      </c>
      <c r="R46" s="18">
        <v>28.824550041177925</v>
      </c>
      <c r="S46" s="18">
        <v>29.02</v>
      </c>
      <c r="T46" s="124">
        <v>29.42</v>
      </c>
      <c r="U46" s="124">
        <v>29.863992899805705</v>
      </c>
      <c r="V46" s="17">
        <v>25.85</v>
      </c>
      <c r="W46" s="92">
        <f>VLOOKUP(D46,'[3]Lista Completa'!$C$10:$Q$60,6,)</f>
        <v>17.84</v>
      </c>
      <c r="X46" s="93">
        <f t="shared" si="9"/>
        <v>1.3356573705179284</v>
      </c>
      <c r="Y46" s="93">
        <f t="shared" si="10"/>
        <v>1.3328677839851024</v>
      </c>
      <c r="Z46" s="93">
        <f t="shared" si="11"/>
        <v>1.3234412323773153</v>
      </c>
      <c r="AA46" s="93">
        <f t="shared" si="12"/>
        <v>1.3137166138524219</v>
      </c>
      <c r="AB46" s="93">
        <f t="shared" si="13"/>
        <v>1.3823529411764708</v>
      </c>
      <c r="AC46" s="23">
        <f t="shared" si="14"/>
        <v>1.3376071883818477</v>
      </c>
    </row>
    <row r="47" spans="1:29" s="3" customFormat="1" ht="41.25" customHeight="1">
      <c r="A47" s="84">
        <v>1011</v>
      </c>
      <c r="C47" s="36">
        <v>7898074610132</v>
      </c>
      <c r="D47" s="20">
        <v>1008499470045</v>
      </c>
      <c r="E47" s="13">
        <f>VLOOKUP(A47,'[1]Cálculo Reajuste'!$A$2:$D$76,4,)</f>
        <v>533802703168415</v>
      </c>
      <c r="F47" s="5" t="s">
        <v>26</v>
      </c>
      <c r="G47" s="56" t="s">
        <v>25</v>
      </c>
      <c r="H47" s="56" t="s">
        <v>24</v>
      </c>
      <c r="I47" s="14">
        <v>27.96</v>
      </c>
      <c r="J47" s="15">
        <v>29.9</v>
      </c>
      <c r="K47" s="15">
        <v>30.11</v>
      </c>
      <c r="L47" s="16">
        <v>30.32</v>
      </c>
      <c r="M47" s="15">
        <v>30.75</v>
      </c>
      <c r="N47" s="123">
        <v>31.2</v>
      </c>
      <c r="O47" s="17">
        <v>26.03</v>
      </c>
      <c r="P47" s="14">
        <v>37.35</v>
      </c>
      <c r="Q47" s="18">
        <v>39.85</v>
      </c>
      <c r="R47" s="18">
        <v>40.125159581131179</v>
      </c>
      <c r="S47" s="18">
        <v>40.4</v>
      </c>
      <c r="T47" s="124">
        <v>40.950000000000003</v>
      </c>
      <c r="U47" s="124">
        <v>41.577714345111019</v>
      </c>
      <c r="V47" s="17">
        <v>35.979999999999997</v>
      </c>
      <c r="W47" s="92">
        <f>VLOOKUP(D47,'[3]Lista Completa'!$C$10:$Q$60,6,)</f>
        <v>24.84</v>
      </c>
      <c r="X47" s="93">
        <f t="shared" si="9"/>
        <v>1.3358369098712446</v>
      </c>
      <c r="Y47" s="93">
        <f t="shared" si="10"/>
        <v>1.3327759197324416</v>
      </c>
      <c r="Z47" s="93">
        <f t="shared" si="11"/>
        <v>1.3233891682431127</v>
      </c>
      <c r="AA47" s="93">
        <f t="shared" si="12"/>
        <v>1.313821138211382</v>
      </c>
      <c r="AB47" s="93">
        <f t="shared" si="13"/>
        <v>1.3822512485593543</v>
      </c>
      <c r="AC47" s="23">
        <f t="shared" si="14"/>
        <v>1.337614876923507</v>
      </c>
    </row>
    <row r="48" spans="1:29" ht="41.25" customHeight="1">
      <c r="A48" s="84">
        <v>611</v>
      </c>
      <c r="B48" s="2"/>
      <c r="C48" s="36">
        <v>7898074616073</v>
      </c>
      <c r="D48" s="20">
        <v>1008400750148</v>
      </c>
      <c r="E48" s="13">
        <f>VLOOKUP(A48,'[1]Cálculo Reajuste'!$A$2:$D$76,4,)</f>
        <v>533800601155318</v>
      </c>
      <c r="F48" s="5" t="s">
        <v>3</v>
      </c>
      <c r="G48" s="56" t="s">
        <v>2</v>
      </c>
      <c r="H48" s="56" t="s">
        <v>23</v>
      </c>
      <c r="I48" s="14">
        <v>16.27</v>
      </c>
      <c r="J48" s="15">
        <v>17.399999999999999</v>
      </c>
      <c r="K48" s="15">
        <v>17.52</v>
      </c>
      <c r="L48" s="16">
        <v>17.64</v>
      </c>
      <c r="M48" s="15">
        <v>17.89</v>
      </c>
      <c r="N48" s="123">
        <v>18.149999999999999</v>
      </c>
      <c r="O48" s="17">
        <v>15.14</v>
      </c>
      <c r="P48" s="14">
        <v>21.73</v>
      </c>
      <c r="Q48" s="18">
        <v>23.19</v>
      </c>
      <c r="R48" s="18">
        <v>23.347485747639265</v>
      </c>
      <c r="S48" s="18">
        <v>23.5</v>
      </c>
      <c r="T48" s="124">
        <v>23.82</v>
      </c>
      <c r="U48" s="124">
        <v>24.187035748838621</v>
      </c>
      <c r="V48" s="17">
        <v>20.93</v>
      </c>
      <c r="W48" s="92">
        <f>VLOOKUP(D48,'[3]Lista Completa'!$C$10:$Q$60,6,)</f>
        <v>14.45</v>
      </c>
      <c r="X48" s="93">
        <f t="shared" si="9"/>
        <v>1.3355869698832208</v>
      </c>
      <c r="Y48" s="93">
        <f t="shared" si="10"/>
        <v>1.3327586206896553</v>
      </c>
      <c r="Z48" s="93">
        <f t="shared" si="11"/>
        <v>1.3235536138117496</v>
      </c>
      <c r="AA48" s="93">
        <f t="shared" si="12"/>
        <v>1.3135830072666295</v>
      </c>
      <c r="AB48" s="93">
        <f t="shared" si="13"/>
        <v>1.3824306472919419</v>
      </c>
      <c r="AC48" s="23">
        <f t="shared" si="14"/>
        <v>1.3375825717886394</v>
      </c>
    </row>
    <row r="49" spans="1:29" ht="41.25" customHeight="1">
      <c r="A49" s="84">
        <v>334</v>
      </c>
      <c r="B49" s="2"/>
      <c r="C49" s="13">
        <v>7898074613348</v>
      </c>
      <c r="D49" s="22">
        <v>1008400080061</v>
      </c>
      <c r="E49" s="13">
        <f>VLOOKUP(A49,'[1]Cálculo Reajuste'!$A$2:$D$76,4,)</f>
        <v>533800204131412</v>
      </c>
      <c r="F49" s="5" t="s">
        <v>21</v>
      </c>
      <c r="G49" s="56" t="s">
        <v>20</v>
      </c>
      <c r="H49" s="19" t="s">
        <v>22</v>
      </c>
      <c r="I49" s="14">
        <v>14.59</v>
      </c>
      <c r="J49" s="15">
        <v>15.6</v>
      </c>
      <c r="K49" s="15">
        <v>15.72</v>
      </c>
      <c r="L49" s="16">
        <v>15.82</v>
      </c>
      <c r="M49" s="15">
        <v>16.05</v>
      </c>
      <c r="N49" s="123">
        <v>16.29</v>
      </c>
      <c r="O49" s="17">
        <v>13.58</v>
      </c>
      <c r="P49" s="14">
        <v>19.489999999999998</v>
      </c>
      <c r="Q49" s="18">
        <v>20.79</v>
      </c>
      <c r="R49" s="18">
        <v>20.948771458498246</v>
      </c>
      <c r="S49" s="18">
        <v>21.08</v>
      </c>
      <c r="T49" s="124">
        <v>21.37</v>
      </c>
      <c r="U49" s="124">
        <v>21.708364316726232</v>
      </c>
      <c r="V49" s="17">
        <v>18.77</v>
      </c>
      <c r="W49" s="92">
        <f>VLOOKUP(D49,'[3]Lista Completa'!$C$10:$Q$60,6,)</f>
        <v>12.97</v>
      </c>
      <c r="X49" s="93">
        <f t="shared" si="9"/>
        <v>1.3358464701850581</v>
      </c>
      <c r="Y49" s="93">
        <f t="shared" si="10"/>
        <v>1.3326923076923076</v>
      </c>
      <c r="Z49" s="93">
        <f t="shared" si="11"/>
        <v>1.3241954145700534</v>
      </c>
      <c r="AA49" s="93">
        <f t="shared" si="12"/>
        <v>1.3133956386292833</v>
      </c>
      <c r="AB49" s="93">
        <f t="shared" si="13"/>
        <v>1.382179675994109</v>
      </c>
      <c r="AC49" s="23">
        <f t="shared" si="14"/>
        <v>1.3376619014141624</v>
      </c>
    </row>
    <row r="50" spans="1:29" ht="41.25" hidden="1" customHeight="1">
      <c r="A50" s="84">
        <v>313</v>
      </c>
      <c r="B50" s="2"/>
      <c r="C50" s="101">
        <v>7898074613119</v>
      </c>
      <c r="D50" s="111">
        <v>1008400080053</v>
      </c>
      <c r="E50" s="101">
        <f>VLOOKUP(A50,'[1]Cálculo Reajuste'!$A$2:$D$76,4,)</f>
        <v>533800201114411</v>
      </c>
      <c r="F50" s="112" t="s">
        <v>21</v>
      </c>
      <c r="G50" s="113" t="s">
        <v>20</v>
      </c>
      <c r="H50" s="113" t="s">
        <v>19</v>
      </c>
      <c r="I50" s="14">
        <v>0</v>
      </c>
      <c r="J50" s="15">
        <v>0</v>
      </c>
      <c r="K50" s="15" t="e">
        <v>#N/A</v>
      </c>
      <c r="L50" s="16">
        <v>0</v>
      </c>
      <c r="M50" s="15">
        <v>0</v>
      </c>
      <c r="N50" s="123" t="e">
        <v>#N/A</v>
      </c>
      <c r="O50" s="17">
        <v>0</v>
      </c>
      <c r="P50" s="14">
        <v>0</v>
      </c>
      <c r="Q50" s="18">
        <v>0</v>
      </c>
      <c r="R50" s="18" t="e">
        <v>#N/A</v>
      </c>
      <c r="S50" s="18">
        <v>0</v>
      </c>
      <c r="T50" s="124">
        <v>0</v>
      </c>
      <c r="U50" s="124" t="e">
        <v>#N/A</v>
      </c>
      <c r="V50" s="17">
        <v>0</v>
      </c>
      <c r="W50" s="92" t="e">
        <f>VLOOKUP(D50,'[3]Lista Completa'!$C$10:$Q$60,6,)</f>
        <v>#N/A</v>
      </c>
      <c r="X50" s="93" t="e">
        <f t="shared" si="9"/>
        <v>#DIV/0!</v>
      </c>
      <c r="Y50" s="93" t="e">
        <f t="shared" si="10"/>
        <v>#DIV/0!</v>
      </c>
      <c r="Z50" s="93" t="e">
        <f t="shared" si="11"/>
        <v>#N/A</v>
      </c>
      <c r="AA50" s="93" t="e">
        <f t="shared" si="12"/>
        <v>#DIV/0!</v>
      </c>
      <c r="AB50" s="93" t="e">
        <f t="shared" si="13"/>
        <v>#DIV/0!</v>
      </c>
      <c r="AC50" s="23" t="e">
        <f t="shared" si="14"/>
        <v>#DIV/0!</v>
      </c>
    </row>
    <row r="51" spans="1:29" ht="41.25" customHeight="1">
      <c r="A51" s="84">
        <v>2605</v>
      </c>
      <c r="B51" s="2"/>
      <c r="C51" s="13">
        <v>7898074616042</v>
      </c>
      <c r="D51" s="20">
        <v>1008400200024</v>
      </c>
      <c r="E51" s="13">
        <f>VLOOKUP(A51,'[1]Cálculo Reajuste'!$A$2:$D$76,4,)</f>
        <v>533800301119413</v>
      </c>
      <c r="F51" s="5" t="s">
        <v>18</v>
      </c>
      <c r="G51" s="56" t="s">
        <v>17</v>
      </c>
      <c r="H51" s="56" t="s">
        <v>16</v>
      </c>
      <c r="I51" s="14">
        <v>25.25</v>
      </c>
      <c r="J51" s="15">
        <v>27</v>
      </c>
      <c r="K51" s="15">
        <v>27.19</v>
      </c>
      <c r="L51" s="16">
        <v>27.38</v>
      </c>
      <c r="M51" s="15">
        <v>27.77</v>
      </c>
      <c r="N51" s="123">
        <v>28.18</v>
      </c>
      <c r="O51" s="17">
        <v>23.5</v>
      </c>
      <c r="P51" s="14">
        <v>33.729999999999997</v>
      </c>
      <c r="Q51" s="18">
        <v>35.99</v>
      </c>
      <c r="R51" s="18">
        <v>36.233911956524636</v>
      </c>
      <c r="S51" s="18">
        <v>36.479999999999997</v>
      </c>
      <c r="T51" s="124">
        <v>36.979999999999997</v>
      </c>
      <c r="U51" s="124">
        <v>37.553204815552199</v>
      </c>
      <c r="V51" s="17">
        <v>32.49</v>
      </c>
      <c r="W51" s="92">
        <f>VLOOKUP(D51,'[3]Lista Completa'!$C$10:$Q$60,6,)</f>
        <v>22.43</v>
      </c>
      <c r="X51" s="93">
        <f t="shared" si="9"/>
        <v>1.3358415841584157</v>
      </c>
      <c r="Y51" s="93">
        <f t="shared" si="10"/>
        <v>1.3329629629629631</v>
      </c>
      <c r="Z51" s="93">
        <f t="shared" si="11"/>
        <v>1.3233715104647421</v>
      </c>
      <c r="AA51" s="93">
        <f t="shared" si="12"/>
        <v>1.3136478213899891</v>
      </c>
      <c r="AB51" s="93">
        <f t="shared" si="13"/>
        <v>1.3825531914893618</v>
      </c>
      <c r="AC51" s="23">
        <f t="shared" si="14"/>
        <v>1.3376754140930944</v>
      </c>
    </row>
    <row r="52" spans="1:29" ht="41.25" customHeight="1">
      <c r="A52" s="84">
        <v>4140</v>
      </c>
      <c r="B52" s="2"/>
      <c r="C52" s="38">
        <v>7898074614147</v>
      </c>
      <c r="D52" s="20">
        <v>1008499460082</v>
      </c>
      <c r="E52" s="13">
        <f>VLOOKUP(A52,'[1]Cálculo Reajuste'!$A$2:$D$76,4,)</f>
        <v>533802602175416</v>
      </c>
      <c r="F52" s="5" t="s">
        <v>14</v>
      </c>
      <c r="G52" s="56" t="s">
        <v>13</v>
      </c>
      <c r="H52" s="56" t="s">
        <v>15</v>
      </c>
      <c r="I52" s="14">
        <v>12.89</v>
      </c>
      <c r="J52" s="15">
        <v>13.79</v>
      </c>
      <c r="K52" s="15">
        <v>13.9</v>
      </c>
      <c r="L52" s="16">
        <v>13.98</v>
      </c>
      <c r="M52" s="15">
        <v>14.18</v>
      </c>
      <c r="N52" s="123">
        <v>14.4</v>
      </c>
      <c r="O52" s="17">
        <v>12</v>
      </c>
      <c r="P52" s="14">
        <v>17.22</v>
      </c>
      <c r="Q52" s="18">
        <v>18.38</v>
      </c>
      <c r="R52" s="18">
        <v>18.523404788366769</v>
      </c>
      <c r="S52" s="18">
        <v>18.63</v>
      </c>
      <c r="T52" s="124">
        <v>18.88</v>
      </c>
      <c r="U52" s="124">
        <v>19.189714313128164</v>
      </c>
      <c r="V52" s="17">
        <v>16.59</v>
      </c>
      <c r="W52" s="92">
        <f>VLOOKUP(D52,'[3]Lista Completa'!$C$10:$Q$60,6,)</f>
        <v>11.47</v>
      </c>
      <c r="X52" s="93">
        <f t="shared" si="9"/>
        <v>1.3359193173002326</v>
      </c>
      <c r="Y52" s="93">
        <f t="shared" si="10"/>
        <v>1.3328498912255258</v>
      </c>
      <c r="Z52" s="93">
        <f t="shared" si="11"/>
        <v>1.3249931894396829</v>
      </c>
      <c r="AA52" s="93">
        <f t="shared" si="12"/>
        <v>1.3138222849083214</v>
      </c>
      <c r="AB52" s="93">
        <f t="shared" si="13"/>
        <v>1.3825000000000001</v>
      </c>
      <c r="AC52" s="23">
        <f t="shared" si="14"/>
        <v>1.3380169365747527</v>
      </c>
    </row>
    <row r="53" spans="1:29" ht="41.25" customHeight="1">
      <c r="A53" s="84">
        <v>4040</v>
      </c>
      <c r="B53" s="2"/>
      <c r="C53" s="13">
        <v>7898074614048</v>
      </c>
      <c r="D53" s="20" t="s">
        <v>93</v>
      </c>
      <c r="E53" s="13">
        <f>VLOOKUP(A53,'[1]Cálculo Reajuste'!$A$2:$D$76,4,)</f>
        <v>533802601179418</v>
      </c>
      <c r="F53" s="5" t="s">
        <v>14</v>
      </c>
      <c r="G53" s="56" t="s">
        <v>13</v>
      </c>
      <c r="H53" s="56" t="s">
        <v>12</v>
      </c>
      <c r="I53" s="136">
        <v>15.2</v>
      </c>
      <c r="J53" s="137">
        <v>16.18</v>
      </c>
      <c r="K53" s="15">
        <v>16.28</v>
      </c>
      <c r="L53" s="138">
        <v>16.39</v>
      </c>
      <c r="M53" s="137">
        <v>16.62</v>
      </c>
      <c r="N53" s="123">
        <v>16.87</v>
      </c>
      <c r="O53" s="141">
        <v>16.28</v>
      </c>
      <c r="P53" s="136">
        <v>20.255809552746392</v>
      </c>
      <c r="Q53" s="139">
        <v>21.561776221278727</v>
      </c>
      <c r="R53" s="18">
        <v>21.695038126231008</v>
      </c>
      <c r="S53" s="139">
        <v>21.841626221678514</v>
      </c>
      <c r="T53" s="140">
        <v>22.148128603068756</v>
      </c>
      <c r="U53" s="124">
        <v>22.481283365449453</v>
      </c>
      <c r="V53" s="141">
        <v>21.695038126231008</v>
      </c>
      <c r="W53" s="92"/>
      <c r="X53" s="93"/>
      <c r="Y53" s="93"/>
      <c r="Z53" s="93"/>
      <c r="AA53" s="93"/>
      <c r="AB53" s="93"/>
      <c r="AC53" s="23"/>
    </row>
    <row r="54" spans="1:29" ht="41.25" customHeight="1">
      <c r="A54" s="84">
        <v>694</v>
      </c>
      <c r="B54" s="2"/>
      <c r="C54" s="13">
        <v>7898074616943</v>
      </c>
      <c r="D54" s="38">
        <v>1008400750441</v>
      </c>
      <c r="E54" s="13">
        <f>VLOOKUP(A54,'[1]Cálculo Reajuste'!$A$2:$D$76,4,)</f>
        <v>533800615172317</v>
      </c>
      <c r="F54" s="6" t="s">
        <v>3</v>
      </c>
      <c r="G54" s="56" t="s">
        <v>2</v>
      </c>
      <c r="H54" s="59" t="s">
        <v>11</v>
      </c>
      <c r="I54" s="14">
        <v>16.73</v>
      </c>
      <c r="J54" s="15">
        <v>17.89</v>
      </c>
      <c r="K54" s="15">
        <v>18.02</v>
      </c>
      <c r="L54" s="16">
        <v>18.14</v>
      </c>
      <c r="M54" s="15">
        <v>18.399999999999999</v>
      </c>
      <c r="N54" s="123">
        <v>18.670000000000002</v>
      </c>
      <c r="O54" s="17">
        <v>15.57</v>
      </c>
      <c r="P54" s="14">
        <v>22.35</v>
      </c>
      <c r="Q54" s="18">
        <v>23.85</v>
      </c>
      <c r="R54" s="18">
        <v>24.01379527240066</v>
      </c>
      <c r="S54" s="18">
        <v>24.17</v>
      </c>
      <c r="T54" s="124">
        <v>24.5</v>
      </c>
      <c r="U54" s="124">
        <v>24.879997654590476</v>
      </c>
      <c r="V54" s="17">
        <v>21.52</v>
      </c>
      <c r="W54" s="92">
        <f>VLOOKUP(D54,'[3]Lista Completa'!$C$10:$Q$60,6,)</f>
        <v>14.87</v>
      </c>
      <c r="X54" s="93">
        <f t="shared" ref="X54:X62" si="15">P54/I54</f>
        <v>1.3359234907352062</v>
      </c>
      <c r="Y54" s="93">
        <f t="shared" ref="Y54:Y62" si="16">Q54/J54</f>
        <v>1.3331470095025153</v>
      </c>
      <c r="Z54" s="93">
        <f t="shared" ref="Z54:Z62" si="17">R54/L54</f>
        <v>1.3238034880044465</v>
      </c>
      <c r="AA54" s="93">
        <f t="shared" ref="AA54:AA62" si="18">S54/M54</f>
        <v>1.3135869565217393</v>
      </c>
      <c r="AB54" s="93">
        <f t="shared" si="13"/>
        <v>1.3821451509312781</v>
      </c>
      <c r="AC54" s="23">
        <f t="shared" si="14"/>
        <v>1.3377212191390371</v>
      </c>
    </row>
    <row r="55" spans="1:29" ht="41.25" customHeight="1">
      <c r="A55" s="84">
        <v>743</v>
      </c>
      <c r="B55" s="2"/>
      <c r="C55" s="13">
        <v>7898074617438</v>
      </c>
      <c r="D55" s="38">
        <v>1008400750377</v>
      </c>
      <c r="E55" s="13">
        <f>VLOOKUP(A55,'[1]Cálculo Reajuste'!$A$2:$D$76,4,)</f>
        <v>533800608133328</v>
      </c>
      <c r="F55" s="6" t="s">
        <v>3</v>
      </c>
      <c r="G55" s="56" t="s">
        <v>2</v>
      </c>
      <c r="H55" s="59" t="s">
        <v>10</v>
      </c>
      <c r="I55" s="14">
        <v>36.35</v>
      </c>
      <c r="J55" s="15">
        <v>38.869999999999997</v>
      </c>
      <c r="K55" s="15">
        <v>39.14</v>
      </c>
      <c r="L55" s="16">
        <v>39.42</v>
      </c>
      <c r="M55" s="15">
        <v>39.979999999999997</v>
      </c>
      <c r="N55" s="123">
        <v>40.56</v>
      </c>
      <c r="O55" s="17">
        <v>33.840000000000003</v>
      </c>
      <c r="P55" s="14">
        <v>48.56</v>
      </c>
      <c r="Q55" s="18">
        <v>51.81</v>
      </c>
      <c r="R55" s="18">
        <v>52.158709598321963</v>
      </c>
      <c r="S55" s="18">
        <v>52.52</v>
      </c>
      <c r="T55" s="124">
        <v>53.24</v>
      </c>
      <c r="U55" s="124">
        <v>54.051028648644326</v>
      </c>
      <c r="V55" s="17">
        <v>46.78</v>
      </c>
      <c r="W55" s="92">
        <f>VLOOKUP(D55,'[3]Lista Completa'!$C$10:$Q$60,6,)</f>
        <v>32.299999999999997</v>
      </c>
      <c r="X55" s="93">
        <f t="shared" si="15"/>
        <v>1.335900962861073</v>
      </c>
      <c r="Y55" s="93">
        <f t="shared" si="16"/>
        <v>1.3329045536403397</v>
      </c>
      <c r="Z55" s="93">
        <f t="shared" si="17"/>
        <v>1.3231534652034997</v>
      </c>
      <c r="AA55" s="93">
        <f t="shared" si="18"/>
        <v>1.3136568284142074</v>
      </c>
      <c r="AB55" s="93">
        <f t="shared" si="13"/>
        <v>1.3823877068557919</v>
      </c>
      <c r="AC55" s="23">
        <f t="shared" si="14"/>
        <v>1.3376007033949824</v>
      </c>
    </row>
    <row r="56" spans="1:29" ht="41.25" customHeight="1">
      <c r="A56" s="84">
        <v>744</v>
      </c>
      <c r="B56" s="2"/>
      <c r="C56" s="13">
        <v>7898074617445</v>
      </c>
      <c r="D56" s="38">
        <v>1008400750407</v>
      </c>
      <c r="E56" s="13">
        <f>VLOOKUP(A56,'[1]Cálculo Reajuste'!$A$2:$D$76,4,)</f>
        <v>533800611134321</v>
      </c>
      <c r="F56" s="6" t="s">
        <v>3</v>
      </c>
      <c r="G56" s="56" t="s">
        <v>2</v>
      </c>
      <c r="H56" s="59" t="s">
        <v>9</v>
      </c>
      <c r="I56" s="14">
        <v>27.75</v>
      </c>
      <c r="J56" s="15">
        <v>29.67</v>
      </c>
      <c r="K56" s="15">
        <v>29.88</v>
      </c>
      <c r="L56" s="16">
        <v>30.09</v>
      </c>
      <c r="M56" s="15">
        <v>30.52</v>
      </c>
      <c r="N56" s="123">
        <v>30.96</v>
      </c>
      <c r="O56" s="17">
        <v>25.83</v>
      </c>
      <c r="P56" s="14">
        <v>37.07</v>
      </c>
      <c r="Q56" s="18">
        <v>39.549999999999997</v>
      </c>
      <c r="R56" s="18">
        <v>39.81865719974094</v>
      </c>
      <c r="S56" s="18">
        <v>40.090000000000003</v>
      </c>
      <c r="T56" s="124">
        <v>40.64</v>
      </c>
      <c r="U56" s="124">
        <v>41.257885773225553</v>
      </c>
      <c r="V56" s="17">
        <v>35.71</v>
      </c>
      <c r="W56" s="92">
        <f>VLOOKUP(D56,'[3]Lista Completa'!$C$10:$Q$60,6,)</f>
        <v>24.66</v>
      </c>
      <c r="X56" s="93">
        <f t="shared" si="15"/>
        <v>1.3358558558558558</v>
      </c>
      <c r="Y56" s="93">
        <f t="shared" si="16"/>
        <v>1.3329962925513985</v>
      </c>
      <c r="Z56" s="93">
        <f t="shared" si="17"/>
        <v>1.3233186174722811</v>
      </c>
      <c r="AA56" s="93">
        <f t="shared" si="18"/>
        <v>1.313564875491481</v>
      </c>
      <c r="AB56" s="93">
        <f t="shared" si="13"/>
        <v>1.3825009678668216</v>
      </c>
      <c r="AC56" s="23">
        <f t="shared" si="14"/>
        <v>1.3376473218475677</v>
      </c>
    </row>
    <row r="57" spans="1:29" s="3" customFormat="1" ht="41.25" customHeight="1">
      <c r="A57" s="84">
        <v>732</v>
      </c>
      <c r="B57" s="4"/>
      <c r="C57" s="13">
        <v>7898074617322</v>
      </c>
      <c r="D57" s="38">
        <v>1008400750288</v>
      </c>
      <c r="E57" s="13">
        <f>VLOOKUP(A57,'[1]Cálculo Reajuste'!$A$2:$D$76,4,)</f>
        <v>533800605134323</v>
      </c>
      <c r="F57" s="6" t="s">
        <v>3</v>
      </c>
      <c r="G57" s="56" t="s">
        <v>2</v>
      </c>
      <c r="H57" s="59" t="s">
        <v>8</v>
      </c>
      <c r="I57" s="14">
        <v>59.88</v>
      </c>
      <c r="J57" s="15">
        <v>64.03</v>
      </c>
      <c r="K57" s="15">
        <v>64.48</v>
      </c>
      <c r="L57" s="16">
        <v>64.930000000000007</v>
      </c>
      <c r="M57" s="15">
        <v>65.86</v>
      </c>
      <c r="N57" s="123">
        <v>66.81</v>
      </c>
      <c r="O57" s="17">
        <v>55.74</v>
      </c>
      <c r="P57" s="14">
        <v>79.989999999999995</v>
      </c>
      <c r="Q57" s="18">
        <v>85.35</v>
      </c>
      <c r="R57" s="18">
        <v>85.927276313229441</v>
      </c>
      <c r="S57" s="18">
        <v>86.51</v>
      </c>
      <c r="T57" s="124">
        <v>87.7</v>
      </c>
      <c r="U57" s="124">
        <v>89.032278698617546</v>
      </c>
      <c r="V57" s="17">
        <v>77.06</v>
      </c>
      <c r="W57" s="92">
        <f>VLOOKUP(D57,'[3]Lista Completa'!$C$10:$Q$60,6,)</f>
        <v>53.2</v>
      </c>
      <c r="X57" s="93">
        <f t="shared" si="15"/>
        <v>1.3358383433533734</v>
      </c>
      <c r="Y57" s="93">
        <f t="shared" si="16"/>
        <v>1.3329689208183664</v>
      </c>
      <c r="Z57" s="93">
        <f t="shared" si="17"/>
        <v>1.3233832791195046</v>
      </c>
      <c r="AA57" s="93">
        <f t="shared" si="18"/>
        <v>1.3135438809596114</v>
      </c>
      <c r="AB57" s="93">
        <f t="shared" si="13"/>
        <v>1.3824901327592394</v>
      </c>
      <c r="AC57" s="23">
        <f t="shared" si="14"/>
        <v>1.337644911402019</v>
      </c>
    </row>
    <row r="58" spans="1:29" s="3" customFormat="1" ht="41.25" customHeight="1">
      <c r="A58" s="84">
        <v>618</v>
      </c>
      <c r="B58" s="4"/>
      <c r="C58" s="13">
        <v>7898074616189</v>
      </c>
      <c r="D58" s="38">
        <v>1008400750261</v>
      </c>
      <c r="E58" s="13">
        <f>VLOOKUP(A58,'[1]Cálculo Reajuste'!$A$2:$D$76,4,)</f>
        <v>533800602135329</v>
      </c>
      <c r="F58" s="6" t="s">
        <v>3</v>
      </c>
      <c r="G58" s="56" t="s">
        <v>2</v>
      </c>
      <c r="H58" s="59" t="s">
        <v>7</v>
      </c>
      <c r="I58" s="14">
        <v>24.19</v>
      </c>
      <c r="J58" s="15">
        <v>25.87</v>
      </c>
      <c r="K58" s="15">
        <v>26.05</v>
      </c>
      <c r="L58" s="16">
        <v>26.23</v>
      </c>
      <c r="M58" s="15">
        <v>26.6</v>
      </c>
      <c r="N58" s="123">
        <v>26.99</v>
      </c>
      <c r="O58" s="17">
        <v>22.52</v>
      </c>
      <c r="P58" s="14">
        <v>32.31</v>
      </c>
      <c r="Q58" s="18">
        <v>34.479999999999997</v>
      </c>
      <c r="R58" s="18">
        <v>34.714726240068657</v>
      </c>
      <c r="S58" s="18">
        <v>34.950000000000003</v>
      </c>
      <c r="T58" s="124">
        <v>35.42</v>
      </c>
      <c r="U58" s="124">
        <v>35.967388146620074</v>
      </c>
      <c r="V58" s="17">
        <v>31.13</v>
      </c>
      <c r="W58" s="92">
        <f>VLOOKUP(D58,'[3]Lista Completa'!$C$10:$Q$60,6,)</f>
        <v>21.49</v>
      </c>
      <c r="X58" s="93">
        <f t="shared" si="15"/>
        <v>1.3356758991318727</v>
      </c>
      <c r="Y58" s="93">
        <f t="shared" si="16"/>
        <v>1.332817935833011</v>
      </c>
      <c r="Z58" s="93">
        <f t="shared" si="17"/>
        <v>1.3234741227628157</v>
      </c>
      <c r="AA58" s="93">
        <f t="shared" si="18"/>
        <v>1.3139097744360904</v>
      </c>
      <c r="AB58" s="93">
        <f t="shared" si="13"/>
        <v>1.3823268206039077</v>
      </c>
      <c r="AC58" s="23">
        <f t="shared" si="14"/>
        <v>1.3376409105535394</v>
      </c>
    </row>
    <row r="59" spans="1:29" s="3" customFormat="1" ht="41.25" customHeight="1">
      <c r="A59" s="84">
        <v>671</v>
      </c>
      <c r="B59" s="4"/>
      <c r="C59" s="13">
        <v>7898074616714</v>
      </c>
      <c r="D59" s="38">
        <v>1008400750271</v>
      </c>
      <c r="E59" s="13">
        <f>VLOOKUP(A59,'[1]Cálculo Reajuste'!$A$2:$D$76,4,)</f>
        <v>533800603131327</v>
      </c>
      <c r="F59" s="6" t="s">
        <v>3</v>
      </c>
      <c r="G59" s="56" t="s">
        <v>2</v>
      </c>
      <c r="H59" s="59" t="s">
        <v>6</v>
      </c>
      <c r="I59" s="14">
        <v>26.86</v>
      </c>
      <c r="J59" s="15">
        <v>28.73</v>
      </c>
      <c r="K59" s="15">
        <v>28.93</v>
      </c>
      <c r="L59" s="16">
        <v>29.13</v>
      </c>
      <c r="M59" s="15">
        <v>29.55</v>
      </c>
      <c r="N59" s="123">
        <v>29.98</v>
      </c>
      <c r="O59" s="17">
        <v>25.01</v>
      </c>
      <c r="P59" s="14">
        <v>35.880000000000003</v>
      </c>
      <c r="Q59" s="18">
        <v>38.29</v>
      </c>
      <c r="R59" s="18">
        <v>38.552669102694288</v>
      </c>
      <c r="S59" s="18">
        <v>38.81</v>
      </c>
      <c r="T59" s="124">
        <v>39.35</v>
      </c>
      <c r="U59" s="124">
        <v>39.951919104693218</v>
      </c>
      <c r="V59" s="17">
        <v>34.57</v>
      </c>
      <c r="W59" s="92">
        <f>VLOOKUP(D59,'[3]Lista Completa'!$C$10:$Q$60,6,)</f>
        <v>23.87</v>
      </c>
      <c r="X59" s="93">
        <f t="shared" si="15"/>
        <v>1.3358153387937455</v>
      </c>
      <c r="Y59" s="93">
        <f t="shared" si="16"/>
        <v>1.3327532196310476</v>
      </c>
      <c r="Z59" s="93">
        <f t="shared" si="17"/>
        <v>1.323469588146045</v>
      </c>
      <c r="AA59" s="93">
        <f t="shared" si="18"/>
        <v>1.3133671742808799</v>
      </c>
      <c r="AB59" s="93">
        <f t="shared" si="13"/>
        <v>1.3822471011595361</v>
      </c>
      <c r="AC59" s="23">
        <f t="shared" si="14"/>
        <v>1.3375304844022509</v>
      </c>
    </row>
    <row r="60" spans="1:29" s="3" customFormat="1" ht="41.25" customHeight="1">
      <c r="A60" s="84">
        <v>673</v>
      </c>
      <c r="B60" s="4"/>
      <c r="C60" s="13">
        <v>7898074616738</v>
      </c>
      <c r="D60" s="20">
        <v>1008400750601</v>
      </c>
      <c r="E60" s="13">
        <f>VLOOKUP(A60,'[1]Cálculo Reajuste'!$A$2:$D$76,4,)</f>
        <v>533800612130311</v>
      </c>
      <c r="F60" s="5" t="s">
        <v>3</v>
      </c>
      <c r="G60" s="75" t="s">
        <v>2</v>
      </c>
      <c r="H60" s="75" t="s">
        <v>5</v>
      </c>
      <c r="I60" s="14">
        <v>8.1999999999999993</v>
      </c>
      <c r="J60" s="15">
        <v>8.77</v>
      </c>
      <c r="K60" s="15">
        <v>8.84</v>
      </c>
      <c r="L60" s="16">
        <v>8.89</v>
      </c>
      <c r="M60" s="15">
        <v>9.02</v>
      </c>
      <c r="N60" s="123">
        <v>9.16</v>
      </c>
      <c r="O60" s="17">
        <v>7.63</v>
      </c>
      <c r="P60" s="14">
        <v>10.95</v>
      </c>
      <c r="Q60" s="18">
        <v>11.69</v>
      </c>
      <c r="R60" s="18">
        <v>11.780352397781455</v>
      </c>
      <c r="S60" s="18">
        <v>11.84</v>
      </c>
      <c r="T60" s="124">
        <v>12.01</v>
      </c>
      <c r="U60" s="124">
        <v>12.206790493628748</v>
      </c>
      <c r="V60" s="17">
        <v>10.55</v>
      </c>
      <c r="W60" s="92">
        <f>VLOOKUP(D60,'[3]Lista Completa'!$C$10:$Q$60,6,)</f>
        <v>7.29</v>
      </c>
      <c r="X60" s="93">
        <f t="shared" si="15"/>
        <v>1.3353658536585367</v>
      </c>
      <c r="Y60" s="93">
        <f t="shared" si="16"/>
        <v>1.3329532497149372</v>
      </c>
      <c r="Z60" s="93">
        <f t="shared" si="17"/>
        <v>1.3251240042498824</v>
      </c>
      <c r="AA60" s="93">
        <f t="shared" si="18"/>
        <v>1.312638580931264</v>
      </c>
      <c r="AB60" s="93">
        <f t="shared" si="13"/>
        <v>1.3826998689384011</v>
      </c>
      <c r="AC60" s="23">
        <f t="shared" si="14"/>
        <v>1.3377563114986042</v>
      </c>
    </row>
    <row r="61" spans="1:29" s="3" customFormat="1" ht="41.25" customHeight="1">
      <c r="A61" s="84">
        <v>762</v>
      </c>
      <c r="B61" s="4"/>
      <c r="C61" s="36">
        <v>7898074617612</v>
      </c>
      <c r="D61" s="20">
        <v>1008400751039</v>
      </c>
      <c r="E61" s="13">
        <f>VLOOKUP(A61,'[1]Cálculo Reajuste'!$A$2:$D$76,4,)</f>
        <v>533800616136314</v>
      </c>
      <c r="F61" s="5" t="s">
        <v>3</v>
      </c>
      <c r="G61" s="75" t="s">
        <v>2</v>
      </c>
      <c r="H61" s="75" t="s">
        <v>4</v>
      </c>
      <c r="I61" s="14">
        <v>62.88</v>
      </c>
      <c r="J61" s="15">
        <v>67.239999999999995</v>
      </c>
      <c r="K61" s="15">
        <v>67.714033799999996</v>
      </c>
      <c r="L61" s="16">
        <v>68.19</v>
      </c>
      <c r="M61" s="15">
        <v>69.16</v>
      </c>
      <c r="N61" s="123">
        <v>70.164100500000004</v>
      </c>
      <c r="O61" s="17">
        <v>58.54</v>
      </c>
      <c r="P61" s="14">
        <v>83.99</v>
      </c>
      <c r="Q61" s="18">
        <v>89.63</v>
      </c>
      <c r="R61" s="18">
        <v>90.237011361910007</v>
      </c>
      <c r="S61" s="18">
        <v>90.85</v>
      </c>
      <c r="T61" s="124">
        <v>92.1</v>
      </c>
      <c r="U61" s="124">
        <v>93.50201691893146</v>
      </c>
      <c r="V61" s="17">
        <v>80.930000000000007</v>
      </c>
      <c r="W61" s="92">
        <f>VLOOKUP(D61,'[3]Lista Completa'!$C$10:$Q$60,6,)</f>
        <v>62.85</v>
      </c>
      <c r="X61" s="93">
        <f t="shared" si="15"/>
        <v>1.3357188295165392</v>
      </c>
      <c r="Y61" s="93">
        <f t="shared" si="16"/>
        <v>1.3329863176680548</v>
      </c>
      <c r="Z61" s="93">
        <f t="shared" si="17"/>
        <v>1.32331736855712</v>
      </c>
      <c r="AA61" s="93">
        <f t="shared" si="18"/>
        <v>1.3136205899363793</v>
      </c>
      <c r="AB61" s="93">
        <f t="shared" si="13"/>
        <v>1.3824735223778615</v>
      </c>
      <c r="AC61" s="23">
        <f t="shared" si="14"/>
        <v>1.3376233256111909</v>
      </c>
    </row>
    <row r="62" spans="1:29" s="3" customFormat="1" ht="41.25" customHeight="1">
      <c r="A62" s="84">
        <v>3430</v>
      </c>
      <c r="B62" s="4"/>
      <c r="C62" s="96">
        <v>7898074613430</v>
      </c>
      <c r="D62" s="97">
        <v>1008400751128</v>
      </c>
      <c r="E62" s="87">
        <f>VLOOKUP(A62,'[1]Cálculo Reajuste'!$A$2:$D$76,4,)</f>
        <v>533800614133318</v>
      </c>
      <c r="F62" s="98" t="s">
        <v>3</v>
      </c>
      <c r="G62" s="99" t="s">
        <v>2</v>
      </c>
      <c r="H62" s="99" t="s">
        <v>1</v>
      </c>
      <c r="I62" s="14">
        <v>23.52</v>
      </c>
      <c r="J62" s="15">
        <v>25.16</v>
      </c>
      <c r="K62" s="15">
        <v>25.34</v>
      </c>
      <c r="L62" s="16">
        <v>25.51</v>
      </c>
      <c r="M62" s="15">
        <v>25.87</v>
      </c>
      <c r="N62" s="123">
        <v>26.25</v>
      </c>
      <c r="O62" s="17">
        <v>21.9</v>
      </c>
      <c r="P62" s="14">
        <v>31.42</v>
      </c>
      <c r="Q62" s="18">
        <v>33.54</v>
      </c>
      <c r="R62" s="18">
        <v>33.768566714907479</v>
      </c>
      <c r="S62" s="18">
        <v>33.99</v>
      </c>
      <c r="T62" s="124">
        <v>34.450000000000003</v>
      </c>
      <c r="U62" s="124">
        <v>34.981250049973212</v>
      </c>
      <c r="V62" s="17">
        <v>30.28</v>
      </c>
      <c r="W62" s="92">
        <f>VLOOKUP(D62,'[3]Lista Completa'!$C$10:$Q$60,6,)</f>
        <v>20.9</v>
      </c>
      <c r="X62" s="93">
        <f t="shared" si="15"/>
        <v>1.3358843537414966</v>
      </c>
      <c r="Y62" s="93">
        <f t="shared" si="16"/>
        <v>1.3330683624801272</v>
      </c>
      <c r="Z62" s="93">
        <f t="shared" si="17"/>
        <v>1.3237384051316141</v>
      </c>
      <c r="AA62" s="93">
        <f t="shared" si="18"/>
        <v>1.3138770776961732</v>
      </c>
      <c r="AB62" s="93">
        <f t="shared" si="13"/>
        <v>1.3826484018264842</v>
      </c>
      <c r="AC62" s="23">
        <f t="shared" si="14"/>
        <v>1.3378433201751789</v>
      </c>
    </row>
    <row r="63" spans="1:29">
      <c r="A63" s="85"/>
      <c r="C63" s="29" t="s">
        <v>0</v>
      </c>
      <c r="X63" s="1" t="e">
        <f>AVERAGEIF(X42:X62,"&lt;&gt;0",X42:X62)</f>
        <v>#DIV/0!</v>
      </c>
      <c r="Y63" s="1" t="e">
        <f>AVERAGEIF(Y42:Y62,"&lt;&gt;0",Y42:Y62)</f>
        <v>#DIV/0!</v>
      </c>
      <c r="Z63" s="1" t="e">
        <f>AVERAGEIF(Z42:Z62,"&lt;&gt;0",Z42:Z62)</f>
        <v>#N/A</v>
      </c>
      <c r="AA63" s="1" t="e">
        <f>AVERAGEIF(AA42:AA62,"&lt;&gt;0",AA42:AA62)</f>
        <v>#DIV/0!</v>
      </c>
      <c r="AB63" s="1" t="e">
        <f>AVERAGEIF(AB42:AB62,"&lt;&gt;0",AB42:AB62)</f>
        <v>#DIV/0!</v>
      </c>
      <c r="AC63" s="1" t="e">
        <f>AVERAGE(AC42:AC62)</f>
        <v>#DIV/0!</v>
      </c>
    </row>
    <row r="64" spans="1:29">
      <c r="A64" s="85"/>
      <c r="C64" s="29"/>
    </row>
    <row r="65" spans="1:22"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1:22" ht="18.75">
      <c r="B66" s="10"/>
      <c r="C66" s="128" t="s">
        <v>100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18"/>
      <c r="U66" s="118"/>
      <c r="V66" s="81"/>
    </row>
    <row r="67" spans="1:22">
      <c r="B67" s="9"/>
      <c r="C67" s="130" t="s">
        <v>101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19"/>
      <c r="U67" s="119"/>
      <c r="V67" s="82"/>
    </row>
    <row r="68" spans="1:22">
      <c r="B68" s="9"/>
      <c r="C68" s="34" t="s">
        <v>105</v>
      </c>
      <c r="D68" s="24"/>
      <c r="E68" s="24"/>
      <c r="F68" s="8"/>
      <c r="G68" s="8"/>
      <c r="H68" s="8"/>
      <c r="I68" s="8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3" t="s">
        <v>90</v>
      </c>
    </row>
    <row r="69" spans="1:22" ht="5.0999999999999996" customHeight="1">
      <c r="C69" s="25"/>
      <c r="D69" s="25"/>
      <c r="E69" s="25"/>
      <c r="F69" s="25"/>
      <c r="G69" s="40"/>
      <c r="H69" s="40"/>
      <c r="I69" s="4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>
      <c r="C70" s="35"/>
      <c r="D70" s="26" t="s">
        <v>52</v>
      </c>
      <c r="E70" s="26" t="s">
        <v>88</v>
      </c>
      <c r="F70" s="26" t="s">
        <v>51</v>
      </c>
      <c r="G70" s="41"/>
      <c r="H70" s="41"/>
      <c r="I70" s="42" t="s">
        <v>49</v>
      </c>
      <c r="J70" s="42"/>
      <c r="K70" s="120"/>
      <c r="L70" s="43"/>
      <c r="M70" s="44"/>
      <c r="N70" s="44"/>
      <c r="O70" s="44"/>
      <c r="P70" s="42" t="s">
        <v>48</v>
      </c>
      <c r="Q70" s="42"/>
      <c r="R70" s="45"/>
      <c r="S70" s="46"/>
      <c r="T70" s="46"/>
      <c r="U70" s="46"/>
      <c r="V70" s="46"/>
    </row>
    <row r="71" spans="1:22">
      <c r="C71" s="31" t="s">
        <v>47</v>
      </c>
      <c r="D71" s="31" t="s">
        <v>46</v>
      </c>
      <c r="E71" s="27" t="s">
        <v>89</v>
      </c>
      <c r="F71" s="27" t="s">
        <v>45</v>
      </c>
      <c r="G71" s="27" t="s">
        <v>50</v>
      </c>
      <c r="H71" s="31" t="s">
        <v>44</v>
      </c>
      <c r="I71" s="47" t="s">
        <v>43</v>
      </c>
      <c r="J71" s="48" t="s">
        <v>42</v>
      </c>
      <c r="K71" s="48" t="s">
        <v>102</v>
      </c>
      <c r="L71" s="49" t="s">
        <v>41</v>
      </c>
      <c r="M71" s="49" t="s">
        <v>40</v>
      </c>
      <c r="N71" s="121" t="s">
        <v>103</v>
      </c>
      <c r="O71" s="50" t="s">
        <v>39</v>
      </c>
      <c r="P71" s="47" t="s">
        <v>43</v>
      </c>
      <c r="Q71" s="48" t="s">
        <v>42</v>
      </c>
      <c r="R71" s="48" t="s">
        <v>102</v>
      </c>
      <c r="S71" s="49" t="s">
        <v>41</v>
      </c>
      <c r="T71" s="49" t="s">
        <v>40</v>
      </c>
      <c r="U71" s="121" t="s">
        <v>103</v>
      </c>
      <c r="V71" s="50" t="s">
        <v>39</v>
      </c>
    </row>
    <row r="72" spans="1:22" ht="33" customHeight="1">
      <c r="A72" s="84" t="s">
        <v>104</v>
      </c>
      <c r="C72" s="127">
        <v>7898074618091</v>
      </c>
      <c r="D72" s="126" t="s">
        <v>108</v>
      </c>
      <c r="E72" s="126" t="s">
        <v>108</v>
      </c>
      <c r="F72" s="126"/>
      <c r="G72" s="126" t="s">
        <v>106</v>
      </c>
      <c r="H72" s="126" t="s">
        <v>107</v>
      </c>
      <c r="I72" s="125">
        <v>57.88</v>
      </c>
      <c r="J72" s="125">
        <v>61.85</v>
      </c>
      <c r="K72" s="125">
        <v>62.28</v>
      </c>
      <c r="L72" s="125">
        <v>62.72</v>
      </c>
      <c r="M72" s="125">
        <v>63.61</v>
      </c>
      <c r="N72" s="125">
        <v>64.53</v>
      </c>
      <c r="O72" s="125">
        <v>50.14</v>
      </c>
      <c r="P72" s="125"/>
      <c r="Q72" s="125"/>
      <c r="R72" s="125"/>
      <c r="S72" s="125"/>
      <c r="T72" s="125"/>
      <c r="U72" s="125"/>
      <c r="V72" s="125"/>
    </row>
    <row r="73" spans="1:22">
      <c r="A73" s="1"/>
    </row>
    <row r="74" spans="1:22" ht="18" customHeight="1">
      <c r="B74" s="2"/>
    </row>
    <row r="75" spans="1:22" ht="18" customHeight="1">
      <c r="B75" s="2"/>
    </row>
    <row r="76" spans="1:22" ht="6.95" customHeight="1">
      <c r="B76" s="2"/>
    </row>
    <row r="77" spans="1:22" ht="18" customHeight="1"/>
    <row r="78" spans="1:22" ht="18" customHeight="1"/>
    <row r="79" spans="1:22" ht="6.95" customHeight="1"/>
    <row r="80" spans="1:22" s="3" customFormat="1" ht="18" customHeight="1">
      <c r="A80" s="84"/>
      <c r="B80" s="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3" customFormat="1" ht="18" customHeight="1">
      <c r="A81" s="84"/>
      <c r="B81" s="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s="3" customFormat="1" ht="6.95" customHeight="1">
      <c r="A82" s="84"/>
      <c r="B82" s="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ht="18" customHeight="1">
      <c r="B83" s="2"/>
    </row>
    <row r="84" spans="1:22" ht="18" customHeight="1">
      <c r="B84" s="2"/>
    </row>
    <row r="85" spans="1:22" ht="6.95" customHeight="1">
      <c r="B85" s="2"/>
    </row>
    <row r="86" spans="1:22" ht="18" customHeight="1">
      <c r="B86" s="2"/>
    </row>
    <row r="87" spans="1:22" ht="18" customHeight="1">
      <c r="B87" s="2"/>
    </row>
    <row r="88" spans="1:22" ht="6.95" customHeight="1">
      <c r="B88" s="2"/>
    </row>
    <row r="89" spans="1:22" ht="18" customHeight="1">
      <c r="B89" s="2"/>
    </row>
  </sheetData>
  <sheetProtection formatCells="0" formatColumns="0" formatRows="0"/>
  <autoFilter ref="C10:V63"/>
  <printOptions horizontalCentered="1" gridLinesSet="0"/>
  <pageMargins left="0.23622047244094491" right="0" top="0.39370078740157483" bottom="0" header="0" footer="0"/>
  <pageSetup paperSize="9" scale="30" orientation="landscape" horizontalDpi="4294967292" r:id="rId1"/>
  <headerFooter alignWithMargins="0">
    <oddFooter>&amp;L&amp;F&amp;R&amp;"Arial,Normal"&amp;8&amp;D   &amp;T 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3"/>
  <sheetViews>
    <sheetView showGridLines="0" showZeros="0" topLeftCell="F1" zoomScale="75" zoomScaleNormal="75" workbookViewId="0">
      <pane ySplit="10" topLeftCell="A51" activePane="bottomLeft" state="frozen"/>
      <selection activeCell="G11" sqref="G11"/>
      <selection pane="bottomLeft" activeCell="F62" sqref="F62"/>
    </sheetView>
  </sheetViews>
  <sheetFormatPr defaultColWidth="11.5546875" defaultRowHeight="15.75"/>
  <cols>
    <col min="1" max="1" width="5.109375" style="84" customWidth="1"/>
    <col min="2" max="2" width="1.77734375" style="1" customWidth="1"/>
    <col min="3" max="3" width="13.21875" style="23" customWidth="1"/>
    <col min="4" max="4" width="13.6640625" style="23" customWidth="1"/>
    <col min="5" max="5" width="14.44140625" style="23" bestFit="1" customWidth="1"/>
    <col min="6" max="6" width="25.77734375" style="23" customWidth="1"/>
    <col min="7" max="7" width="14.5546875" style="23" customWidth="1"/>
    <col min="8" max="8" width="43.88671875" style="23" customWidth="1"/>
    <col min="9" max="9" width="12.88671875" style="23" customWidth="1"/>
    <col min="10" max="10" width="12" style="23" customWidth="1"/>
    <col min="11" max="12" width="13.5546875" style="23" customWidth="1"/>
    <col min="13" max="13" width="16.21875" style="23" customWidth="1"/>
    <col min="14" max="14" width="11.5546875" style="23" customWidth="1"/>
    <col min="15" max="15" width="12.88671875" style="23" customWidth="1"/>
    <col min="16" max="16" width="11.5546875" style="23" customWidth="1"/>
    <col min="17" max="17" width="12.88671875" style="23" customWidth="1"/>
    <col min="18" max="18" width="15.77734375" style="23" customWidth="1"/>
    <col min="19" max="19" width="11.5546875" style="1" hidden="1" customWidth="1"/>
    <col min="20" max="16384" width="11.5546875" style="1"/>
  </cols>
  <sheetData>
    <row r="2" spans="1:25" ht="34.5">
      <c r="B2" s="12"/>
    </row>
    <row r="3" spans="1:25">
      <c r="B3" s="11"/>
      <c r="C3" s="33" t="s">
        <v>87</v>
      </c>
      <c r="I3" s="23">
        <v>0</v>
      </c>
      <c r="J3" s="39">
        <v>1</v>
      </c>
      <c r="K3" s="39">
        <v>2</v>
      </c>
      <c r="L3" s="39">
        <v>3</v>
      </c>
      <c r="M3" s="39">
        <v>4</v>
      </c>
      <c r="N3" s="39">
        <v>6</v>
      </c>
      <c r="O3" s="39">
        <v>7</v>
      </c>
      <c r="P3" s="39">
        <v>8</v>
      </c>
      <c r="Q3" s="39">
        <v>9</v>
      </c>
      <c r="R3" s="39">
        <v>10</v>
      </c>
    </row>
    <row r="4" spans="1:25" hidden="1">
      <c r="B4" s="11"/>
      <c r="I4" s="78">
        <v>18</v>
      </c>
      <c r="J4" s="78">
        <f>I4+5</f>
        <v>23</v>
      </c>
      <c r="K4" s="78">
        <f>J4+5</f>
        <v>28</v>
      </c>
      <c r="L4" s="78">
        <f>K4+5</f>
        <v>33</v>
      </c>
      <c r="M4" s="78">
        <f>L4+5</f>
        <v>38</v>
      </c>
      <c r="N4" s="78">
        <v>48</v>
      </c>
      <c r="O4" s="78">
        <f>N4+5</f>
        <v>53</v>
      </c>
      <c r="P4" s="78">
        <f t="shared" ref="P4:R4" si="0">O4+5</f>
        <v>58</v>
      </c>
      <c r="Q4" s="78">
        <f t="shared" si="0"/>
        <v>63</v>
      </c>
      <c r="R4" s="78">
        <f t="shared" si="0"/>
        <v>68</v>
      </c>
    </row>
    <row r="5" spans="1:25" ht="18.75">
      <c r="B5" s="10"/>
      <c r="C5" s="143" t="s">
        <v>95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81"/>
    </row>
    <row r="6" spans="1:25">
      <c r="B6" s="9"/>
      <c r="C6" s="145" t="s">
        <v>94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82"/>
    </row>
    <row r="7" spans="1:25">
      <c r="B7" s="9"/>
      <c r="C7" s="34" t="s">
        <v>86</v>
      </c>
      <c r="D7" s="24"/>
      <c r="E7" s="24"/>
      <c r="F7" s="8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83" t="s">
        <v>90</v>
      </c>
    </row>
    <row r="8" spans="1:25" ht="5.0999999999999996" customHeight="1">
      <c r="C8" s="25"/>
      <c r="D8" s="25"/>
      <c r="E8" s="25"/>
      <c r="F8" s="25"/>
      <c r="G8" s="40"/>
      <c r="H8" s="40"/>
      <c r="I8" s="40"/>
      <c r="J8" s="25"/>
      <c r="K8" s="25"/>
      <c r="L8" s="25"/>
      <c r="M8" s="25"/>
      <c r="N8" s="25"/>
      <c r="O8" s="25"/>
      <c r="P8" s="25"/>
      <c r="Q8" s="25"/>
      <c r="R8" s="25"/>
    </row>
    <row r="9" spans="1:25">
      <c r="C9" s="35"/>
      <c r="D9" s="26" t="s">
        <v>52</v>
      </c>
      <c r="E9" s="26" t="s">
        <v>88</v>
      </c>
      <c r="F9" s="26" t="s">
        <v>51</v>
      </c>
      <c r="G9" s="41"/>
      <c r="H9" s="41"/>
      <c r="I9" s="42" t="s">
        <v>49</v>
      </c>
      <c r="J9" s="42"/>
      <c r="K9" s="43"/>
      <c r="L9" s="44"/>
      <c r="M9" s="44"/>
      <c r="N9" s="42" t="s">
        <v>48</v>
      </c>
      <c r="O9" s="42"/>
      <c r="P9" s="45"/>
      <c r="Q9" s="46"/>
      <c r="R9" s="46"/>
    </row>
    <row r="10" spans="1:25">
      <c r="C10" s="31" t="s">
        <v>47</v>
      </c>
      <c r="D10" s="31" t="s">
        <v>46</v>
      </c>
      <c r="E10" s="27" t="s">
        <v>89</v>
      </c>
      <c r="F10" s="27" t="s">
        <v>45</v>
      </c>
      <c r="G10" s="27" t="s">
        <v>50</v>
      </c>
      <c r="H10" s="31" t="s">
        <v>44</v>
      </c>
      <c r="I10" s="47" t="s">
        <v>43</v>
      </c>
      <c r="J10" s="48" t="s">
        <v>42</v>
      </c>
      <c r="K10" s="49" t="s">
        <v>41</v>
      </c>
      <c r="L10" s="49" t="s">
        <v>40</v>
      </c>
      <c r="M10" s="50" t="s">
        <v>39</v>
      </c>
      <c r="N10" s="47" t="s">
        <v>43</v>
      </c>
      <c r="O10" s="48" t="s">
        <v>42</v>
      </c>
      <c r="P10" s="49" t="s">
        <v>41</v>
      </c>
      <c r="Q10" s="49" t="s">
        <v>40</v>
      </c>
      <c r="R10" s="50" t="s">
        <v>39</v>
      </c>
    </row>
    <row r="11" spans="1:25" ht="5.0999999999999996" customHeight="1">
      <c r="C11" s="28"/>
      <c r="D11" s="28"/>
      <c r="E11" s="28"/>
      <c r="F11" s="28"/>
      <c r="G11" s="28"/>
      <c r="H11" s="51"/>
      <c r="I11" s="52"/>
      <c r="J11" s="53"/>
      <c r="K11" s="54"/>
      <c r="L11" s="53"/>
      <c r="M11" s="55"/>
      <c r="N11" s="52"/>
      <c r="O11" s="53"/>
      <c r="P11" s="53"/>
      <c r="Q11" s="55"/>
      <c r="R11" s="86"/>
    </row>
    <row r="12" spans="1:25" s="23" customFormat="1" ht="41.25" customHeight="1">
      <c r="A12" s="91">
        <v>1200</v>
      </c>
      <c r="B12" s="39"/>
      <c r="C12" s="13">
        <v>7898074612006</v>
      </c>
      <c r="D12" s="13">
        <v>1008400340195</v>
      </c>
      <c r="E12" s="13">
        <f>VLOOKUP(A12,'[1]Cálculo Reajuste'!$A$2:$D$76,4,)</f>
        <v>533800701133413</v>
      </c>
      <c r="F12" s="5" t="s">
        <v>84</v>
      </c>
      <c r="G12" s="56" t="s">
        <v>83</v>
      </c>
      <c r="H12" s="56" t="s">
        <v>85</v>
      </c>
      <c r="I12" s="14">
        <f>VLOOKUP($D12,'[1]Verificação de preços PF e PMC'!$F$4:$BR$78,MATCH(I$4,'[1]Verificação de preços PF e PMC'!$F$2:$BR$2,0),)</f>
        <v>21.15</v>
      </c>
      <c r="J12" s="15">
        <f>VLOOKUP($D12,'[1]Verificação de preços PF e PMC'!$F$4:$BR$78,MATCH(J$4,'[1]Verificação de preços PF e PMC'!$F$2:$BR$2,0),)</f>
        <v>22.43</v>
      </c>
      <c r="K12" s="57">
        <f>VLOOKUP($D12,'[1]Verificação de preços PF e PMC'!$F$4:$BR$78,MATCH(K$4,'[1]Verificação de preços PF e PMC'!$F$2:$BR$2,0),)</f>
        <v>22.7</v>
      </c>
      <c r="L12" s="15">
        <f>VLOOKUP($D12,'[1]Verificação de preços PF e PMC'!$F$4:$BR$78,MATCH(L$4,'[1]Verificação de preços PF e PMC'!$F$2:$BR$2,0),)</f>
        <v>22.98</v>
      </c>
      <c r="M12" s="17">
        <f>VLOOKUP($D12,'[1]Verificação de preços PF e PMC'!$F$4:$BR$78,MATCH(M$4,'[1]Verificação de preços PF e PMC'!$F$2:$BR$2,0),)</f>
        <v>22.43</v>
      </c>
      <c r="N12" s="14">
        <f>VLOOKUP($D12,'[1]Verificação de preços PF e PMC'!$F$4:$BR$78,MATCH(N$4,'[1]Verificação de preços PF e PMC'!$F$2:$BR$2,0),)</f>
        <v>29.24</v>
      </c>
      <c r="O12" s="58">
        <f>VLOOKUP($D12,'[1]Verificação de preços PF e PMC'!$F$4:$BR$78,MATCH(O$4,'[1]Verificação de preços PF e PMC'!$F$2:$BR$2,0),)</f>
        <v>31</v>
      </c>
      <c r="P12" s="58">
        <f>VLOOKUP($D12,'[1]Verificação de preços PF e PMC'!$F$4:$BR$78,MATCH(P$4,'[1]Verificação de preços PF e PMC'!$F$2:$BR$2,0),)</f>
        <v>31.38</v>
      </c>
      <c r="Q12" s="58">
        <f>VLOOKUP($D12,'[1]Verificação de preços PF e PMC'!$F$4:$BR$78,MATCH(Q$4,'[1]Verificação de preços PF e PMC'!$F$2:$BR$2,0),)</f>
        <v>31.77</v>
      </c>
      <c r="R12" s="17">
        <f>VLOOKUP($D12,'[1]Verificação de preços PF e PMC'!$F$4:$BR$78,MATCH(R$4,'[1]Verificação de preços PF e PMC'!$F$2:$BR$2,0),)</f>
        <v>31</v>
      </c>
      <c r="S12" s="92">
        <f>VLOOKUP(D12,'[3]Lista Completa'!$C$10:$Q$60,6,)</f>
        <v>21.15</v>
      </c>
      <c r="T12" s="93">
        <f>N12/I12</f>
        <v>1.3825059101654846</v>
      </c>
      <c r="U12" s="93">
        <f t="shared" ref="U12:X12" si="1">O12/J12</f>
        <v>1.3820775746767722</v>
      </c>
      <c r="V12" s="93">
        <f t="shared" si="1"/>
        <v>1.3823788546255507</v>
      </c>
      <c r="W12" s="93">
        <f t="shared" si="1"/>
        <v>1.3825065274151436</v>
      </c>
      <c r="X12" s="93">
        <f t="shared" si="1"/>
        <v>1.3820775746767722</v>
      </c>
      <c r="Y12" s="23">
        <f>AVERAGE(T12:X12)</f>
        <v>1.3823092883119448</v>
      </c>
    </row>
    <row r="13" spans="1:25" s="23" customFormat="1" ht="41.25" customHeight="1">
      <c r="A13" s="91">
        <v>1284</v>
      </c>
      <c r="B13" s="39"/>
      <c r="C13" s="13">
        <v>7898074612846</v>
      </c>
      <c r="D13" s="13">
        <v>1008400340211</v>
      </c>
      <c r="E13" s="13">
        <f>VLOOKUP(A13,'[1]Cálculo Reajuste'!$A$2:$D$76,4,)</f>
        <v>533800702113416</v>
      </c>
      <c r="F13" s="5" t="s">
        <v>84</v>
      </c>
      <c r="G13" s="56" t="s">
        <v>83</v>
      </c>
      <c r="H13" s="56" t="s">
        <v>82</v>
      </c>
      <c r="I13" s="14">
        <f>VLOOKUP($D13,'[1]Verificação de preços PF e PMC'!$F$4:$BR$78,MATCH(I$4,'[1]Verificação de preços PF e PMC'!$F$2:$BR$2,0),)</f>
        <v>42.81</v>
      </c>
      <c r="J13" s="15">
        <f>VLOOKUP($D13,'[1]Verificação de preços PF e PMC'!$F$4:$BR$78,MATCH(J$4,'[1]Verificação de preços PF e PMC'!$F$2:$BR$2,0),)</f>
        <v>45.39</v>
      </c>
      <c r="K13" s="57">
        <f>VLOOKUP($D13,'[1]Verificação de preços PF e PMC'!$F$4:$BR$78,MATCH(K$4,'[1]Verificação de preços PF e PMC'!$F$2:$BR$2,0),)</f>
        <v>45.94</v>
      </c>
      <c r="L13" s="15">
        <f>VLOOKUP($D13,'[1]Verificação de preços PF e PMC'!$F$4:$BR$78,MATCH(L$4,'[1]Verificação de preços PF e PMC'!$F$2:$BR$2,0),)</f>
        <v>46.51</v>
      </c>
      <c r="M13" s="17">
        <f>VLOOKUP($D13,'[1]Verificação de preços PF e PMC'!$F$4:$BR$78,MATCH(M$4,'[1]Verificação de preços PF e PMC'!$F$2:$BR$2,0),)</f>
        <v>45.39</v>
      </c>
      <c r="N13" s="14">
        <f>VLOOKUP($D13,'[1]Verificação de preços PF e PMC'!$F$4:$BR$78,MATCH(N$4,'[1]Verificação de preços PF e PMC'!$F$2:$BR$2,0),)</f>
        <v>59.17</v>
      </c>
      <c r="O13" s="58">
        <f>VLOOKUP($D13,'[1]Verificação de preços PF e PMC'!$F$4:$BR$78,MATCH(O$4,'[1]Verificação de preços PF e PMC'!$F$2:$BR$2,0),)</f>
        <v>62.74</v>
      </c>
      <c r="P13" s="58">
        <f>VLOOKUP($D13,'[1]Verificação de preços PF e PMC'!$F$4:$BR$78,MATCH(P$4,'[1]Verificação de preços PF e PMC'!$F$2:$BR$2,0),)</f>
        <v>63.51</v>
      </c>
      <c r="Q13" s="58">
        <f>VLOOKUP($D13,'[1]Verificação de preços PF e PMC'!$F$4:$BR$78,MATCH(Q$4,'[1]Verificação de preços PF e PMC'!$F$2:$BR$2,0),)</f>
        <v>64.290000000000006</v>
      </c>
      <c r="R13" s="17">
        <f>VLOOKUP($D13,'[1]Verificação de preços PF e PMC'!$F$4:$BR$78,MATCH(R$4,'[1]Verificação de preços PF e PMC'!$F$2:$BR$2,0),)</f>
        <v>62.74</v>
      </c>
      <c r="S13" s="92">
        <f>VLOOKUP(D13,'[3]Lista Completa'!$C$10:$Q$60,6,)</f>
        <v>42.81</v>
      </c>
      <c r="T13" s="93">
        <f t="shared" ref="T13:T29" si="2">N13/I13</f>
        <v>1.3821537024059798</v>
      </c>
      <c r="U13" s="93">
        <f t="shared" ref="U13:U29" si="3">O13/J13</f>
        <v>1.3822427847543513</v>
      </c>
      <c r="V13" s="93">
        <f t="shared" ref="V13:V29" si="4">P13/K13</f>
        <v>1.3824553765781453</v>
      </c>
      <c r="W13" s="93">
        <f t="shared" ref="W13:W29" si="5">Q13/L13</f>
        <v>1.3822833799182974</v>
      </c>
      <c r="X13" s="93">
        <f t="shared" ref="X13:X29" si="6">R13/M13</f>
        <v>1.3822427847543513</v>
      </c>
      <c r="Y13" s="23">
        <f t="shared" ref="Y13:Y29" si="7">AVERAGE(T13:X13)</f>
        <v>1.3822756056822247</v>
      </c>
    </row>
    <row r="14" spans="1:25" s="23" customFormat="1" ht="41.25" customHeight="1">
      <c r="A14" s="91">
        <v>150</v>
      </c>
      <c r="B14" s="39"/>
      <c r="C14" s="36">
        <v>7898074611504</v>
      </c>
      <c r="D14" s="13">
        <v>1008499450028</v>
      </c>
      <c r="E14" s="13">
        <f>VLOOKUP(A14,'[1]Cálculo Reajuste'!$A$2:$D$76,4,)</f>
        <v>533802501174414</v>
      </c>
      <c r="F14" s="5" t="s">
        <v>80</v>
      </c>
      <c r="G14" s="56" t="s">
        <v>79</v>
      </c>
      <c r="H14" s="56" t="s">
        <v>81</v>
      </c>
      <c r="I14" s="14">
        <f>VLOOKUP($D14,'[1]Verificação de preços PF e PMC'!$F$4:$BR$78,MATCH(I$4,'[1]Verificação de preços PF e PMC'!$F$2:$BR$2,0),)</f>
        <v>41.27</v>
      </c>
      <c r="J14" s="15">
        <f>VLOOKUP($D14,'[1]Verificação de preços PF e PMC'!$F$4:$BR$78,MATCH(J$4,'[1]Verificação de preços PF e PMC'!$F$2:$BR$2,0),)</f>
        <v>43.76</v>
      </c>
      <c r="K14" s="60">
        <f>VLOOKUP($D14,'[1]Verificação de preços PF e PMC'!$F$4:$BR$78,MATCH(K$4,'[1]Verificação de preços PF e PMC'!$F$2:$BR$2,0),)</f>
        <v>44.29</v>
      </c>
      <c r="L14" s="15">
        <f>VLOOKUP($D14,'[1]Verificação de preços PF e PMC'!$F$4:$BR$78,MATCH(L$4,'[1]Verificação de preços PF e PMC'!$F$2:$BR$2,0),)</f>
        <v>44.83</v>
      </c>
      <c r="M14" s="17">
        <f>VLOOKUP($D14,'[1]Verificação de preços PF e PMC'!$F$4:$BR$78,MATCH(M$4,'[1]Verificação de preços PF e PMC'!$F$2:$BR$2,0),)</f>
        <v>43.76</v>
      </c>
      <c r="N14" s="14">
        <f>VLOOKUP($D14,'[1]Verificação de preços PF e PMC'!$F$4:$BR$78,MATCH(N$4,'[1]Verificação de preços PF e PMC'!$F$2:$BR$2,0),)</f>
        <v>57.05</v>
      </c>
      <c r="O14" s="58">
        <f>VLOOKUP($D14,'[1]Verificação de preços PF e PMC'!$F$4:$BR$78,MATCH(O$4,'[1]Verificação de preços PF e PMC'!$F$2:$BR$2,0),)</f>
        <v>60.49</v>
      </c>
      <c r="P14" s="58">
        <f>VLOOKUP($D14,'[1]Verificação de preços PF e PMC'!$F$4:$BR$78,MATCH(P$4,'[1]Verificação de preços PF e PMC'!$F$2:$BR$2,0),)</f>
        <v>61.22</v>
      </c>
      <c r="Q14" s="58">
        <f>VLOOKUP($D14,'[1]Verificação de preços PF e PMC'!$F$4:$BR$78,MATCH(Q$4,'[1]Verificação de preços PF e PMC'!$F$2:$BR$2,0),)</f>
        <v>61.98</v>
      </c>
      <c r="R14" s="17">
        <f>VLOOKUP($D14,'[1]Verificação de preços PF e PMC'!$F$4:$BR$78,MATCH(R$4,'[1]Verificação de preços PF e PMC'!$F$2:$BR$2,0),)</f>
        <v>60.49</v>
      </c>
      <c r="S14" s="92">
        <f>VLOOKUP(D14,'[3]Lista Completa'!$C$10:$Q$60,6,)</f>
        <v>41.27</v>
      </c>
      <c r="T14" s="93">
        <f t="shared" si="2"/>
        <v>1.3823600678458927</v>
      </c>
      <c r="U14" s="93">
        <f t="shared" si="3"/>
        <v>1.3823126142595978</v>
      </c>
      <c r="V14" s="93">
        <f t="shared" si="4"/>
        <v>1.3822533303228719</v>
      </c>
      <c r="W14" s="93">
        <f t="shared" si="5"/>
        <v>1.3825563238902521</v>
      </c>
      <c r="X14" s="93">
        <f t="shared" si="6"/>
        <v>1.3823126142595978</v>
      </c>
      <c r="Y14" s="23">
        <f t="shared" si="7"/>
        <v>1.3823589901156423</v>
      </c>
    </row>
    <row r="15" spans="1:25" s="23" customFormat="1" ht="41.25" customHeight="1">
      <c r="A15" s="91">
        <v>151</v>
      </c>
      <c r="B15" s="39"/>
      <c r="C15" s="13">
        <v>7898074611511</v>
      </c>
      <c r="D15" s="13">
        <v>1008499450036</v>
      </c>
      <c r="E15" s="13">
        <f>VLOOKUP(A15,'[1]Cálculo Reajuste'!$A$2:$D$76,4,)</f>
        <v>533802502170412</v>
      </c>
      <c r="F15" s="5" t="s">
        <v>80</v>
      </c>
      <c r="G15" s="56" t="s">
        <v>79</v>
      </c>
      <c r="H15" s="56" t="s">
        <v>78</v>
      </c>
      <c r="I15" s="14">
        <f>VLOOKUP($D15,'[1]Verificação de preços PF e PMC'!$F$4:$BR$78,MATCH(I$4,'[1]Verificação de preços PF e PMC'!$F$2:$BR$2,0),)</f>
        <v>111.55</v>
      </c>
      <c r="J15" s="15">
        <f>VLOOKUP($D15,'[1]Verificação de preços PF e PMC'!$F$4:$BR$78,MATCH(J$4,'[1]Verificação de preços PF e PMC'!$F$2:$BR$2,0),)</f>
        <v>118.27</v>
      </c>
      <c r="K15" s="57">
        <f>VLOOKUP($D15,'[1]Verificação de preços PF e PMC'!$F$4:$BR$78,MATCH(K$4,'[1]Verificação de preços PF e PMC'!$F$2:$BR$2,0),)</f>
        <v>119.71</v>
      </c>
      <c r="L15" s="15">
        <f>VLOOKUP($D15,'[1]Verificação de preços PF e PMC'!$F$4:$BR$78,MATCH(L$4,'[1]Verificação de preços PF e PMC'!$F$2:$BR$2,0),)</f>
        <v>121.18</v>
      </c>
      <c r="M15" s="17">
        <f>VLOOKUP($D15,'[1]Verificação de preços PF e PMC'!$F$4:$BR$78,MATCH(M$4,'[1]Verificação de preços PF e PMC'!$F$2:$BR$2,0),)</f>
        <v>118.27</v>
      </c>
      <c r="N15" s="14">
        <f>VLOOKUP($D15,'[1]Verificação de preços PF e PMC'!$F$4:$BR$78,MATCH(N$4,'[1]Verificação de preços PF e PMC'!$F$2:$BR$2,0),)</f>
        <v>154.19999999999999</v>
      </c>
      <c r="O15" s="58">
        <f>VLOOKUP($D15,'[1]Verificação de preços PF e PMC'!$F$4:$BR$78,MATCH(O$4,'[1]Verificação de preços PF e PMC'!$F$2:$BR$2,0),)</f>
        <v>163.5</v>
      </c>
      <c r="P15" s="58">
        <f>VLOOKUP($D15,'[1]Verificação de preços PF e PMC'!$F$4:$BR$78,MATCH(P$4,'[1]Verificação de preços PF e PMC'!$F$2:$BR$2,0),)</f>
        <v>165.48</v>
      </c>
      <c r="Q15" s="58">
        <f>VLOOKUP($D15,'[1]Verificação de preços PF e PMC'!$F$4:$BR$78,MATCH(Q$4,'[1]Verificação de preços PF e PMC'!$F$2:$BR$2,0),)</f>
        <v>167.52</v>
      </c>
      <c r="R15" s="17">
        <f>VLOOKUP($D15,'[1]Verificação de preços PF e PMC'!$F$4:$BR$78,MATCH(R$4,'[1]Verificação de preços PF e PMC'!$F$2:$BR$2,0),)</f>
        <v>163.5</v>
      </c>
      <c r="S15" s="92">
        <f>VLOOKUP(D15,'[3]Lista Completa'!$C$10:$Q$60,6,)</f>
        <v>111.55</v>
      </c>
      <c r="T15" s="93">
        <f t="shared" si="2"/>
        <v>1.3823397579560734</v>
      </c>
      <c r="U15" s="93">
        <f t="shared" si="3"/>
        <v>1.3824300329753954</v>
      </c>
      <c r="V15" s="93">
        <f t="shared" si="4"/>
        <v>1.3823406565867513</v>
      </c>
      <c r="W15" s="93">
        <f t="shared" si="5"/>
        <v>1.3824063376794851</v>
      </c>
      <c r="X15" s="93">
        <f t="shared" si="6"/>
        <v>1.3824300329753954</v>
      </c>
      <c r="Y15" s="23">
        <f t="shared" si="7"/>
        <v>1.3823893636346201</v>
      </c>
    </row>
    <row r="16" spans="1:25" s="23" customFormat="1" ht="41.25" customHeight="1">
      <c r="A16" s="91">
        <v>6110</v>
      </c>
      <c r="B16" s="39"/>
      <c r="C16" s="13">
        <v>7898074611054</v>
      </c>
      <c r="D16" s="13">
        <v>1008400840041</v>
      </c>
      <c r="E16" s="13">
        <f>VLOOKUP(A16,'[1]Cálculo Reajuste'!$A$2:$D$76,4,)</f>
        <v>533800802118411</v>
      </c>
      <c r="F16" s="5" t="s">
        <v>77</v>
      </c>
      <c r="G16" s="56" t="s">
        <v>76</v>
      </c>
      <c r="H16" s="56" t="s">
        <v>75</v>
      </c>
      <c r="I16" s="14">
        <f>VLOOKUP($D16,'[1]Verificação de preços PF e PMC'!$F$4:$BR$78,MATCH(I$4,'[1]Verificação de preços PF e PMC'!$F$2:$BR$2,0),)</f>
        <v>6.17</v>
      </c>
      <c r="J16" s="15">
        <f>VLOOKUP($D16,'[1]Verificação de preços PF e PMC'!$F$4:$BR$78,MATCH(J$4,'[1]Verificação de preços PF e PMC'!$F$2:$BR$2,0),)</f>
        <v>6.54</v>
      </c>
      <c r="K16" s="57">
        <f>VLOOKUP($D16,'[1]Verificação de preços PF e PMC'!$F$4:$BR$78,MATCH(K$4,'[1]Verificação de preços PF e PMC'!$F$2:$BR$2,0),)</f>
        <v>6.62</v>
      </c>
      <c r="L16" s="15">
        <f>VLOOKUP($D16,'[1]Verificação de preços PF e PMC'!$F$4:$BR$78,MATCH(L$4,'[1]Verificação de preços PF e PMC'!$F$2:$BR$2,0),)</f>
        <v>6.7</v>
      </c>
      <c r="M16" s="17">
        <f>VLOOKUP($D16,'[1]Verificação de preços PF e PMC'!$F$4:$BR$78,MATCH(M$4,'[1]Verificação de preços PF e PMC'!$F$2:$BR$2,0),)</f>
        <v>6.54</v>
      </c>
      <c r="N16" s="14">
        <f>VLOOKUP($D16,'[1]Verificação de preços PF e PMC'!$F$4:$BR$78,MATCH(N$4,'[1]Verificação de preços PF e PMC'!$F$2:$BR$2,0),)</f>
        <v>8.5299999999999994</v>
      </c>
      <c r="O16" s="58">
        <f>VLOOKUP($D16,'[1]Verificação de preços PF e PMC'!$F$4:$BR$78,MATCH(O$4,'[1]Verificação de preços PF e PMC'!$F$2:$BR$2,0),)</f>
        <v>9.0399999999999991</v>
      </c>
      <c r="P16" s="58">
        <f>VLOOKUP($D16,'[1]Verificação de preços PF e PMC'!$F$4:$BR$78,MATCH(P$4,'[1]Verificação de preços PF e PMC'!$F$2:$BR$2,0),)</f>
        <v>9.15</v>
      </c>
      <c r="Q16" s="58">
        <f>VLOOKUP($D16,'[1]Verificação de preços PF e PMC'!$F$4:$BR$78,MATCH(Q$4,'[1]Verificação de preços PF e PMC'!$F$2:$BR$2,0),)</f>
        <v>9.26</v>
      </c>
      <c r="R16" s="17">
        <f>VLOOKUP($D16,'[1]Verificação de preços PF e PMC'!$F$4:$BR$78,MATCH(R$4,'[1]Verificação de preços PF e PMC'!$F$2:$BR$2,0),)</f>
        <v>9.0399999999999991</v>
      </c>
      <c r="S16" s="92">
        <f>VLOOKUP(D16,'[3]Lista Completa'!$C$10:$Q$60,6,)</f>
        <v>6.17</v>
      </c>
      <c r="T16" s="93">
        <f t="shared" si="2"/>
        <v>1.3824959481361425</v>
      </c>
      <c r="U16" s="93">
        <f t="shared" si="3"/>
        <v>1.3822629969418958</v>
      </c>
      <c r="V16" s="93">
        <f t="shared" si="4"/>
        <v>1.3821752265861027</v>
      </c>
      <c r="W16" s="93">
        <f t="shared" si="5"/>
        <v>1.3820895522388059</v>
      </c>
      <c r="X16" s="93">
        <f t="shared" si="6"/>
        <v>1.3822629969418958</v>
      </c>
      <c r="Y16" s="23">
        <f t="shared" si="7"/>
        <v>1.3822573441689685</v>
      </c>
    </row>
    <row r="17" spans="1:25" s="32" customFormat="1" ht="41.25" customHeight="1">
      <c r="A17" s="91">
        <v>1510</v>
      </c>
      <c r="B17" s="94"/>
      <c r="C17" s="13">
        <v>7898074614178</v>
      </c>
      <c r="D17" s="13">
        <v>1008401390021</v>
      </c>
      <c r="E17" s="13">
        <f>VLOOKUP(A17,'[1]Cálculo Reajuste'!$A$2:$D$76,4,)</f>
        <v>533801001135411</v>
      </c>
      <c r="F17" s="5" t="s">
        <v>74</v>
      </c>
      <c r="G17" s="56" t="s">
        <v>73</v>
      </c>
      <c r="H17" s="56" t="s">
        <v>72</v>
      </c>
      <c r="I17" s="14">
        <f>VLOOKUP($D17,'[1]Verificação de preços PF e PMC'!$F$4:$BR$78,MATCH(I$4,'[1]Verificação de preços PF e PMC'!$F$2:$BR$2,0),)</f>
        <v>29.29</v>
      </c>
      <c r="J17" s="15">
        <f>VLOOKUP($D17,'[1]Verificação de preços PF e PMC'!$F$4:$BR$78,MATCH(J$4,'[1]Verificação de preços PF e PMC'!$F$2:$BR$2,0),)</f>
        <v>31.05</v>
      </c>
      <c r="K17" s="57">
        <f>VLOOKUP($D17,'[1]Verificação de preços PF e PMC'!$F$4:$BR$78,MATCH(K$4,'[1]Verificação de preços PF e PMC'!$F$2:$BR$2,0),)</f>
        <v>31.43</v>
      </c>
      <c r="L17" s="15">
        <f>VLOOKUP($D17,'[1]Verificação de preços PF e PMC'!$F$4:$BR$78,MATCH(L$4,'[1]Verificação de preços PF e PMC'!$F$2:$BR$2,0),)</f>
        <v>31.82</v>
      </c>
      <c r="M17" s="17">
        <f>VLOOKUP($D17,'[1]Verificação de preços PF e PMC'!$F$4:$BR$78,MATCH(M$4,'[1]Verificação de preços PF e PMC'!$F$2:$BR$2,0),)</f>
        <v>31.05</v>
      </c>
      <c r="N17" s="14">
        <f>VLOOKUP($D17,'[1]Verificação de preços PF e PMC'!$F$4:$BR$78,MATCH(N$4,'[1]Verificação de preços PF e PMC'!$F$2:$BR$2,0),)</f>
        <v>40.479999999999997</v>
      </c>
      <c r="O17" s="58">
        <f>VLOOKUP($D17,'[1]Verificação de preços PF e PMC'!$F$4:$BR$78,MATCH(O$4,'[1]Verificação de preços PF e PMC'!$F$2:$BR$2,0),)</f>
        <v>42.93</v>
      </c>
      <c r="P17" s="58">
        <f>VLOOKUP($D17,'[1]Verificação de preços PF e PMC'!$F$4:$BR$78,MATCH(P$4,'[1]Verificação de preços PF e PMC'!$F$2:$BR$2,0),)</f>
        <v>43.45</v>
      </c>
      <c r="Q17" s="58">
        <f>VLOOKUP($D17,'[1]Verificação de preços PF e PMC'!$F$4:$BR$78,MATCH(Q$4,'[1]Verificação de preços PF e PMC'!$F$2:$BR$2,0),)</f>
        <v>43.98</v>
      </c>
      <c r="R17" s="17">
        <f>VLOOKUP($D17,'[1]Verificação de preços PF e PMC'!$F$4:$BR$78,MATCH(R$4,'[1]Verificação de preços PF e PMC'!$F$2:$BR$2,0),)</f>
        <v>42.93</v>
      </c>
      <c r="S17" s="92">
        <f>VLOOKUP(D17,'[3]Lista Completa'!$C$10:$Q$60,6,)</f>
        <v>29.29</v>
      </c>
      <c r="T17" s="93">
        <f t="shared" si="2"/>
        <v>1.3820416524411061</v>
      </c>
      <c r="U17" s="93">
        <f t="shared" si="3"/>
        <v>1.3826086956521739</v>
      </c>
      <c r="V17" s="93">
        <f t="shared" si="4"/>
        <v>1.3824371619471842</v>
      </c>
      <c r="W17" s="93">
        <f t="shared" si="5"/>
        <v>1.3821495914519168</v>
      </c>
      <c r="X17" s="93">
        <f t="shared" si="6"/>
        <v>1.3826086956521739</v>
      </c>
      <c r="Y17" s="23">
        <f t="shared" si="7"/>
        <v>1.3823691594289109</v>
      </c>
    </row>
    <row r="18" spans="1:25" s="32" customFormat="1" ht="41.25" customHeight="1">
      <c r="A18" s="91">
        <v>1512</v>
      </c>
      <c r="B18" s="94"/>
      <c r="C18" s="13">
        <v>7898074615212</v>
      </c>
      <c r="D18" s="13">
        <v>1008401390031</v>
      </c>
      <c r="E18" s="13">
        <f>VLOOKUP(A18,'[1]Cálculo Reajuste'!$A$2:$D$76,4,)</f>
        <v>533815020007803</v>
      </c>
      <c r="F18" s="5" t="s">
        <v>74</v>
      </c>
      <c r="G18" s="56" t="s">
        <v>73</v>
      </c>
      <c r="H18" s="56" t="s">
        <v>96</v>
      </c>
      <c r="I18" s="14">
        <f>VLOOKUP($D18,'[1]Verificação de preços PF e PMC'!$F$4:$BR$78,MATCH(I$4,'[1]Verificação de preços PF e PMC'!$F$2:$BR$2,0),)</f>
        <v>58.59</v>
      </c>
      <c r="J18" s="15">
        <f>VLOOKUP($D18,'[1]Verificação de preços PF e PMC'!$F$4:$BR$78,MATCH(J$4,'[1]Verificação de preços PF e PMC'!$F$2:$BR$2,0),)</f>
        <v>62.13</v>
      </c>
      <c r="K18" s="57">
        <f>VLOOKUP($D18,'[1]Verificação de preços PF e PMC'!$F$4:$BR$78,MATCH(K$4,'[1]Verificação de preços PF e PMC'!$F$2:$BR$2,0),)</f>
        <v>62.88</v>
      </c>
      <c r="L18" s="15">
        <f>VLOOKUP($D18,'[1]Verificação de preços PF e PMC'!$F$4:$BR$78,MATCH(L$4,'[1]Verificação de preços PF e PMC'!$F$2:$BR$2,0),)</f>
        <v>63.65</v>
      </c>
      <c r="M18" s="17">
        <f>VLOOKUP($D18,'[1]Verificação de preços PF e PMC'!$F$4:$BR$78,MATCH(M$4,'[1]Verificação de preços PF e PMC'!$F$2:$BR$2,0),)</f>
        <v>62.13</v>
      </c>
      <c r="N18" s="14">
        <f>VLOOKUP($D18,'[1]Verificação de preços PF e PMC'!$F$4:$BR$78,MATCH(N$4,'[1]Verificação de preços PF e PMC'!$F$2:$BR$2,0),)</f>
        <v>80.989999999999995</v>
      </c>
      <c r="O18" s="58">
        <f>VLOOKUP($D18,'[1]Verificação de preços PF e PMC'!$F$4:$BR$78,MATCH(O$4,'[1]Verificação de preços PF e PMC'!$F$2:$BR$2,0),)</f>
        <v>85.88</v>
      </c>
      <c r="P18" s="58">
        <f>VLOOKUP($D18,'[1]Verificação de preços PF e PMC'!$F$4:$BR$78,MATCH(P$4,'[1]Verificação de preços PF e PMC'!$F$2:$BR$2,0),)</f>
        <v>86.92</v>
      </c>
      <c r="Q18" s="58">
        <f>VLOOKUP($D18,'[1]Verificação de preços PF e PMC'!$F$4:$BR$78,MATCH(Q$4,'[1]Verificação de preços PF e PMC'!$F$2:$BR$2,0),)</f>
        <v>87.99</v>
      </c>
      <c r="R18" s="17">
        <f>VLOOKUP($D18,'[1]Verificação de preços PF e PMC'!$F$4:$BR$78,MATCH(R$4,'[1]Verificação de preços PF e PMC'!$F$2:$BR$2,0),)</f>
        <v>85.88</v>
      </c>
      <c r="S18" s="92">
        <f>VLOOKUP(D18,'[3]Lista Completa'!$C$10:$Q$60,6,)</f>
        <v>58.59</v>
      </c>
      <c r="T18" s="93">
        <f t="shared" ref="T18" si="8">N18/I18</f>
        <v>1.3823178016726403</v>
      </c>
      <c r="U18" s="93">
        <f t="shared" ref="U18" si="9">O18/J18</f>
        <v>1.3822629969418958</v>
      </c>
      <c r="V18" s="93">
        <f t="shared" ref="V18" si="10">P18/K18</f>
        <v>1.3823155216284988</v>
      </c>
      <c r="W18" s="93">
        <f t="shared" ref="W18" si="11">Q18/L18</f>
        <v>1.3824037706205812</v>
      </c>
      <c r="X18" s="93">
        <f t="shared" ref="X18" si="12">R18/M18</f>
        <v>1.3822629969418958</v>
      </c>
      <c r="Y18" s="23">
        <f t="shared" ref="Y18" si="13">AVERAGE(T18:X18)</f>
        <v>1.3823126175611025</v>
      </c>
    </row>
    <row r="19" spans="1:25" s="32" customFormat="1" ht="41.25" customHeight="1">
      <c r="A19" s="91">
        <v>412</v>
      </c>
      <c r="B19" s="94"/>
      <c r="C19" s="13">
        <v>7898074614109</v>
      </c>
      <c r="D19" s="13">
        <v>1008401590020</v>
      </c>
      <c r="E19" s="13">
        <f>VLOOKUP(A19,'[1]Cálculo Reajuste'!$A$2:$D$76,4,)</f>
        <v>533801101172416</v>
      </c>
      <c r="F19" s="5" t="s">
        <v>71</v>
      </c>
      <c r="G19" s="56" t="s">
        <v>70</v>
      </c>
      <c r="H19" s="56" t="s">
        <v>69</v>
      </c>
      <c r="I19" s="14">
        <f>VLOOKUP($D19,'[1]Verificação de preços PF e PMC'!$F$4:$BR$78,MATCH(I$4,'[1]Verificação de preços PF e PMC'!$F$2:$BR$2,0),)</f>
        <v>21.49</v>
      </c>
      <c r="J19" s="15">
        <f>VLOOKUP($D19,'[1]Verificação de preços PF e PMC'!$F$4:$BR$78,MATCH(J$4,'[1]Verificação de preços PF e PMC'!$F$2:$BR$2,0),)</f>
        <v>22.78</v>
      </c>
      <c r="K19" s="57">
        <f>VLOOKUP($D19,'[1]Verificação de preços PF e PMC'!$F$4:$BR$78,MATCH(K$4,'[1]Verificação de preços PF e PMC'!$F$2:$BR$2,0),)</f>
        <v>23.06</v>
      </c>
      <c r="L19" s="15">
        <f>VLOOKUP($D19,'[1]Verificação de preços PF e PMC'!$F$4:$BR$78,MATCH(L$4,'[1]Verificação de preços PF e PMC'!$F$2:$BR$2,0),)</f>
        <v>23.34</v>
      </c>
      <c r="M19" s="17">
        <f>VLOOKUP($D19,'[1]Verificação de preços PF e PMC'!$F$4:$BR$78,MATCH(M$4,'[1]Verificação de preços PF e PMC'!$F$2:$BR$2,0),)</f>
        <v>22.78</v>
      </c>
      <c r="N19" s="14">
        <f>VLOOKUP($D19,'[1]Verificação de preços PF e PMC'!$F$4:$BR$78,MATCH(N$4,'[1]Verificação de preços PF e PMC'!$F$2:$BR$2,0),)</f>
        <v>29.7</v>
      </c>
      <c r="O19" s="58">
        <f>VLOOKUP($D19,'[1]Verificação de preços PF e PMC'!$F$4:$BR$78,MATCH(O$4,'[1]Verificação de preços PF e PMC'!$F$2:$BR$2,0),)</f>
        <v>31.49</v>
      </c>
      <c r="P19" s="58">
        <f>VLOOKUP($D19,'[1]Verificação de preços PF e PMC'!$F$4:$BR$78,MATCH(P$4,'[1]Verificação de preços PF e PMC'!$F$2:$BR$2,0),)</f>
        <v>31.88</v>
      </c>
      <c r="Q19" s="58">
        <f>VLOOKUP($D19,'[1]Verificação de preços PF e PMC'!$F$4:$BR$78,MATCH(Q$4,'[1]Verificação de preços PF e PMC'!$F$2:$BR$2,0),)</f>
        <v>32.270000000000003</v>
      </c>
      <c r="R19" s="17">
        <f>VLOOKUP($D19,'[1]Verificação de preços PF e PMC'!$F$4:$BR$78,MATCH(R$4,'[1]Verificação de preços PF e PMC'!$F$2:$BR$2,0),)</f>
        <v>31.49</v>
      </c>
      <c r="S19" s="92">
        <f>VLOOKUP(D19,'[3]Lista Completa'!$C$10:$Q$60,6,)</f>
        <v>21.49</v>
      </c>
      <c r="T19" s="93">
        <f t="shared" si="2"/>
        <v>1.3820381572824569</v>
      </c>
      <c r="U19" s="93">
        <f t="shared" si="3"/>
        <v>1.3823529411764703</v>
      </c>
      <c r="V19" s="93">
        <f t="shared" si="4"/>
        <v>1.3824804856895057</v>
      </c>
      <c r="W19" s="93">
        <f t="shared" si="5"/>
        <v>1.3826049700085692</v>
      </c>
      <c r="X19" s="93">
        <f t="shared" si="6"/>
        <v>1.3823529411764703</v>
      </c>
      <c r="Y19" s="23">
        <f t="shared" si="7"/>
        <v>1.3823658990666945</v>
      </c>
    </row>
    <row r="20" spans="1:25" s="23" customFormat="1" ht="41.25" hidden="1" customHeight="1">
      <c r="A20" s="91">
        <v>7614</v>
      </c>
      <c r="B20" s="39"/>
      <c r="C20" s="101">
        <v>7898074616141</v>
      </c>
      <c r="D20" s="101">
        <v>1008400510052</v>
      </c>
      <c r="E20" s="101">
        <f>VLOOKUP(A20,'[1]Cálculo Reajuste'!$A$2:$D$76,4,)</f>
        <v>533801402113419</v>
      </c>
      <c r="F20" s="102" t="s">
        <v>68</v>
      </c>
      <c r="G20" s="103" t="s">
        <v>67</v>
      </c>
      <c r="H20" s="104" t="s">
        <v>66</v>
      </c>
      <c r="I20" s="105">
        <f>VLOOKUP($D20,'[1]Verificação de preços PF e PMC'!$F$4:$BR$78,MATCH(I$4,'[1]Verificação de preços PF e PMC'!$F$2:$BR$2,0),)</f>
        <v>25.18</v>
      </c>
      <c r="J20" s="106">
        <f>VLOOKUP($D20,'[1]Verificação de preços PF e PMC'!$F$4:$BR$78,MATCH(J$4,'[1]Verificação de preços PF e PMC'!$F$2:$BR$2,0),)</f>
        <v>26.7</v>
      </c>
      <c r="K20" s="107">
        <f>VLOOKUP($D20,'[1]Verificação de preços PF e PMC'!$F$4:$BR$78,MATCH(K$4,'[1]Verificação de preços PF e PMC'!$F$2:$BR$2,0),)</f>
        <v>27.02</v>
      </c>
      <c r="L20" s="106">
        <f>VLOOKUP($D20,'[1]Verificação de preços PF e PMC'!$F$4:$BR$78,MATCH(L$4,'[1]Verificação de preços PF e PMC'!$F$2:$BR$2,0),)</f>
        <v>27.35</v>
      </c>
      <c r="M20" s="108">
        <f>VLOOKUP($D20,'[1]Verificação de preços PF e PMC'!$F$4:$BR$78,MATCH(M$4,'[1]Verificação de preços PF e PMC'!$F$2:$BR$2,0),)</f>
        <v>26.7</v>
      </c>
      <c r="N20" s="105">
        <f>VLOOKUP($D20,'[1]Verificação de preços PF e PMC'!$F$4:$BR$78,MATCH(N$4,'[1]Verificação de preços PF e PMC'!$F$2:$BR$2,0),)</f>
        <v>34.799999999999997</v>
      </c>
      <c r="O20" s="107">
        <f>VLOOKUP($D20,'[1]Verificação de preços PF e PMC'!$F$4:$BR$78,MATCH(O$4,'[1]Verificação de preços PF e PMC'!$F$2:$BR$2,0),)</f>
        <v>36.9</v>
      </c>
      <c r="P20" s="107">
        <f>VLOOKUP($D20,'[1]Verificação de preços PF e PMC'!$F$4:$BR$78,MATCH(P$4,'[1]Verificação de preços PF e PMC'!$F$2:$BR$2,0),)</f>
        <v>37.35</v>
      </c>
      <c r="Q20" s="107">
        <f>VLOOKUP($D20,'[1]Verificação de preços PF e PMC'!$F$4:$BR$78,MATCH(Q$4,'[1]Verificação de preços PF e PMC'!$F$2:$BR$2,0),)</f>
        <v>37.81</v>
      </c>
      <c r="R20" s="108">
        <f>VLOOKUP($D20,'[1]Verificação de preços PF e PMC'!$F$4:$BR$78,MATCH(R$4,'[1]Verificação de preços PF e PMC'!$F$2:$BR$2,0),)</f>
        <v>36.9</v>
      </c>
      <c r="S20" s="92" t="e">
        <f>VLOOKUP(D20,'[3]Lista Completa'!$C$10:$Q$60,6,)</f>
        <v>#N/A</v>
      </c>
      <c r="T20" s="93">
        <f t="shared" si="2"/>
        <v>1.3820492454328832</v>
      </c>
      <c r="U20" s="93">
        <f t="shared" si="3"/>
        <v>1.3820224719101124</v>
      </c>
      <c r="V20" s="93">
        <f t="shared" si="4"/>
        <v>1.3823094004441157</v>
      </c>
      <c r="W20" s="93">
        <f t="shared" si="5"/>
        <v>1.3824497257769652</v>
      </c>
      <c r="X20" s="93">
        <f t="shared" si="6"/>
        <v>1.3820224719101124</v>
      </c>
      <c r="Y20" s="23">
        <f t="shared" si="7"/>
        <v>1.3821706630948376</v>
      </c>
    </row>
    <row r="21" spans="1:25" s="23" customFormat="1" ht="41.25" customHeight="1">
      <c r="A21" s="91">
        <v>881</v>
      </c>
      <c r="B21" s="39"/>
      <c r="C21" s="13">
        <v>7898074610880</v>
      </c>
      <c r="D21" s="13">
        <v>1008401480268</v>
      </c>
      <c r="E21" s="13">
        <f>VLOOKUP(A21,'[1]Cálculo Reajuste'!$A$2:$D$76,4,)</f>
        <v>533801907134316</v>
      </c>
      <c r="F21" s="6" t="s">
        <v>61</v>
      </c>
      <c r="G21" s="61" t="s">
        <v>60</v>
      </c>
      <c r="H21" s="59" t="s">
        <v>65</v>
      </c>
      <c r="I21" s="14">
        <f>VLOOKUP($D21,'[1]Verificação de preços PF e PMC'!$F$4:$BR$78,MATCH(I$4,'[1]Verificação de preços PF e PMC'!$F$2:$BR$2,0),)</f>
        <v>21.61</v>
      </c>
      <c r="J21" s="15">
        <f>VLOOKUP($D21,'[1]Verificação de preços PF e PMC'!$F$4:$BR$78,MATCH(J$4,'[1]Verificação de preços PF e PMC'!$F$2:$BR$2,0),)</f>
        <v>22.91</v>
      </c>
      <c r="K21" s="57">
        <f>VLOOKUP($D21,'[1]Verificação de preços PF e PMC'!$F$4:$BR$78,MATCH(K$4,'[1]Verificação de preços PF e PMC'!$F$2:$BR$2,0),)</f>
        <v>23.19</v>
      </c>
      <c r="L21" s="15">
        <f>VLOOKUP($D21,'[1]Verificação de preços PF e PMC'!$F$4:$BR$78,MATCH(L$4,'[1]Verificação de preços PF e PMC'!$F$2:$BR$2,0),)</f>
        <v>23.48</v>
      </c>
      <c r="M21" s="17">
        <f>VLOOKUP($D21,'[1]Verificação de preços PF e PMC'!$F$4:$BR$78,MATCH(M$4,'[1]Verificação de preços PF e PMC'!$F$2:$BR$2,0),)</f>
        <v>22.91</v>
      </c>
      <c r="N21" s="14">
        <f>VLOOKUP($D21,'[1]Verificação de preços PF e PMC'!$F$4:$BR$78,MATCH(N$4,'[1]Verificação de preços PF e PMC'!$F$2:$BR$2,0),)</f>
        <v>29.87</v>
      </c>
      <c r="O21" s="58">
        <f>VLOOKUP($D21,'[1]Verificação de preços PF e PMC'!$F$4:$BR$78,MATCH(O$4,'[1]Verificação de preços PF e PMC'!$F$2:$BR$2,0),)</f>
        <v>31.67</v>
      </c>
      <c r="P21" s="58">
        <f>VLOOKUP($D21,'[1]Verificação de preços PF e PMC'!$F$4:$BR$78,MATCH(P$4,'[1]Verificação de preços PF e PMC'!$F$2:$BR$2,0),)</f>
        <v>32.06</v>
      </c>
      <c r="Q21" s="58">
        <f>VLOOKUP($D21,'[1]Verificação de preços PF e PMC'!$F$4:$BR$78,MATCH(Q$4,'[1]Verificação de preços PF e PMC'!$F$2:$BR$2,0),)</f>
        <v>32.450000000000003</v>
      </c>
      <c r="R21" s="17">
        <f>VLOOKUP($D21,'[1]Verificação de preços PF e PMC'!$F$4:$BR$78,MATCH(R$4,'[1]Verificação de preços PF e PMC'!$F$2:$BR$2,0),)</f>
        <v>31.67</v>
      </c>
      <c r="S21" s="92">
        <f>VLOOKUP(D21,'[3]Lista Completa'!$C$10:$Q$60,6,)</f>
        <v>21.61</v>
      </c>
      <c r="T21" s="93">
        <f t="shared" si="2"/>
        <v>1.3822304488662658</v>
      </c>
      <c r="U21" s="93">
        <f t="shared" si="3"/>
        <v>1.3823657791357487</v>
      </c>
      <c r="V21" s="93">
        <f t="shared" si="4"/>
        <v>1.3824924536438119</v>
      </c>
      <c r="W21" s="93">
        <f t="shared" si="5"/>
        <v>1.3820272572402046</v>
      </c>
      <c r="X21" s="93">
        <f t="shared" si="6"/>
        <v>1.3823657791357487</v>
      </c>
      <c r="Y21" s="23">
        <f t="shared" si="7"/>
        <v>1.382296343604356</v>
      </c>
    </row>
    <row r="22" spans="1:25" s="23" customFormat="1" ht="41.25" customHeight="1">
      <c r="A22" s="91">
        <v>871</v>
      </c>
      <c r="B22" s="39"/>
      <c r="C22" s="13">
        <v>7898074618718</v>
      </c>
      <c r="D22" s="13">
        <v>1008401480233</v>
      </c>
      <c r="E22" s="13">
        <f>VLOOKUP(A22,'[1]Cálculo Reajuste'!$A$2:$D$76,4,)</f>
        <v>533801906138318</v>
      </c>
      <c r="F22" s="6" t="s">
        <v>61</v>
      </c>
      <c r="G22" s="61" t="s">
        <v>60</v>
      </c>
      <c r="H22" s="59" t="s">
        <v>64</v>
      </c>
      <c r="I22" s="14">
        <f>VLOOKUP($D22,'[1]Verificação de preços PF e PMC'!$F$4:$BR$78,MATCH(I$4,'[1]Verificação de preços PF e PMC'!$F$2:$BR$2,0),)</f>
        <v>13.5</v>
      </c>
      <c r="J22" s="15">
        <f>VLOOKUP($D22,'[1]Verificação de preços PF e PMC'!$F$4:$BR$78,MATCH(J$4,'[1]Verificação de preços PF e PMC'!$F$2:$BR$2,0),)</f>
        <v>14.32</v>
      </c>
      <c r="K22" s="57">
        <f>VLOOKUP($D22,'[1]Verificação de preços PF e PMC'!$F$4:$BR$78,MATCH(K$4,'[1]Verificação de preços PF e PMC'!$F$2:$BR$2,0),)</f>
        <v>14.49</v>
      </c>
      <c r="L22" s="15">
        <f>VLOOKUP($D22,'[1]Verificação de preços PF e PMC'!$F$4:$BR$78,MATCH(L$4,'[1]Verificação de preços PF e PMC'!$F$2:$BR$2,0),)</f>
        <v>14.67</v>
      </c>
      <c r="M22" s="17">
        <f>VLOOKUP($D22,'[1]Verificação de preços PF e PMC'!$F$4:$BR$78,MATCH(M$4,'[1]Verificação de preços PF e PMC'!$F$2:$BR$2,0),)</f>
        <v>14.32</v>
      </c>
      <c r="N22" s="14">
        <f>VLOOKUP($D22,'[1]Verificação de preços PF e PMC'!$F$4:$BR$78,MATCH(N$4,'[1]Verificação de preços PF e PMC'!$F$2:$BR$2,0),)</f>
        <v>18.66</v>
      </c>
      <c r="O22" s="58">
        <f>VLOOKUP($D22,'[1]Verificação de preços PF e PMC'!$F$4:$BR$78,MATCH(O$4,'[1]Verificação de preços PF e PMC'!$F$2:$BR$2,0),)</f>
        <v>19.79</v>
      </c>
      <c r="P22" s="58">
        <f>VLOOKUP($D22,'[1]Verificação de preços PF e PMC'!$F$4:$BR$78,MATCH(P$4,'[1]Verificação de preços PF e PMC'!$F$2:$BR$2,0),)</f>
        <v>20.03</v>
      </c>
      <c r="Q22" s="58">
        <f>VLOOKUP($D22,'[1]Verificação de preços PF e PMC'!$F$4:$BR$78,MATCH(Q$4,'[1]Verificação de preços PF e PMC'!$F$2:$BR$2,0),)</f>
        <v>20.28</v>
      </c>
      <c r="R22" s="17">
        <f>VLOOKUP($D22,'[1]Verificação de preços PF e PMC'!$F$4:$BR$78,MATCH(R$4,'[1]Verificação de preços PF e PMC'!$F$2:$BR$2,0),)</f>
        <v>19.79</v>
      </c>
      <c r="S22" s="92">
        <f>VLOOKUP(D22,'[3]Lista Completa'!$C$10:$Q$60,6,)</f>
        <v>13.5</v>
      </c>
      <c r="T22" s="93">
        <f t="shared" si="2"/>
        <v>1.3822222222222222</v>
      </c>
      <c r="U22" s="93">
        <f t="shared" si="3"/>
        <v>1.3819832402234635</v>
      </c>
      <c r="V22" s="93">
        <f t="shared" si="4"/>
        <v>1.3823326432022085</v>
      </c>
      <c r="W22" s="93">
        <f t="shared" si="5"/>
        <v>1.3824130879345604</v>
      </c>
      <c r="X22" s="93">
        <f t="shared" si="6"/>
        <v>1.3819832402234635</v>
      </c>
      <c r="Y22" s="23">
        <f t="shared" si="7"/>
        <v>1.3821868867611837</v>
      </c>
    </row>
    <row r="23" spans="1:25" s="32" customFormat="1" ht="41.25" customHeight="1">
      <c r="A23" s="91">
        <v>781</v>
      </c>
      <c r="B23" s="94"/>
      <c r="C23" s="13">
        <v>7898074617803</v>
      </c>
      <c r="D23" s="13">
        <v>1008401480063</v>
      </c>
      <c r="E23" s="13">
        <f>VLOOKUP(A23,'[1]Cálculo Reajuste'!$A$2:$D$76,4,)</f>
        <v>533801904135427</v>
      </c>
      <c r="F23" s="6" t="s">
        <v>61</v>
      </c>
      <c r="G23" s="61" t="s">
        <v>60</v>
      </c>
      <c r="H23" s="59" t="s">
        <v>63</v>
      </c>
      <c r="I23" s="14">
        <f>VLOOKUP($D23,'[1]Verificação de preços PF e PMC'!$F$4:$BR$78,MATCH(I$4,'[1]Verificação de preços PF e PMC'!$F$2:$BR$2,0),)</f>
        <v>21.61</v>
      </c>
      <c r="J23" s="15">
        <f>VLOOKUP($D23,'[1]Verificação de preços PF e PMC'!$F$4:$BR$78,MATCH(J$4,'[1]Verificação de preços PF e PMC'!$F$2:$BR$2,0),)</f>
        <v>22.91</v>
      </c>
      <c r="K23" s="57">
        <f>VLOOKUP($D23,'[1]Verificação de preços PF e PMC'!$F$4:$BR$78,MATCH(K$4,'[1]Verificação de preços PF e PMC'!$F$2:$BR$2,0),)</f>
        <v>23.19</v>
      </c>
      <c r="L23" s="15">
        <f>VLOOKUP($D23,'[1]Verificação de preços PF e PMC'!$F$4:$BR$78,MATCH(L$4,'[1]Verificação de preços PF e PMC'!$F$2:$BR$2,0),)</f>
        <v>23.48</v>
      </c>
      <c r="M23" s="17">
        <f>VLOOKUP($D23,'[1]Verificação de preços PF e PMC'!$F$4:$BR$78,MATCH(M$4,'[1]Verificação de preços PF e PMC'!$F$2:$BR$2,0),)</f>
        <v>22.91</v>
      </c>
      <c r="N23" s="14">
        <f>VLOOKUP($D23,'[1]Verificação de preços PF e PMC'!$F$4:$BR$78,MATCH(N$4,'[1]Verificação de preços PF e PMC'!$F$2:$BR$2,0),)</f>
        <v>29.87</v>
      </c>
      <c r="O23" s="58">
        <f>VLOOKUP($D23,'[1]Verificação de preços PF e PMC'!$F$4:$BR$78,MATCH(O$4,'[1]Verificação de preços PF e PMC'!$F$2:$BR$2,0),)</f>
        <v>31.67</v>
      </c>
      <c r="P23" s="58">
        <f>VLOOKUP($D23,'[1]Verificação de preços PF e PMC'!$F$4:$BR$78,MATCH(P$4,'[1]Verificação de preços PF e PMC'!$F$2:$BR$2,0),)</f>
        <v>32.06</v>
      </c>
      <c r="Q23" s="58">
        <f>VLOOKUP($D23,'[1]Verificação de preços PF e PMC'!$F$4:$BR$78,MATCH(Q$4,'[1]Verificação de preços PF e PMC'!$F$2:$BR$2,0),)</f>
        <v>32.450000000000003</v>
      </c>
      <c r="R23" s="17">
        <f>VLOOKUP($D23,'[1]Verificação de preços PF e PMC'!$F$4:$BR$78,MATCH(R$4,'[1]Verificação de preços PF e PMC'!$F$2:$BR$2,0),)</f>
        <v>31.67</v>
      </c>
      <c r="S23" s="92">
        <f>VLOOKUP(D23,'[3]Lista Completa'!$C$10:$Q$60,6,)</f>
        <v>21.61</v>
      </c>
      <c r="T23" s="93">
        <f t="shared" si="2"/>
        <v>1.3822304488662658</v>
      </c>
      <c r="U23" s="93">
        <f t="shared" si="3"/>
        <v>1.3823657791357487</v>
      </c>
      <c r="V23" s="93">
        <f t="shared" si="4"/>
        <v>1.3824924536438119</v>
      </c>
      <c r="W23" s="93">
        <f t="shared" si="5"/>
        <v>1.3820272572402046</v>
      </c>
      <c r="X23" s="93">
        <f t="shared" si="6"/>
        <v>1.3823657791357487</v>
      </c>
      <c r="Y23" s="23">
        <f t="shared" si="7"/>
        <v>1.382296343604356</v>
      </c>
    </row>
    <row r="24" spans="1:25" s="32" customFormat="1" ht="41.25" customHeight="1">
      <c r="A24" s="91">
        <v>776</v>
      </c>
      <c r="B24" s="94"/>
      <c r="C24" s="13">
        <v>7898074617759</v>
      </c>
      <c r="D24" s="13">
        <v>1008401480081</v>
      </c>
      <c r="E24" s="13">
        <f>VLOOKUP(A24,'[1]Cálculo Reajuste'!$A$2:$D$76,4,)</f>
        <v>533801903139429</v>
      </c>
      <c r="F24" s="6" t="s">
        <v>61</v>
      </c>
      <c r="G24" s="61" t="s">
        <v>60</v>
      </c>
      <c r="H24" s="59" t="s">
        <v>62</v>
      </c>
      <c r="I24" s="14">
        <f>VLOOKUP($D24,'[1]Verificação de preços PF e PMC'!$F$4:$BR$78,MATCH(I$4,'[1]Verificação de preços PF e PMC'!$F$2:$BR$2,0),)</f>
        <v>9.15</v>
      </c>
      <c r="J24" s="15">
        <f>VLOOKUP($D24,'[1]Verificação de preços PF e PMC'!$F$4:$BR$78,MATCH(J$4,'[1]Verificação de preços PF e PMC'!$F$2:$BR$2,0),)</f>
        <v>9.6999999999999993</v>
      </c>
      <c r="K24" s="57">
        <f>VLOOKUP($D24,'[1]Verificação de preços PF e PMC'!$F$4:$BR$78,MATCH(K$4,'[1]Verificação de preços PF e PMC'!$F$2:$BR$2,0),)</f>
        <v>9.82</v>
      </c>
      <c r="L24" s="15">
        <f>VLOOKUP($D24,'[1]Verificação de preços PF e PMC'!$F$4:$BR$78,MATCH(L$4,'[1]Verificação de preços PF e PMC'!$F$2:$BR$2,0),)</f>
        <v>9.94</v>
      </c>
      <c r="M24" s="17">
        <f>VLOOKUP($D24,'[1]Verificação de preços PF e PMC'!$F$4:$BR$78,MATCH(M$4,'[1]Verificação de preços PF e PMC'!$F$2:$BR$2,0),)</f>
        <v>9.6999999999999993</v>
      </c>
      <c r="N24" s="14">
        <f>VLOOKUP($D24,'[1]Verificação de preços PF e PMC'!$F$4:$BR$78,MATCH(N$4,'[1]Verificação de preços PF e PMC'!$F$2:$BR$2,0),)</f>
        <v>12.65</v>
      </c>
      <c r="O24" s="58">
        <f>VLOOKUP($D24,'[1]Verificação de preços PF e PMC'!$F$4:$BR$78,MATCH(O$4,'[1]Verificação de preços PF e PMC'!$F$2:$BR$2,0),)</f>
        <v>13.41</v>
      </c>
      <c r="P24" s="58">
        <f>VLOOKUP($D24,'[1]Verificação de preços PF e PMC'!$F$4:$BR$78,MATCH(P$4,'[1]Verificação de preços PF e PMC'!$F$2:$BR$2,0),)</f>
        <v>13.57</v>
      </c>
      <c r="Q24" s="58">
        <f>VLOOKUP($D24,'[1]Verificação de preços PF e PMC'!$F$4:$BR$78,MATCH(Q$4,'[1]Verificação de preços PF e PMC'!$F$2:$BR$2,0),)</f>
        <v>13.74</v>
      </c>
      <c r="R24" s="17">
        <f>VLOOKUP($D24,'[1]Verificação de preços PF e PMC'!$F$4:$BR$78,MATCH(R$4,'[1]Verificação de preços PF e PMC'!$F$2:$BR$2,0),)</f>
        <v>13.41</v>
      </c>
      <c r="S24" s="92">
        <f>VLOOKUP(D24,'[3]Lista Completa'!$C$10:$Q$60,6,)</f>
        <v>9.15</v>
      </c>
      <c r="T24" s="93">
        <f t="shared" si="2"/>
        <v>1.3825136612021858</v>
      </c>
      <c r="U24" s="93">
        <f t="shared" si="3"/>
        <v>1.3824742268041239</v>
      </c>
      <c r="V24" s="93">
        <f t="shared" si="4"/>
        <v>1.3818737270875763</v>
      </c>
      <c r="W24" s="93">
        <f t="shared" si="5"/>
        <v>1.3822937625754528</v>
      </c>
      <c r="X24" s="93">
        <f t="shared" si="6"/>
        <v>1.3824742268041239</v>
      </c>
      <c r="Y24" s="23">
        <f t="shared" si="7"/>
        <v>1.3823259208946925</v>
      </c>
    </row>
    <row r="25" spans="1:25" s="32" customFormat="1" ht="41.25" customHeight="1">
      <c r="A25" s="91">
        <v>773</v>
      </c>
      <c r="B25" s="94"/>
      <c r="C25" s="13">
        <v>7898074617728</v>
      </c>
      <c r="D25" s="13">
        <v>1008401480098</v>
      </c>
      <c r="E25" s="13">
        <f>VLOOKUP(A25,'[1]Cálculo Reajuste'!$A$2:$D$76,4,)</f>
        <v>533801902132420</v>
      </c>
      <c r="F25" s="6" t="s">
        <v>61</v>
      </c>
      <c r="G25" s="61" t="s">
        <v>60</v>
      </c>
      <c r="H25" s="59" t="s">
        <v>59</v>
      </c>
      <c r="I25" s="14">
        <f>VLOOKUP($D25,'[1]Verificação de preços PF e PMC'!$F$4:$BR$78,MATCH(I$4,'[1]Verificação de preços PF e PMC'!$F$2:$BR$2,0),)</f>
        <v>27.09</v>
      </c>
      <c r="J25" s="15">
        <f>VLOOKUP($D25,'[1]Verificação de preços PF e PMC'!$F$4:$BR$78,MATCH(J$4,'[1]Verificação de preços PF e PMC'!$F$2:$BR$2,0),)</f>
        <v>28.72</v>
      </c>
      <c r="K25" s="57">
        <f>VLOOKUP($D25,'[1]Verificação de preços PF e PMC'!$F$4:$BR$78,MATCH(K$4,'[1]Verificação de preços PF e PMC'!$F$2:$BR$2,0),)</f>
        <v>29.07</v>
      </c>
      <c r="L25" s="15">
        <f>VLOOKUP($D25,'[1]Verificação de preços PF e PMC'!$F$4:$BR$78,MATCH(L$4,'[1]Verificação de preços PF e PMC'!$F$2:$BR$2,0),)</f>
        <v>29.43</v>
      </c>
      <c r="M25" s="17">
        <f>VLOOKUP($D25,'[1]Verificação de preços PF e PMC'!$F$4:$BR$78,MATCH(M$4,'[1]Verificação de preços PF e PMC'!$F$2:$BR$2,0),)</f>
        <v>28.72</v>
      </c>
      <c r="N25" s="14">
        <f>VLOOKUP($D25,'[1]Verificação de preços PF e PMC'!$F$4:$BR$78,MATCH(N$4,'[1]Verificação de preços PF e PMC'!$F$2:$BR$2,0),)</f>
        <v>37.44</v>
      </c>
      <c r="O25" s="58">
        <f>VLOOKUP($D25,'[1]Verificação de preços PF e PMC'!$F$4:$BR$78,MATCH(O$4,'[1]Verificação de preços PF e PMC'!$F$2:$BR$2,0),)</f>
        <v>39.700000000000003</v>
      </c>
      <c r="P25" s="58">
        <f>VLOOKUP($D25,'[1]Verificação de preços PF e PMC'!$F$4:$BR$78,MATCH(P$4,'[1]Verificação de preços PF e PMC'!$F$2:$BR$2,0),)</f>
        <v>40.19</v>
      </c>
      <c r="Q25" s="58">
        <f>VLOOKUP($D25,'[1]Verificação de preços PF e PMC'!$F$4:$BR$78,MATCH(Q$4,'[1]Verificação de preços PF e PMC'!$F$2:$BR$2,0),)</f>
        <v>40.68</v>
      </c>
      <c r="R25" s="17">
        <f>VLOOKUP($D25,'[1]Verificação de preços PF e PMC'!$F$4:$BR$78,MATCH(R$4,'[1]Verificação de preços PF e PMC'!$F$2:$BR$2,0),)</f>
        <v>39.700000000000003</v>
      </c>
      <c r="S25" s="92">
        <f>VLOOKUP(D25,'[3]Lista Completa'!$C$10:$Q$60,6,)</f>
        <v>27.09</v>
      </c>
      <c r="T25" s="93">
        <f t="shared" si="2"/>
        <v>1.3820598006644518</v>
      </c>
      <c r="U25" s="93">
        <f t="shared" si="3"/>
        <v>1.3823119777158777</v>
      </c>
      <c r="V25" s="93">
        <f t="shared" si="4"/>
        <v>1.3825249398004815</v>
      </c>
      <c r="W25" s="93">
        <f t="shared" si="5"/>
        <v>1.382262996941896</v>
      </c>
      <c r="X25" s="93">
        <f t="shared" si="6"/>
        <v>1.3823119777158777</v>
      </c>
      <c r="Y25" s="23">
        <f t="shared" si="7"/>
        <v>1.3822943385677169</v>
      </c>
    </row>
    <row r="26" spans="1:25" s="32" customFormat="1" ht="41.25" hidden="1" customHeight="1">
      <c r="A26" s="91" t="s">
        <v>91</v>
      </c>
      <c r="B26" s="94"/>
      <c r="C26" s="101">
        <v>7898074618886</v>
      </c>
      <c r="D26" s="101">
        <v>1008401480322</v>
      </c>
      <c r="E26" s="101">
        <v>533814030007405</v>
      </c>
      <c r="F26" s="102" t="s">
        <v>61</v>
      </c>
      <c r="G26" s="103" t="s">
        <v>60</v>
      </c>
      <c r="H26" s="104" t="s">
        <v>92</v>
      </c>
      <c r="I26" s="105">
        <f>VLOOKUP($D26,'[1]Verificação de preços PF e PMC'!$F$4:$BR$78,MATCH(I$4,'[1]Verificação de preços PF e PMC'!$F$2:$BR$2,0),)</f>
        <v>6.79</v>
      </c>
      <c r="J26" s="109">
        <f>VLOOKUP($D26,'[1]Verificação de preços PF e PMC'!$F$4:$BR$78,MATCH(J$4,'[1]Verificação de preços PF e PMC'!$F$2:$BR$2,0),)</f>
        <v>7.2</v>
      </c>
      <c r="K26" s="109">
        <f>VLOOKUP($D26,'[1]Verificação de preços PF e PMC'!$F$4:$BR$78,MATCH(K$4,'[1]Verificação de preços PF e PMC'!$F$2:$BR$2,0),)</f>
        <v>7.29</v>
      </c>
      <c r="L26" s="109">
        <f>VLOOKUP($D26,'[1]Verificação de preços PF e PMC'!$F$4:$BR$78,MATCH(L$4,'[1]Verificação de preços PF e PMC'!$F$2:$BR$2,0),)</f>
        <v>7.38</v>
      </c>
      <c r="M26" s="110">
        <f>VLOOKUP($D26,'[1]Verificação de preços PF e PMC'!$F$4:$BR$78,MATCH(M$4,'[1]Verificação de preços PF e PMC'!$F$2:$BR$2,0),)</f>
        <v>7.2</v>
      </c>
      <c r="N26" s="105">
        <f>VLOOKUP($D26,'[1]Verificação de preços PF e PMC'!$F$4:$BR$78,MATCH(N$4,'[1]Verificação de preços PF e PMC'!$F$2:$BR$2,0),)</f>
        <v>9.39</v>
      </c>
      <c r="O26" s="109">
        <f>VLOOKUP($D26,'[1]Verificação de preços PF e PMC'!$F$4:$BR$78,MATCH(O$4,'[1]Verificação de preços PF e PMC'!$F$2:$BR$2,0),)</f>
        <v>9.9600000000000009</v>
      </c>
      <c r="P26" s="109">
        <f>VLOOKUP($D26,'[1]Verificação de preços PF e PMC'!$F$4:$BR$78,MATCH(P$4,'[1]Verificação de preços PF e PMC'!$F$2:$BR$2,0),)</f>
        <v>10.08</v>
      </c>
      <c r="Q26" s="109">
        <f>VLOOKUP($D26,'[1]Verificação de preços PF e PMC'!$F$4:$BR$78,MATCH(Q$4,'[1]Verificação de preços PF e PMC'!$F$2:$BR$2,0),)</f>
        <v>10.199999999999999</v>
      </c>
      <c r="R26" s="110">
        <f>VLOOKUP($D26,'[1]Verificação de preços PF e PMC'!$F$4:$BR$78,MATCH(R$4,'[1]Verificação de preços PF e PMC'!$F$2:$BR$2,0),)</f>
        <v>9.9600000000000009</v>
      </c>
      <c r="S26" s="92">
        <f>VLOOKUP(D26,'[3]Lista Completa'!$C$10:$Q$60,6,)</f>
        <v>6.79</v>
      </c>
      <c r="T26" s="93">
        <f t="shared" si="2"/>
        <v>1.3829160530191458</v>
      </c>
      <c r="U26" s="93">
        <f t="shared" si="3"/>
        <v>1.3833333333333335</v>
      </c>
      <c r="V26" s="93">
        <f t="shared" si="4"/>
        <v>1.382716049382716</v>
      </c>
      <c r="W26" s="93">
        <f t="shared" si="5"/>
        <v>1.3821138211382114</v>
      </c>
      <c r="X26" s="93">
        <f t="shared" si="6"/>
        <v>1.3833333333333335</v>
      </c>
      <c r="Y26" s="23">
        <f t="shared" si="7"/>
        <v>1.382882518041348</v>
      </c>
    </row>
    <row r="27" spans="1:25" s="69" customFormat="1" ht="41.25" customHeight="1">
      <c r="A27" s="91">
        <v>4810</v>
      </c>
      <c r="B27" s="95"/>
      <c r="C27" s="13">
        <v>7898074618077</v>
      </c>
      <c r="D27" s="13">
        <v>1008400670051</v>
      </c>
      <c r="E27" s="13">
        <f>VLOOKUP(A27,'[1]Cálculo Reajuste'!$A$2:$D$76,4,)</f>
        <v>533802004111317</v>
      </c>
      <c r="F27" s="6" t="s">
        <v>56</v>
      </c>
      <c r="G27" s="61" t="s">
        <v>55</v>
      </c>
      <c r="H27" s="59" t="s">
        <v>58</v>
      </c>
      <c r="I27" s="14">
        <f>VLOOKUP($D27,'[1]Verificação de preços PF e PMC'!$F$4:$BR$78,MATCH(I$4,'[1]Verificação de preços PF e PMC'!$F$2:$BR$2,0),)</f>
        <v>44.46</v>
      </c>
      <c r="J27" s="15">
        <f>VLOOKUP($D27,'[1]Verificação de preços PF e PMC'!$F$4:$BR$78,MATCH(J$4,'[1]Verificação de preços PF e PMC'!$F$2:$BR$2,0),)</f>
        <v>47.14</v>
      </c>
      <c r="K27" s="57">
        <f>VLOOKUP($D27,'[1]Verificação de preços PF e PMC'!$F$4:$BR$78,MATCH(K$4,'[1]Verificação de preços PF e PMC'!$F$2:$BR$2,0),)</f>
        <v>47.71</v>
      </c>
      <c r="L27" s="15">
        <f>VLOOKUP($D27,'[1]Verificação de preços PF e PMC'!$F$4:$BR$78,MATCH(L$4,'[1]Verificação de preços PF e PMC'!$F$2:$BR$2,0),)</f>
        <v>48.3</v>
      </c>
      <c r="M27" s="17">
        <f>VLOOKUP($D27,'[1]Verificação de preços PF e PMC'!$F$4:$BR$78,MATCH(M$4,'[1]Verificação de preços PF e PMC'!$F$2:$BR$2,0),)</f>
        <v>47.14</v>
      </c>
      <c r="N27" s="14">
        <f>VLOOKUP($D27,'[1]Verificação de preços PF e PMC'!$F$4:$BR$78,MATCH(N$4,'[1]Verificação de preços PF e PMC'!$F$2:$BR$2,0),)</f>
        <v>61.45</v>
      </c>
      <c r="O27" s="58">
        <f>VLOOKUP($D27,'[1]Verificação de preços PF e PMC'!$F$4:$BR$78,MATCH(O$4,'[1]Verificação de preços PF e PMC'!$F$2:$BR$2,0),)</f>
        <v>65.16</v>
      </c>
      <c r="P27" s="58">
        <f>VLOOKUP($D27,'[1]Verificação de preços PF e PMC'!$F$4:$BR$78,MATCH(P$4,'[1]Verificação de preços PF e PMC'!$F$2:$BR$2,0),)</f>
        <v>65.95</v>
      </c>
      <c r="Q27" s="58">
        <f>VLOOKUP($D27,'[1]Verificação de preços PF e PMC'!$F$4:$BR$78,MATCH(Q$4,'[1]Verificação de preços PF e PMC'!$F$2:$BR$2,0),)</f>
        <v>66.760000000000005</v>
      </c>
      <c r="R27" s="17">
        <f>VLOOKUP($D27,'[1]Verificação de preços PF e PMC'!$F$4:$BR$78,MATCH(R$4,'[1]Verificação de preços PF e PMC'!$F$2:$BR$2,0),)</f>
        <v>65.16</v>
      </c>
      <c r="S27" s="92">
        <f>VLOOKUP(D27,'[3]Lista Completa'!$C$10:$Q$60,6,)</f>
        <v>44.46</v>
      </c>
      <c r="T27" s="93">
        <f t="shared" si="2"/>
        <v>1.3821412505623032</v>
      </c>
      <c r="U27" s="93">
        <f t="shared" si="3"/>
        <v>1.3822655918540516</v>
      </c>
      <c r="V27" s="93">
        <f t="shared" si="4"/>
        <v>1.3823097883043387</v>
      </c>
      <c r="W27" s="93">
        <f t="shared" si="5"/>
        <v>1.3821946169772259</v>
      </c>
      <c r="X27" s="93">
        <f t="shared" si="6"/>
        <v>1.3822655918540516</v>
      </c>
      <c r="Y27" s="23">
        <f t="shared" si="7"/>
        <v>1.382235367910394</v>
      </c>
    </row>
    <row r="28" spans="1:25" s="23" customFormat="1" ht="41.25" customHeight="1">
      <c r="A28" s="91">
        <v>4831</v>
      </c>
      <c r="B28" s="39"/>
      <c r="C28" s="13">
        <v>7898074618305</v>
      </c>
      <c r="D28" s="13">
        <v>1008400670074</v>
      </c>
      <c r="E28" s="13">
        <f>VLOOKUP(A28,'[1]Cálculo Reajuste'!$A$2:$D$76,4,)</f>
        <v>533802005118315</v>
      </c>
      <c r="F28" s="6" t="s">
        <v>56</v>
      </c>
      <c r="G28" s="61" t="s">
        <v>55</v>
      </c>
      <c r="H28" s="59" t="s">
        <v>57</v>
      </c>
      <c r="I28" s="14">
        <f>VLOOKUP($D28,'[1]Verificação de preços PF e PMC'!$F$4:$BR$78,MATCH(I$4,'[1]Verificação de preços PF e PMC'!$F$2:$BR$2,0),)</f>
        <v>87.86</v>
      </c>
      <c r="J28" s="15">
        <f>VLOOKUP($D28,'[1]Verificação de preços PF e PMC'!$F$4:$BR$78,MATCH(J$4,'[1]Verificação de preços PF e PMC'!$F$2:$BR$2,0),)</f>
        <v>93.16</v>
      </c>
      <c r="K28" s="57">
        <f>VLOOKUP($D28,'[1]Verificação de preços PF e PMC'!$F$4:$BR$78,MATCH(K$4,'[1]Verificação de preços PF e PMC'!$F$2:$BR$2,0),)</f>
        <v>94.29</v>
      </c>
      <c r="L28" s="15">
        <f>VLOOKUP($D28,'[1]Verificação de preços PF e PMC'!$F$4:$BR$78,MATCH(L$4,'[1]Verificação de preços PF e PMC'!$F$2:$BR$2,0),)</f>
        <v>95.45</v>
      </c>
      <c r="M28" s="17">
        <f>VLOOKUP($D28,'[1]Verificação de preços PF e PMC'!$F$4:$BR$78,MATCH(M$4,'[1]Verificação de preços PF e PMC'!$F$2:$BR$2,0),)</f>
        <v>93.16</v>
      </c>
      <c r="N28" s="14">
        <f>VLOOKUP($D28,'[1]Verificação de preços PF e PMC'!$F$4:$BR$78,MATCH(N$4,'[1]Verificação de preços PF e PMC'!$F$2:$BR$2,0),)</f>
        <v>121.45</v>
      </c>
      <c r="O28" s="58">
        <f>VLOOKUP($D28,'[1]Verificação de preços PF e PMC'!$F$4:$BR$78,MATCH(O$4,'[1]Verificação de preços PF e PMC'!$F$2:$BR$2,0),)</f>
        <v>128.78</v>
      </c>
      <c r="P28" s="58">
        <f>VLOOKUP($D28,'[1]Verificação de preços PF e PMC'!$F$4:$BR$78,MATCH(P$4,'[1]Verificação de preços PF e PMC'!$F$2:$BR$2,0),)</f>
        <v>130.34</v>
      </c>
      <c r="Q28" s="58">
        <f>VLOOKUP($D28,'[1]Verificação de preços PF e PMC'!$F$4:$BR$78,MATCH(Q$4,'[1]Verificação de preços PF e PMC'!$F$2:$BR$2,0),)</f>
        <v>131.94999999999999</v>
      </c>
      <c r="R28" s="17">
        <f>VLOOKUP($D28,'[1]Verificação de preços PF e PMC'!$F$4:$BR$78,MATCH(R$4,'[1]Verificação de preços PF e PMC'!$F$2:$BR$2,0),)</f>
        <v>128.78</v>
      </c>
      <c r="S28" s="92">
        <f>VLOOKUP(D28,'[3]Lista Completa'!$C$10:$Q$60,6,)</f>
        <v>87.86</v>
      </c>
      <c r="T28" s="93">
        <f t="shared" si="2"/>
        <v>1.3823127703164124</v>
      </c>
      <c r="U28" s="93">
        <f t="shared" si="3"/>
        <v>1.3823529411764706</v>
      </c>
      <c r="V28" s="93">
        <f t="shared" si="4"/>
        <v>1.3823311061618411</v>
      </c>
      <c r="W28" s="93">
        <f t="shared" si="5"/>
        <v>1.3823991618648506</v>
      </c>
      <c r="X28" s="93">
        <f t="shared" si="6"/>
        <v>1.3823529411764706</v>
      </c>
      <c r="Y28" s="23">
        <f t="shared" si="7"/>
        <v>1.3823497841392089</v>
      </c>
    </row>
    <row r="29" spans="1:25" s="23" customFormat="1" ht="41.25" customHeight="1">
      <c r="A29" s="91">
        <v>4820</v>
      </c>
      <c r="B29" s="39"/>
      <c r="C29" s="13">
        <v>7898074618190</v>
      </c>
      <c r="D29" s="13">
        <v>1008400670062</v>
      </c>
      <c r="E29" s="13">
        <f>VLOOKUP(A29,'[1]Cálculo Reajuste'!$A$2:$D$76,4,)</f>
        <v>533802006114313</v>
      </c>
      <c r="F29" s="6" t="s">
        <v>56</v>
      </c>
      <c r="G29" s="61" t="s">
        <v>55</v>
      </c>
      <c r="H29" s="59" t="s">
        <v>54</v>
      </c>
      <c r="I29" s="14">
        <f>VLOOKUP($D29,'[1]Verificação de preços PF e PMC'!$F$4:$BR$78,MATCH(I$4,'[1]Verificação de preços PF e PMC'!$F$2:$BR$2,0),)</f>
        <v>17.95</v>
      </c>
      <c r="J29" s="15">
        <f>VLOOKUP($D29,'[1]Verificação de preços PF e PMC'!$F$4:$BR$78,MATCH(J$4,'[1]Verificação de preços PF e PMC'!$F$2:$BR$2,0),)</f>
        <v>19.03</v>
      </c>
      <c r="K29" s="57">
        <f>VLOOKUP($D29,'[1]Verificação de preços PF e PMC'!$F$4:$BR$78,MATCH(K$4,'[1]Verificação de preços PF e PMC'!$F$2:$BR$2,0),)</f>
        <v>19.260000000000002</v>
      </c>
      <c r="L29" s="15">
        <f>VLOOKUP($D29,'[1]Verificação de preços PF e PMC'!$F$4:$BR$78,MATCH(L$4,'[1]Verificação de preços PF e PMC'!$F$2:$BR$2,0),)</f>
        <v>19.5</v>
      </c>
      <c r="M29" s="17">
        <f>VLOOKUP($D29,'[1]Verificação de preços PF e PMC'!$F$4:$BR$78,MATCH(M$4,'[1]Verificação de preços PF e PMC'!$F$2:$BR$2,0),)</f>
        <v>19.03</v>
      </c>
      <c r="N29" s="14">
        <f>VLOOKUP($D29,'[1]Verificação de preços PF e PMC'!$F$4:$BR$78,MATCH(N$4,'[1]Verificação de preços PF e PMC'!$F$2:$BR$2,0),)</f>
        <v>24.81</v>
      </c>
      <c r="O29" s="58">
        <f>VLOOKUP($D29,'[1]Verificação de preços PF e PMC'!$F$4:$BR$78,MATCH(O$4,'[1]Verificação de preços PF e PMC'!$F$2:$BR$2,0),)</f>
        <v>26.3</v>
      </c>
      <c r="P29" s="58">
        <f>VLOOKUP($D29,'[1]Verificação de preços PF e PMC'!$F$4:$BR$78,MATCH(P$4,'[1]Verificação de preços PF e PMC'!$F$2:$BR$2,0),)</f>
        <v>26.62</v>
      </c>
      <c r="Q29" s="58">
        <f>VLOOKUP($D29,'[1]Verificação de preços PF e PMC'!$F$4:$BR$78,MATCH(Q$4,'[1]Verificação de preços PF e PMC'!$F$2:$BR$2,0),)</f>
        <v>26.95</v>
      </c>
      <c r="R29" s="17">
        <f>VLOOKUP($D29,'[1]Verificação de preços PF e PMC'!$F$4:$BR$78,MATCH(R$4,'[1]Verificação de preços PF e PMC'!$F$2:$BR$2,0),)</f>
        <v>26.3</v>
      </c>
      <c r="S29" s="92">
        <f>VLOOKUP(D29,'[3]Lista Completa'!$C$10:$Q$60,6,)</f>
        <v>17.95</v>
      </c>
      <c r="T29" s="93">
        <f t="shared" si="2"/>
        <v>1.3821727019498606</v>
      </c>
      <c r="U29" s="93">
        <f t="shared" si="3"/>
        <v>1.3820283762480294</v>
      </c>
      <c r="V29" s="93">
        <f t="shared" si="4"/>
        <v>1.3821391484942886</v>
      </c>
      <c r="W29" s="93">
        <f t="shared" si="5"/>
        <v>1.382051282051282</v>
      </c>
      <c r="X29" s="93">
        <f t="shared" si="6"/>
        <v>1.3820283762480294</v>
      </c>
      <c r="Y29" s="23">
        <f t="shared" si="7"/>
        <v>1.382083976998298</v>
      </c>
    </row>
    <row r="30" spans="1:25" s="23" customFormat="1" ht="41.25" customHeight="1">
      <c r="A30" s="91">
        <v>4823</v>
      </c>
      <c r="B30" s="39"/>
      <c r="C30" s="13">
        <v>7898074614857</v>
      </c>
      <c r="D30" s="13">
        <v>1008400670081</v>
      </c>
      <c r="E30" s="13">
        <f>VLOOKUP(A30,'[1]Cálculo Reajuste'!$A$2:$D$76,4,)</f>
        <v>533814110007503</v>
      </c>
      <c r="F30" s="6" t="s">
        <v>56</v>
      </c>
      <c r="G30" s="61" t="s">
        <v>55</v>
      </c>
      <c r="H30" s="59" t="s">
        <v>97</v>
      </c>
      <c r="I30" s="14">
        <f>VLOOKUP($D30,'[1]Verificação de preços PF e PMC'!$F$4:$BR$78,MATCH(I$4,'[1]Verificação de preços PF e PMC'!$F$2:$BR$2,0),)</f>
        <v>26.94</v>
      </c>
      <c r="J30" s="15">
        <f>VLOOKUP($D30,'[1]Verificação de preços PF e PMC'!$F$4:$BR$78,MATCH(J$4,'[1]Verificação de preços PF e PMC'!$F$2:$BR$2,0),)</f>
        <v>28.56</v>
      </c>
      <c r="K30" s="57">
        <f>VLOOKUP($D30,'[1]Verificação de preços PF e PMC'!$F$4:$BR$78,MATCH(K$4,'[1]Verificação de preços PF e PMC'!$F$2:$BR$2,0),)</f>
        <v>28.91</v>
      </c>
      <c r="L30" s="15">
        <f>VLOOKUP($D30,'[1]Verificação de preços PF e PMC'!$F$4:$BR$78,MATCH(L$4,'[1]Verificação de preços PF e PMC'!$F$2:$BR$2,0),)</f>
        <v>29.27</v>
      </c>
      <c r="M30" s="17">
        <f>VLOOKUP($D30,'[1]Verificação de preços PF e PMC'!$F$4:$BR$78,MATCH(M$4,'[1]Verificação de preços PF e PMC'!$F$2:$BR$2,0),)</f>
        <v>28.56</v>
      </c>
      <c r="N30" s="14">
        <f>VLOOKUP($D30,'[1]Verificação de preços PF e PMC'!$F$4:$BR$78,MATCH(N$4,'[1]Verificação de preços PF e PMC'!$F$2:$BR$2,0),)</f>
        <v>37.24</v>
      </c>
      <c r="O30" s="58">
        <f>VLOOKUP($D30,'[1]Verificação de preços PF e PMC'!$F$4:$BR$78,MATCH(O$4,'[1]Verificação de preços PF e PMC'!$F$2:$BR$2,0),)</f>
        <v>39.479999999999997</v>
      </c>
      <c r="P30" s="58">
        <f>VLOOKUP($D30,'[1]Verificação de preços PF e PMC'!$F$4:$BR$78,MATCH(P$4,'[1]Verificação de preços PF e PMC'!$F$2:$BR$2,0),)</f>
        <v>39.96</v>
      </c>
      <c r="Q30" s="58">
        <f>VLOOKUP($D30,'[1]Verificação de preços PF e PMC'!$F$4:$BR$78,MATCH(Q$4,'[1]Verificação de preços PF e PMC'!$F$2:$BR$2,0),)</f>
        <v>40.46</v>
      </c>
      <c r="R30" s="17">
        <f>VLOOKUP($D30,'[1]Verificação de preços PF e PMC'!$F$4:$BR$78,MATCH(R$4,'[1]Verificação de preços PF e PMC'!$F$2:$BR$2,0),)</f>
        <v>39.479999999999997</v>
      </c>
      <c r="S30" s="92">
        <f>VLOOKUP(D30,'[3]Lista Completa'!$C$10:$Q$60,6,)</f>
        <v>26.94</v>
      </c>
      <c r="T30" s="93">
        <f t="shared" ref="T30:T32" si="14">N30/I30</f>
        <v>1.3823311061618411</v>
      </c>
      <c r="U30" s="93">
        <f t="shared" ref="U30:U32" si="15">O30/J30</f>
        <v>1.3823529411764706</v>
      </c>
      <c r="V30" s="93">
        <f t="shared" ref="V30:V32" si="16">P30/K30</f>
        <v>1.3822206848841232</v>
      </c>
      <c r="W30" s="93">
        <f t="shared" ref="W30:W32" si="17">Q30/L30</f>
        <v>1.3823026990092244</v>
      </c>
      <c r="X30" s="93">
        <f t="shared" ref="X30:X32" si="18">R30/M30</f>
        <v>1.3823529411764706</v>
      </c>
      <c r="Y30" s="23">
        <f t="shared" ref="Y30:Y32" si="19">AVERAGE(T30:X30)</f>
        <v>1.3823120744816262</v>
      </c>
    </row>
    <row r="31" spans="1:25" s="23" customFormat="1" ht="41.25" customHeight="1">
      <c r="A31" s="91">
        <v>4813</v>
      </c>
      <c r="B31" s="39"/>
      <c r="C31" s="13">
        <v>7898074618435</v>
      </c>
      <c r="D31" s="13">
        <v>1008400670111</v>
      </c>
      <c r="E31" s="13">
        <f>VLOOKUP(A31,'[1]Cálculo Reajuste'!$A$2:$D$76,4,)</f>
        <v>533814110007603</v>
      </c>
      <c r="F31" s="6" t="s">
        <v>56</v>
      </c>
      <c r="G31" s="61" t="s">
        <v>55</v>
      </c>
      <c r="H31" s="59" t="s">
        <v>98</v>
      </c>
      <c r="I31" s="14">
        <f>VLOOKUP($D31,'[1]Verificação de preços PF e PMC'!$F$4:$BR$78,MATCH(I$4,'[1]Verificação de preços PF e PMC'!$F$2:$BR$2,0),)</f>
        <v>66.69</v>
      </c>
      <c r="J31" s="15">
        <f>VLOOKUP($D31,'[1]Verificação de preços PF e PMC'!$F$4:$BR$78,MATCH(J$4,'[1]Verificação de preços PF e PMC'!$F$2:$BR$2,0),)</f>
        <v>70.709999999999994</v>
      </c>
      <c r="K31" s="57">
        <f>VLOOKUP($D31,'[1]Verificação de preços PF e PMC'!$F$4:$BR$78,MATCH(K$4,'[1]Verificação de preços PF e PMC'!$F$2:$BR$2,0),)</f>
        <v>71.569999999999993</v>
      </c>
      <c r="L31" s="15">
        <f>VLOOKUP($D31,'[1]Verificação de preços PF e PMC'!$F$4:$BR$78,MATCH(L$4,'[1]Verificação de preços PF e PMC'!$F$2:$BR$2,0),)</f>
        <v>72.45</v>
      </c>
      <c r="M31" s="17">
        <f>VLOOKUP($D31,'[1]Verificação de preços PF e PMC'!$F$4:$BR$78,MATCH(M$4,'[1]Verificação de preços PF e PMC'!$F$2:$BR$2,0),)</f>
        <v>70.709999999999994</v>
      </c>
      <c r="N31" s="14">
        <f>VLOOKUP($D31,'[1]Verificação de preços PF e PMC'!$F$4:$BR$78,MATCH(N$4,'[1]Verificação de preços PF e PMC'!$F$2:$BR$2,0),)</f>
        <v>92.19</v>
      </c>
      <c r="O31" s="58">
        <f>VLOOKUP($D31,'[1]Verificação de preços PF e PMC'!$F$4:$BR$78,MATCH(O$4,'[1]Verificação de preços PF e PMC'!$F$2:$BR$2,0),)</f>
        <v>97.75</v>
      </c>
      <c r="P31" s="58">
        <f>VLOOKUP($D31,'[1]Verificação de preços PF e PMC'!$F$4:$BR$78,MATCH(P$4,'[1]Verificação de preços PF e PMC'!$F$2:$BR$2,0),)</f>
        <v>98.94</v>
      </c>
      <c r="Q31" s="58">
        <f>VLOOKUP($D31,'[1]Verificação de preços PF e PMC'!$F$4:$BR$78,MATCH(Q$4,'[1]Verificação de preços PF e PMC'!$F$2:$BR$2,0),)</f>
        <v>100.15</v>
      </c>
      <c r="R31" s="17">
        <f>VLOOKUP($D31,'[1]Verificação de preços PF e PMC'!$F$4:$BR$78,MATCH(R$4,'[1]Verificação de preços PF e PMC'!$F$2:$BR$2,0),)</f>
        <v>97.75</v>
      </c>
      <c r="S31" s="92">
        <f>VLOOKUP(D31,'[3]Lista Completa'!$C$10:$Q$60,6,)</f>
        <v>66.69</v>
      </c>
      <c r="T31" s="93">
        <f t="shared" si="14"/>
        <v>1.3823661718398561</v>
      </c>
      <c r="U31" s="93">
        <f t="shared" si="15"/>
        <v>1.3824070145665395</v>
      </c>
      <c r="V31" s="93">
        <f t="shared" si="16"/>
        <v>1.3824228028503565</v>
      </c>
      <c r="W31" s="93">
        <f t="shared" si="17"/>
        <v>1.3823326432022085</v>
      </c>
      <c r="X31" s="93">
        <f t="shared" si="18"/>
        <v>1.3824070145665395</v>
      </c>
      <c r="Y31" s="23">
        <f t="shared" si="19"/>
        <v>1.3823871294051</v>
      </c>
    </row>
    <row r="32" spans="1:25" s="23" customFormat="1" ht="41.25" customHeight="1">
      <c r="A32" s="91">
        <v>4834</v>
      </c>
      <c r="B32" s="39"/>
      <c r="C32" s="87">
        <v>7898074618442</v>
      </c>
      <c r="D32" s="87">
        <v>1008400670144</v>
      </c>
      <c r="E32" s="87">
        <f>VLOOKUP(A32,'[1]Cálculo Reajuste'!$A$2:$D$76,4,)</f>
        <v>533814110007703</v>
      </c>
      <c r="F32" s="88" t="s">
        <v>56</v>
      </c>
      <c r="G32" s="89" t="s">
        <v>55</v>
      </c>
      <c r="H32" s="90" t="s">
        <v>99</v>
      </c>
      <c r="I32" s="62">
        <f>VLOOKUP($D32,'[1]Verificação de preços PF e PMC'!$F$4:$BR$78,MATCH(I$4,'[1]Verificação de preços PF e PMC'!$F$2:$BR$2,0),)</f>
        <v>131.79</v>
      </c>
      <c r="J32" s="63">
        <f>VLOOKUP($D32,'[1]Verificação de preços PF e PMC'!$F$4:$BR$78,MATCH(J$4,'[1]Verificação de preços PF e PMC'!$F$2:$BR$2,0),)</f>
        <v>139.74</v>
      </c>
      <c r="K32" s="64">
        <f>VLOOKUP($D32,'[1]Verificação de preços PF e PMC'!$F$4:$BR$78,MATCH(K$4,'[1]Verificação de preços PF e PMC'!$F$2:$BR$2,0),)</f>
        <v>141.44</v>
      </c>
      <c r="L32" s="63">
        <f>VLOOKUP($D32,'[1]Verificação de preços PF e PMC'!$F$4:$BR$78,MATCH(L$4,'[1]Verificação de preços PF e PMC'!$F$2:$BR$2,0),)</f>
        <v>143.18</v>
      </c>
      <c r="M32" s="66">
        <f>VLOOKUP($D32,'[1]Verificação de preços PF e PMC'!$F$4:$BR$78,MATCH(M$4,'[1]Verificação de preços PF e PMC'!$F$2:$BR$2,0),)</f>
        <v>139.74</v>
      </c>
      <c r="N32" s="62">
        <f>VLOOKUP($D32,'[1]Verificação de preços PF e PMC'!$F$4:$BR$78,MATCH(N$4,'[1]Verificação de preços PF e PMC'!$F$2:$BR$2,0),)</f>
        <v>182.19</v>
      </c>
      <c r="O32" s="65">
        <f>VLOOKUP($D32,'[1]Verificação de preços PF e PMC'!$F$4:$BR$78,MATCH(O$4,'[1]Verificação de preços PF e PMC'!$F$2:$BR$2,0),)</f>
        <v>193.17</v>
      </c>
      <c r="P32" s="65">
        <f>VLOOKUP($D32,'[1]Verificação de preços PF e PMC'!$F$4:$BR$78,MATCH(P$4,'[1]Verificação de preços PF e PMC'!$F$2:$BR$2,0),)</f>
        <v>195.52</v>
      </c>
      <c r="Q32" s="65">
        <f>VLOOKUP($D32,'[1]Verificação de preços PF e PMC'!$F$4:$BR$78,MATCH(Q$4,'[1]Verificação de preços PF e PMC'!$F$2:$BR$2,0),)</f>
        <v>197.93</v>
      </c>
      <c r="R32" s="66">
        <f>VLOOKUP($D32,'[1]Verificação de preços PF e PMC'!$F$4:$BR$78,MATCH(R$4,'[1]Verificação de preços PF e PMC'!$F$2:$BR$2,0),)</f>
        <v>193.17</v>
      </c>
      <c r="S32" s="92">
        <f>VLOOKUP(D32,'[3]Lista Completa'!$C$10:$Q$60,6,)</f>
        <v>131.79</v>
      </c>
      <c r="T32" s="93">
        <f t="shared" si="14"/>
        <v>1.3824265877532438</v>
      </c>
      <c r="U32" s="93">
        <f t="shared" si="15"/>
        <v>1.3823529411764703</v>
      </c>
      <c r="V32" s="93">
        <f t="shared" si="16"/>
        <v>1.3823529411764708</v>
      </c>
      <c r="W32" s="93">
        <f t="shared" si="17"/>
        <v>1.3823858080737532</v>
      </c>
      <c r="X32" s="93">
        <f t="shared" si="18"/>
        <v>1.3823529411764703</v>
      </c>
      <c r="Y32" s="23">
        <f t="shared" si="19"/>
        <v>1.3823742438712816</v>
      </c>
    </row>
    <row r="33" spans="1:25" ht="18" customHeight="1">
      <c r="B33" s="2"/>
      <c r="C33" s="29"/>
      <c r="D33" s="29">
        <v>0</v>
      </c>
      <c r="E33" s="29"/>
      <c r="F33" s="29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Y33" s="1">
        <f>AVERAGE(Y12:Y29)</f>
        <v>1.3823200228659169</v>
      </c>
    </row>
    <row r="34" spans="1:25" ht="18" customHeight="1">
      <c r="D34" s="23">
        <v>0</v>
      </c>
    </row>
    <row r="35" spans="1:25" ht="18" customHeight="1">
      <c r="B35" s="10"/>
      <c r="C35" s="37"/>
      <c r="D35" s="30">
        <v>0</v>
      </c>
      <c r="E35" s="30"/>
      <c r="F35" s="70"/>
      <c r="G35" s="30"/>
      <c r="H35" s="30"/>
      <c r="I35" s="30"/>
      <c r="J35" s="71"/>
      <c r="K35" s="71"/>
      <c r="L35" s="71"/>
      <c r="M35" s="71"/>
      <c r="N35" s="71"/>
      <c r="O35" s="71"/>
      <c r="P35" s="71"/>
      <c r="Q35" s="71"/>
      <c r="R35" s="72"/>
    </row>
    <row r="36" spans="1:25" ht="18" customHeight="1">
      <c r="B36" s="9"/>
      <c r="C36" s="79"/>
      <c r="D36" s="80">
        <v>0</v>
      </c>
      <c r="E36" s="80"/>
      <c r="F36" s="80"/>
      <c r="G36" s="80"/>
      <c r="H36" s="80"/>
      <c r="I36" s="80"/>
      <c r="J36" s="73"/>
      <c r="K36" s="73"/>
      <c r="L36" s="73"/>
      <c r="M36" s="73"/>
      <c r="N36" s="73"/>
      <c r="O36" s="73"/>
      <c r="P36" s="73"/>
      <c r="Q36" s="73"/>
      <c r="R36" s="74"/>
    </row>
    <row r="37" spans="1:25" ht="18" customHeight="1">
      <c r="B37" s="9"/>
      <c r="C37" s="147" t="s">
        <v>53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</row>
    <row r="38" spans="1:25" ht="18" customHeight="1">
      <c r="C38" s="25"/>
      <c r="D38" s="25">
        <v>0</v>
      </c>
      <c r="E38" s="25"/>
      <c r="F38" s="25"/>
      <c r="G38" s="40"/>
      <c r="H38" s="40"/>
      <c r="I38" s="40"/>
      <c r="J38" s="25"/>
      <c r="K38" s="25"/>
      <c r="L38" s="25"/>
      <c r="M38" s="25"/>
      <c r="N38" s="25"/>
      <c r="O38" s="25"/>
      <c r="P38" s="25"/>
      <c r="Q38" s="25"/>
      <c r="R38" s="25"/>
    </row>
    <row r="39" spans="1:25" ht="18" customHeight="1">
      <c r="C39" s="35"/>
      <c r="D39" s="26" t="s">
        <v>52</v>
      </c>
      <c r="E39" s="26"/>
      <c r="F39" s="26" t="s">
        <v>51</v>
      </c>
      <c r="G39" s="41"/>
      <c r="H39" s="41" t="s">
        <v>50</v>
      </c>
      <c r="I39" s="42" t="s">
        <v>49</v>
      </c>
      <c r="J39" s="42"/>
      <c r="K39" s="43"/>
      <c r="L39" s="44"/>
      <c r="M39" s="44"/>
      <c r="N39" s="42" t="s">
        <v>48</v>
      </c>
      <c r="O39" s="42"/>
      <c r="P39" s="45"/>
      <c r="Q39" s="46"/>
      <c r="R39" s="46"/>
    </row>
    <row r="40" spans="1:25" ht="18" customHeight="1">
      <c r="C40" s="31" t="s">
        <v>47</v>
      </c>
      <c r="D40" s="31" t="s">
        <v>46</v>
      </c>
      <c r="E40" s="31"/>
      <c r="F40" s="27" t="s">
        <v>45</v>
      </c>
      <c r="G40" s="27" t="s">
        <v>50</v>
      </c>
      <c r="H40" s="31" t="s">
        <v>44</v>
      </c>
      <c r="I40" s="47" t="s">
        <v>43</v>
      </c>
      <c r="J40" s="48" t="s">
        <v>42</v>
      </c>
      <c r="K40" s="49" t="s">
        <v>41</v>
      </c>
      <c r="L40" s="49" t="s">
        <v>40</v>
      </c>
      <c r="M40" s="50" t="s">
        <v>39</v>
      </c>
      <c r="N40" s="47" t="s">
        <v>43</v>
      </c>
      <c r="O40" s="48" t="s">
        <v>42</v>
      </c>
      <c r="P40" s="49" t="s">
        <v>41</v>
      </c>
      <c r="Q40" s="49" t="s">
        <v>40</v>
      </c>
      <c r="R40" s="50" t="s">
        <v>39</v>
      </c>
    </row>
    <row r="41" spans="1:25" ht="18" customHeight="1">
      <c r="C41" s="28"/>
      <c r="D41" s="28">
        <v>0</v>
      </c>
      <c r="E41" s="28"/>
      <c r="F41" s="28"/>
      <c r="G41" s="28"/>
      <c r="H41" s="51"/>
      <c r="I41" s="52"/>
      <c r="J41" s="53"/>
      <c r="K41" s="54"/>
      <c r="L41" s="53"/>
      <c r="M41" s="55"/>
      <c r="N41" s="52"/>
      <c r="O41" s="53"/>
      <c r="P41" s="53"/>
      <c r="Q41" s="53"/>
      <c r="R41" s="55"/>
    </row>
    <row r="42" spans="1:25" ht="41.25" customHeight="1">
      <c r="A42" s="84">
        <v>910</v>
      </c>
      <c r="B42" s="2"/>
      <c r="C42" s="36">
        <v>7898074610910</v>
      </c>
      <c r="D42" s="20">
        <v>1008401120016</v>
      </c>
      <c r="E42" s="13">
        <f>VLOOKUP(A42,'[1]Cálculo Reajuste'!$A$2:$D$76,4,)</f>
        <v>533801702176416</v>
      </c>
      <c r="F42" s="5" t="s">
        <v>38</v>
      </c>
      <c r="G42" s="56" t="s">
        <v>37</v>
      </c>
      <c r="H42" s="56" t="s">
        <v>36</v>
      </c>
      <c r="I42" s="14">
        <f>VLOOKUP($D42,'[1]Verificação de preços PF e PMC'!$F$4:$BR$78,MATCH(I$4,'[1]Verificação de preços PF e PMC'!$F$2:$BR$2,0),)</f>
        <v>7.83</v>
      </c>
      <c r="J42" s="15">
        <f>VLOOKUP($D42,'[1]Verificação de preços PF e PMC'!$F$4:$BR$78,MATCH(J$4,'[1]Verificação de preços PF e PMC'!$F$2:$BR$2,0),)</f>
        <v>8.3699999999999992</v>
      </c>
      <c r="K42" s="16">
        <f>VLOOKUP($D42,'[1]Verificação de preços PF e PMC'!$F$4:$BR$78,MATCH(K$4,'[1]Verificação de preços PF e PMC'!$F$2:$BR$2,0),)</f>
        <v>8.49</v>
      </c>
      <c r="L42" s="15">
        <f>VLOOKUP($D42,'[1]Verificação de preços PF e PMC'!$F$4:$BR$78,MATCH(L$4,'[1]Verificação de preços PF e PMC'!$F$2:$BR$2,0),)</f>
        <v>8.61</v>
      </c>
      <c r="M42" s="17">
        <f>VLOOKUP($D42,'[1]Verificação de preços PF e PMC'!$F$4:$BR$78,MATCH(M$4,'[1]Verificação de preços PF e PMC'!$F$2:$BR$2,0),)</f>
        <v>7.27</v>
      </c>
      <c r="N42" s="14">
        <f>VLOOKUP($D42,'[1]Verificação de preços PF e PMC'!$F$4:$BR$78,MATCH(N$4,'[1]Verificação de preços PF e PMC'!$F$2:$BR$2,0),)</f>
        <v>10.44</v>
      </c>
      <c r="O42" s="18">
        <f>VLOOKUP($D42,'[1]Verificação de preços PF e PMC'!$F$4:$BR$78,MATCH(O$4,'[1]Verificação de preços PF e PMC'!$F$2:$BR$2,0),)</f>
        <v>11.14</v>
      </c>
      <c r="P42" s="18">
        <f>VLOOKUP($D42,'[1]Verificação de preços PF e PMC'!$F$4:$BR$78,MATCH(P$4,'[1]Verificação de preços PF e PMC'!$F$2:$BR$2,0),)</f>
        <v>11.29</v>
      </c>
      <c r="Q42" s="18">
        <f>VLOOKUP($D42,'[1]Verificação de preços PF e PMC'!$F$4:$BR$78,MATCH(Q$4,'[1]Verificação de preços PF e PMC'!$F$2:$BR$2,0),)</f>
        <v>11.45</v>
      </c>
      <c r="R42" s="17">
        <f>VLOOKUP($D42,'[1]Verificação de preços PF e PMC'!$F$4:$BR$78,MATCH(R$4,'[1]Verificação de preços PF e PMC'!$F$2:$BR$2,0),)</f>
        <v>10.050000000000001</v>
      </c>
      <c r="S42" s="92">
        <f>VLOOKUP(D42,'[3]Lista Completa'!$C$10:$Q$60,6,)</f>
        <v>7.83</v>
      </c>
      <c r="T42" s="93">
        <f t="shared" ref="T42:T62" si="20">N42/I42</f>
        <v>1.3333333333333333</v>
      </c>
      <c r="U42" s="93">
        <f t="shared" ref="U42:U62" si="21">O42/J42</f>
        <v>1.3309438470728796</v>
      </c>
      <c r="V42" s="93">
        <f t="shared" ref="V42:V62" si="22">P42/K42</f>
        <v>1.3297997644287396</v>
      </c>
      <c r="W42" s="93">
        <f t="shared" ref="W42:W62" si="23">Q42/L42</f>
        <v>1.329849012775842</v>
      </c>
      <c r="X42" s="93">
        <f t="shared" ref="X42:X62" si="24">R42/M42</f>
        <v>1.3823933975240716</v>
      </c>
      <c r="Y42" s="23">
        <f t="shared" ref="Y42:Y62" si="25">AVERAGE(T42:X42)</f>
        <v>1.3412638710269733</v>
      </c>
    </row>
    <row r="43" spans="1:25" ht="41.25" customHeight="1">
      <c r="A43" s="84">
        <v>1818</v>
      </c>
      <c r="B43" s="2"/>
      <c r="C43" s="36">
        <v>7898074618183</v>
      </c>
      <c r="D43" s="20">
        <v>1008401400043</v>
      </c>
      <c r="E43" s="13">
        <f>VLOOKUP(A43,'[1]Cálculo Reajuste'!$A$2:$D$76,4,)</f>
        <v>533801803134311</v>
      </c>
      <c r="F43" s="5" t="s">
        <v>34</v>
      </c>
      <c r="G43" s="56" t="s">
        <v>33</v>
      </c>
      <c r="H43" s="56" t="s">
        <v>35</v>
      </c>
      <c r="I43" s="14">
        <f>VLOOKUP($D43,'[1]Verificação de preços PF e PMC'!$F$4:$BR$78,MATCH(I$4,'[1]Verificação de preços PF e PMC'!$F$2:$BR$2,0),)</f>
        <v>17.84</v>
      </c>
      <c r="J43" s="15">
        <f>VLOOKUP($D43,'[1]Verificação de preços PF e PMC'!$F$4:$BR$78,MATCH(J$4,'[1]Verificação de preços PF e PMC'!$F$2:$BR$2,0),)</f>
        <v>19.09</v>
      </c>
      <c r="K43" s="57">
        <f>VLOOKUP($D43,'[1]Verificação de preços PF e PMC'!$F$4:$BR$78,MATCH(K$4,'[1]Verificação de preços PF e PMC'!$F$2:$BR$2,0),)</f>
        <v>19.36</v>
      </c>
      <c r="L43" s="15">
        <f>VLOOKUP($D43,'[1]Verificação de preços PF e PMC'!$F$4:$BR$78,MATCH(L$4,'[1]Verificação de preços PF e PMC'!$F$2:$BR$2,0),)</f>
        <v>19.64</v>
      </c>
      <c r="M43" s="17">
        <f>VLOOKUP($D43,'[1]Verificação de preços PF e PMC'!$F$4:$BR$78,MATCH(M$4,'[1]Verificação de preços PF e PMC'!$F$2:$BR$2,0),)</f>
        <v>16.579999999999998</v>
      </c>
      <c r="N43" s="14">
        <f>VLOOKUP($D43,'[1]Verificação de preços PF e PMC'!$F$4:$BR$78,MATCH(N$4,'[1]Verificação de preços PF e PMC'!$F$2:$BR$2,0),)</f>
        <v>23.8</v>
      </c>
      <c r="O43" s="18">
        <f>VLOOKUP($D43,'[1]Verificação de preços PF e PMC'!$F$4:$BR$78,MATCH(O$4,'[1]Verificação de preços PF e PMC'!$F$2:$BR$2,0),)</f>
        <v>25.4</v>
      </c>
      <c r="P43" s="18">
        <f>VLOOKUP($D43,'[1]Verificação de preços PF e PMC'!$F$4:$BR$78,MATCH(P$4,'[1]Verificação de preços PF e PMC'!$F$2:$BR$2,0),)</f>
        <v>25.75</v>
      </c>
      <c r="Q43" s="18">
        <f>VLOOKUP($D43,'[1]Verificação de preços PF e PMC'!$F$4:$BR$78,MATCH(Q$4,'[1]Verificação de preços PF e PMC'!$F$2:$BR$2,0),)</f>
        <v>26.1</v>
      </c>
      <c r="R43" s="17">
        <f>VLOOKUP($D43,'[1]Verificação de preços PF e PMC'!$F$4:$BR$78,MATCH(R$4,'[1]Verificação de preços PF e PMC'!$F$2:$BR$2,0),)</f>
        <v>22.92</v>
      </c>
      <c r="S43" s="92">
        <f>VLOOKUP(D43,'[3]Lista Completa'!$C$10:$Q$60,6,)</f>
        <v>17.84</v>
      </c>
      <c r="T43" s="93">
        <f t="shared" si="20"/>
        <v>1.3340807174887892</v>
      </c>
      <c r="U43" s="93">
        <f t="shared" si="21"/>
        <v>1.3305395495023571</v>
      </c>
      <c r="V43" s="93">
        <f t="shared" si="22"/>
        <v>1.3300619834710745</v>
      </c>
      <c r="W43" s="93">
        <f t="shared" si="23"/>
        <v>1.3289205702647657</v>
      </c>
      <c r="X43" s="93">
        <f t="shared" si="24"/>
        <v>1.3823884197828711</v>
      </c>
      <c r="Y43" s="23">
        <f t="shared" si="25"/>
        <v>1.3411982481019715</v>
      </c>
    </row>
    <row r="44" spans="1:25" ht="41.25" customHeight="1">
      <c r="A44" s="84">
        <v>1820</v>
      </c>
      <c r="B44" s="2"/>
      <c r="C44" s="13">
        <v>7898074618206</v>
      </c>
      <c r="D44" s="20">
        <v>1008401400051</v>
      </c>
      <c r="E44" s="13">
        <f>VLOOKUP(A44,'[1]Cálculo Reajuste'!$A$2:$D$76,4,)</f>
        <v>533801804130318</v>
      </c>
      <c r="F44" s="5" t="s">
        <v>34</v>
      </c>
      <c r="G44" s="56" t="s">
        <v>33</v>
      </c>
      <c r="H44" s="56" t="s">
        <v>32</v>
      </c>
      <c r="I44" s="14">
        <f>VLOOKUP($D44,'[1]Verificação de preços PF e PMC'!$F$4:$BR$78,MATCH(I$4,'[1]Verificação de preços PF e PMC'!$F$2:$BR$2,0),)</f>
        <v>21.49</v>
      </c>
      <c r="J44" s="15">
        <f>VLOOKUP($D44,'[1]Verificação de preços PF e PMC'!$F$4:$BR$78,MATCH(J$4,'[1]Verificação de preços PF e PMC'!$F$2:$BR$2,0),)</f>
        <v>22.99</v>
      </c>
      <c r="K44" s="16">
        <f>VLOOKUP($D44,'[1]Verificação de preços PF e PMC'!$F$4:$BR$78,MATCH(K$4,'[1]Verificação de preços PF e PMC'!$F$2:$BR$2,0),)</f>
        <v>23.32</v>
      </c>
      <c r="L44" s="15">
        <f>VLOOKUP($D44,'[1]Verificação de preços PF e PMC'!$F$4:$BR$78,MATCH(L$4,'[1]Verificação de preços PF e PMC'!$F$2:$BR$2,0),)</f>
        <v>23.66</v>
      </c>
      <c r="M44" s="17">
        <f>VLOOKUP($D44,'[1]Verificação de preços PF e PMC'!$F$4:$BR$78,MATCH(M$4,'[1]Verificação de preços PF e PMC'!$F$2:$BR$2,0),)</f>
        <v>19.97</v>
      </c>
      <c r="N44" s="14">
        <f>VLOOKUP($D44,'[1]Verificação de preços PF e PMC'!$F$4:$BR$78,MATCH(N$4,'[1]Verificação de preços PF e PMC'!$F$2:$BR$2,0),)</f>
        <v>28.66</v>
      </c>
      <c r="O44" s="18">
        <f>VLOOKUP($D44,'[1]Verificação de preços PF e PMC'!$F$4:$BR$78,MATCH(O$4,'[1]Verificação de preços PF e PMC'!$F$2:$BR$2,0),)</f>
        <v>30.6</v>
      </c>
      <c r="P44" s="18">
        <f>VLOOKUP($D44,'[1]Verificação de preços PF e PMC'!$F$4:$BR$78,MATCH(P$4,'[1]Verificação de preços PF e PMC'!$F$2:$BR$2,0),)</f>
        <v>31.01</v>
      </c>
      <c r="Q44" s="18">
        <f>VLOOKUP($D44,'[1]Verificação de preços PF e PMC'!$F$4:$BR$78,MATCH(Q$4,'[1]Verificação de preços PF e PMC'!$F$2:$BR$2,0),)</f>
        <v>31.44</v>
      </c>
      <c r="R44" s="17">
        <f>VLOOKUP($D44,'[1]Verificação de preços PF e PMC'!$F$4:$BR$78,MATCH(R$4,'[1]Verificação de preços PF e PMC'!$F$2:$BR$2,0),)</f>
        <v>27.61</v>
      </c>
      <c r="S44" s="92">
        <f>VLOOKUP(D44,'[3]Lista Completa'!$C$10:$Q$60,6,)</f>
        <v>21.49</v>
      </c>
      <c r="T44" s="93">
        <f t="shared" si="20"/>
        <v>1.3336435551419266</v>
      </c>
      <c r="U44" s="93">
        <f t="shared" si="21"/>
        <v>1.3310134841235322</v>
      </c>
      <c r="V44" s="93">
        <f t="shared" si="22"/>
        <v>1.3297598627787308</v>
      </c>
      <c r="W44" s="93">
        <f t="shared" si="23"/>
        <v>1.3288250211327135</v>
      </c>
      <c r="X44" s="93">
        <f t="shared" si="24"/>
        <v>1.3825738607911868</v>
      </c>
      <c r="Y44" s="23">
        <f t="shared" si="25"/>
        <v>1.341163156793618</v>
      </c>
    </row>
    <row r="45" spans="1:25" ht="41.25" customHeight="1">
      <c r="A45" s="84">
        <v>1706</v>
      </c>
      <c r="B45" s="2"/>
      <c r="C45" s="13">
        <v>7898074617056</v>
      </c>
      <c r="D45" s="20">
        <v>1008401020011</v>
      </c>
      <c r="E45" s="13">
        <f>VLOOKUP(A45,'[1]Cálculo Reajuste'!$A$2:$D$76,4,)</f>
        <v>533801201177411</v>
      </c>
      <c r="F45" s="5" t="s">
        <v>31</v>
      </c>
      <c r="G45" s="21" t="s">
        <v>30</v>
      </c>
      <c r="H45" s="19" t="s">
        <v>29</v>
      </c>
      <c r="I45" s="14">
        <f>VLOOKUP($D45,'[1]Verificação de preços PF e PMC'!$F$4:$BR$78,MATCH(I$4,'[1]Verificação de preços PF e PMC'!$F$2:$BR$2,0),)</f>
        <v>8.69</v>
      </c>
      <c r="J45" s="15">
        <f>VLOOKUP($D45,'[1]Verificação de preços PF e PMC'!$F$4:$BR$78,MATCH(J$4,'[1]Verificação de preços PF e PMC'!$F$2:$BR$2,0),)</f>
        <v>9.3000000000000007</v>
      </c>
      <c r="K45" s="16">
        <f>VLOOKUP($D45,'[1]Verificação de preços PF e PMC'!$F$4:$BR$78,MATCH(K$4,'[1]Verificação de preços PF e PMC'!$F$2:$BR$2,0),)</f>
        <v>9.43</v>
      </c>
      <c r="L45" s="15">
        <f>VLOOKUP($D45,'[1]Verificação de preços PF e PMC'!$F$4:$BR$78,MATCH(L$4,'[1]Verificação de preços PF e PMC'!$F$2:$BR$2,0),)</f>
        <v>9.57</v>
      </c>
      <c r="M45" s="17">
        <f>VLOOKUP($D45,'[1]Verificação de preços PF e PMC'!$F$4:$BR$78,MATCH(M$4,'[1]Verificação de preços PF e PMC'!$F$2:$BR$2,0),)</f>
        <v>8.08</v>
      </c>
      <c r="N45" s="14">
        <f>VLOOKUP($D45,'[1]Verificação de preços PF e PMC'!$F$4:$BR$78,MATCH(N$4,'[1]Verificação de preços PF e PMC'!$F$2:$BR$2,0),)</f>
        <v>11.59</v>
      </c>
      <c r="O45" s="18">
        <f>VLOOKUP($D45,'[1]Verificação de preços PF e PMC'!$F$4:$BR$78,MATCH(O$4,'[1]Verificação de preços PF e PMC'!$F$2:$BR$2,0),)</f>
        <v>12.37</v>
      </c>
      <c r="P45" s="18">
        <f>VLOOKUP($D45,'[1]Verificação de preços PF e PMC'!$F$4:$BR$78,MATCH(P$4,'[1]Verificação de preços PF e PMC'!$F$2:$BR$2,0),)</f>
        <v>12.54</v>
      </c>
      <c r="Q45" s="18">
        <f>VLOOKUP($D45,'[1]Verificação de preços PF e PMC'!$F$4:$BR$78,MATCH(Q$4,'[1]Verificação de preços PF e PMC'!$F$2:$BR$2,0),)</f>
        <v>12.72</v>
      </c>
      <c r="R45" s="17">
        <f>VLOOKUP($D45,'[1]Verificação de preços PF e PMC'!$F$4:$BR$78,MATCH(R$4,'[1]Verificação de preços PF e PMC'!$F$2:$BR$2,0),)</f>
        <v>11.16</v>
      </c>
      <c r="S45" s="92">
        <f>VLOOKUP(D45,'[3]Lista Completa'!$C$10:$Q$60,6,)</f>
        <v>8.69</v>
      </c>
      <c r="T45" s="93">
        <f t="shared" si="20"/>
        <v>1.333716915995397</v>
      </c>
      <c r="U45" s="93">
        <f t="shared" si="21"/>
        <v>1.3301075268817202</v>
      </c>
      <c r="V45" s="93">
        <f t="shared" si="22"/>
        <v>1.329798515376458</v>
      </c>
      <c r="W45" s="93">
        <f t="shared" si="23"/>
        <v>1.329153605015674</v>
      </c>
      <c r="X45" s="93">
        <f t="shared" si="24"/>
        <v>1.3811881188118811</v>
      </c>
      <c r="Y45" s="23">
        <f t="shared" si="25"/>
        <v>1.3407929364162261</v>
      </c>
    </row>
    <row r="46" spans="1:25" s="3" customFormat="1" ht="41.25" customHeight="1">
      <c r="A46" s="84">
        <v>1001</v>
      </c>
      <c r="C46" s="13">
        <v>7898074610019</v>
      </c>
      <c r="D46" s="20">
        <v>1008499470037</v>
      </c>
      <c r="E46" s="13">
        <f>VLOOKUP(A46,'[1]Cálculo Reajuste'!$A$2:$D$76,4,)</f>
        <v>533802702161417</v>
      </c>
      <c r="F46" s="5" t="s">
        <v>27</v>
      </c>
      <c r="G46" s="56" t="s">
        <v>25</v>
      </c>
      <c r="H46" s="56" t="s">
        <v>28</v>
      </c>
      <c r="I46" s="14">
        <f>VLOOKUP($D46,'[1]Verificação de preços PF e PMC'!$F$4:$BR$78,MATCH(I$4,'[1]Verificação de preços PF e PMC'!$F$2:$BR$2,0),)</f>
        <v>17.84</v>
      </c>
      <c r="J46" s="15">
        <f>VLOOKUP($D46,'[1]Verificação de preços PF e PMC'!$F$4:$BR$78,MATCH(J$4,'[1]Verificação de preços PF e PMC'!$F$2:$BR$2,0),)</f>
        <v>19.09</v>
      </c>
      <c r="K46" s="16">
        <f>VLOOKUP($D46,'[1]Verificação de preços PF e PMC'!$F$4:$BR$78,MATCH(K$4,'[1]Verificação de preços PF e PMC'!$F$2:$BR$2,0),)</f>
        <v>19.36</v>
      </c>
      <c r="L46" s="15">
        <f>VLOOKUP($D46,'[1]Verificação de preços PF e PMC'!$F$4:$BR$78,MATCH(L$4,'[1]Verificação de preços PF e PMC'!$F$2:$BR$2,0),)</f>
        <v>19.64</v>
      </c>
      <c r="M46" s="17">
        <f>VLOOKUP($D46,'[1]Verificação de preços PF e PMC'!$F$4:$BR$78,MATCH(M$4,'[1]Verificação de preços PF e PMC'!$F$2:$BR$2,0),)</f>
        <v>16.579999999999998</v>
      </c>
      <c r="N46" s="14">
        <f>VLOOKUP($D46,'[1]Verificação de preços PF e PMC'!$F$4:$BR$78,MATCH(N$4,'[1]Verificação de preços PF e PMC'!$F$2:$BR$2,0),)</f>
        <v>23.8</v>
      </c>
      <c r="O46" s="18">
        <f>VLOOKUP($D46,'[1]Verificação de preços PF e PMC'!$F$4:$BR$78,MATCH(O$4,'[1]Verificação de preços PF e PMC'!$F$2:$BR$2,0),)</f>
        <v>25.4</v>
      </c>
      <c r="P46" s="18">
        <f>VLOOKUP($D46,'[1]Verificação de preços PF e PMC'!$F$4:$BR$78,MATCH(P$4,'[1]Verificação de preços PF e PMC'!$F$2:$BR$2,0),)</f>
        <v>25.75</v>
      </c>
      <c r="Q46" s="18">
        <f>VLOOKUP($D46,'[1]Verificação de preços PF e PMC'!$F$4:$BR$78,MATCH(Q$4,'[1]Verificação de preços PF e PMC'!$F$2:$BR$2,0),)</f>
        <v>26.1</v>
      </c>
      <c r="R46" s="17">
        <f>VLOOKUP($D46,'[1]Verificação de preços PF e PMC'!$F$4:$BR$78,MATCH(R$4,'[1]Verificação de preços PF e PMC'!$F$2:$BR$2,0),)</f>
        <v>22.92</v>
      </c>
      <c r="S46" s="92">
        <f>VLOOKUP(D46,'[3]Lista Completa'!$C$10:$Q$60,6,)</f>
        <v>17.84</v>
      </c>
      <c r="T46" s="93">
        <f t="shared" si="20"/>
        <v>1.3340807174887892</v>
      </c>
      <c r="U46" s="93">
        <f t="shared" si="21"/>
        <v>1.3305395495023571</v>
      </c>
      <c r="V46" s="93">
        <f t="shared" si="22"/>
        <v>1.3300619834710745</v>
      </c>
      <c r="W46" s="93">
        <f t="shared" si="23"/>
        <v>1.3289205702647657</v>
      </c>
      <c r="X46" s="93">
        <f t="shared" si="24"/>
        <v>1.3823884197828711</v>
      </c>
      <c r="Y46" s="23">
        <f t="shared" si="25"/>
        <v>1.3411982481019715</v>
      </c>
    </row>
    <row r="47" spans="1:25" s="3" customFormat="1" ht="41.25" customHeight="1">
      <c r="A47" s="84">
        <v>1011</v>
      </c>
      <c r="C47" s="36">
        <v>7898074610132</v>
      </c>
      <c r="D47" s="20">
        <v>1008499470045</v>
      </c>
      <c r="E47" s="13">
        <f>VLOOKUP(A47,'[1]Cálculo Reajuste'!$A$2:$D$76,4,)</f>
        <v>533802703168415</v>
      </c>
      <c r="F47" s="5" t="s">
        <v>26</v>
      </c>
      <c r="G47" s="56" t="s">
        <v>25</v>
      </c>
      <c r="H47" s="56" t="s">
        <v>24</v>
      </c>
      <c r="I47" s="14">
        <f>VLOOKUP($D47,'[1]Verificação de preços PF e PMC'!$F$4:$BR$78,MATCH(I$4,'[1]Verificação de preços PF e PMC'!$F$2:$BR$2,0),)</f>
        <v>24.84</v>
      </c>
      <c r="J47" s="15">
        <f>VLOOKUP($D47,'[1]Verificação de preços PF e PMC'!$F$4:$BR$78,MATCH(J$4,'[1]Verificação de preços PF e PMC'!$F$2:$BR$2,0),)</f>
        <v>26.57</v>
      </c>
      <c r="K47" s="16">
        <f>VLOOKUP($D47,'[1]Verificação de preços PF e PMC'!$F$4:$BR$78,MATCH(K$4,'[1]Verificação de preços PF e PMC'!$F$2:$BR$2,0),)</f>
        <v>26.95</v>
      </c>
      <c r="L47" s="15">
        <f>VLOOKUP($D47,'[1]Verificação de preços PF e PMC'!$F$4:$BR$78,MATCH(L$4,'[1]Verificação de preços PF e PMC'!$F$2:$BR$2,0),)</f>
        <v>27.34</v>
      </c>
      <c r="M47" s="17">
        <f>VLOOKUP($D47,'[1]Verificação de preços PF e PMC'!$F$4:$BR$78,MATCH(M$4,'[1]Verificação de preços PF e PMC'!$F$2:$BR$2,0),)</f>
        <v>23.08</v>
      </c>
      <c r="N47" s="14">
        <f>VLOOKUP($D47,'[1]Verificação de preços PF e PMC'!$F$4:$BR$78,MATCH(N$4,'[1]Verificação de preços PF e PMC'!$F$2:$BR$2,0),)</f>
        <v>33.119999999999997</v>
      </c>
      <c r="O47" s="18">
        <f>VLOOKUP($D47,'[1]Verificação de preços PF e PMC'!$F$4:$BR$78,MATCH(O$4,'[1]Verificação de preços PF e PMC'!$F$2:$BR$2,0),)</f>
        <v>35.36</v>
      </c>
      <c r="P47" s="18">
        <f>VLOOKUP($D47,'[1]Verificação de preços PF e PMC'!$F$4:$BR$78,MATCH(P$4,'[1]Verificação de preços PF e PMC'!$F$2:$BR$2,0),)</f>
        <v>35.840000000000003</v>
      </c>
      <c r="Q47" s="18">
        <f>VLOOKUP($D47,'[1]Verificação de preços PF e PMC'!$F$4:$BR$78,MATCH(Q$4,'[1]Verificação de preços PF e PMC'!$F$2:$BR$2,0),)</f>
        <v>36.340000000000003</v>
      </c>
      <c r="R47" s="17">
        <f>VLOOKUP($D47,'[1]Verificação de preços PF e PMC'!$F$4:$BR$78,MATCH(R$4,'[1]Verificação de preços PF e PMC'!$F$2:$BR$2,0),)</f>
        <v>31.91</v>
      </c>
      <c r="S47" s="92">
        <f>VLOOKUP(D47,'[3]Lista Completa'!$C$10:$Q$60,6,)</f>
        <v>24.84</v>
      </c>
      <c r="T47" s="93">
        <f t="shared" si="20"/>
        <v>1.3333333333333333</v>
      </c>
      <c r="U47" s="93">
        <f t="shared" si="21"/>
        <v>1.3308242378622506</v>
      </c>
      <c r="V47" s="93">
        <f t="shared" si="22"/>
        <v>1.3298701298701301</v>
      </c>
      <c r="W47" s="93">
        <f t="shared" si="23"/>
        <v>1.3291880029261156</v>
      </c>
      <c r="X47" s="93">
        <f t="shared" si="24"/>
        <v>1.3825823223570193</v>
      </c>
      <c r="Y47" s="23">
        <f t="shared" si="25"/>
        <v>1.3411596052697699</v>
      </c>
    </row>
    <row r="48" spans="1:25" ht="41.25" customHeight="1">
      <c r="A48" s="84">
        <v>611</v>
      </c>
      <c r="B48" s="2"/>
      <c r="C48" s="36">
        <v>7898074616073</v>
      </c>
      <c r="D48" s="20">
        <v>1008400750148</v>
      </c>
      <c r="E48" s="13">
        <f>VLOOKUP(A48,'[1]Cálculo Reajuste'!$A$2:$D$76,4,)</f>
        <v>533800601155318</v>
      </c>
      <c r="F48" s="5" t="s">
        <v>3</v>
      </c>
      <c r="G48" s="56" t="s">
        <v>2</v>
      </c>
      <c r="H48" s="56" t="s">
        <v>23</v>
      </c>
      <c r="I48" s="14">
        <f>VLOOKUP($D48,'[1]Verificação de preços PF e PMC'!$F$4:$BR$78,MATCH(I$4,'[1]Verificação de preços PF e PMC'!$F$2:$BR$2,0),)</f>
        <v>14.45</v>
      </c>
      <c r="J48" s="15">
        <f>VLOOKUP($D48,'[1]Verificação de preços PF e PMC'!$F$4:$BR$78,MATCH(J$4,'[1]Verificação de preços PF e PMC'!$F$2:$BR$2,0),)</f>
        <v>15.46</v>
      </c>
      <c r="K48" s="16">
        <f>VLOOKUP($D48,'[1]Verificação de preços PF e PMC'!$F$4:$BR$78,MATCH(K$4,'[1]Verificação de preços PF e PMC'!$F$2:$BR$2,0),)</f>
        <v>15.68</v>
      </c>
      <c r="L48" s="15">
        <f>VLOOKUP($D48,'[1]Verificação de preços PF e PMC'!$F$4:$BR$78,MATCH(L$4,'[1]Verificação de preços PF e PMC'!$F$2:$BR$2,0),)</f>
        <v>15.91</v>
      </c>
      <c r="M48" s="17">
        <f>VLOOKUP($D48,'[1]Verificação de preços PF e PMC'!$F$4:$BR$78,MATCH(M$4,'[1]Verificação de preços PF e PMC'!$F$2:$BR$2,0),)</f>
        <v>13.43</v>
      </c>
      <c r="N48" s="14">
        <f>VLOOKUP($D48,'[1]Verificação de preços PF e PMC'!$F$4:$BR$78,MATCH(N$4,'[1]Verificação de preços PF e PMC'!$F$2:$BR$2,0),)</f>
        <v>19.27</v>
      </c>
      <c r="O48" s="18">
        <f>VLOOKUP($D48,'[1]Verificação de preços PF e PMC'!$F$4:$BR$78,MATCH(O$4,'[1]Verificação de preços PF e PMC'!$F$2:$BR$2,0),)</f>
        <v>20.57</v>
      </c>
      <c r="P48" s="18">
        <f>VLOOKUP($D48,'[1]Verificação de preços PF e PMC'!$F$4:$BR$78,MATCH(P$4,'[1]Verificação de preços PF e PMC'!$F$2:$BR$2,0),)</f>
        <v>20.85</v>
      </c>
      <c r="Q48" s="18">
        <f>VLOOKUP($D48,'[1]Verificação de preços PF e PMC'!$F$4:$BR$78,MATCH(Q$4,'[1]Verificação de preços PF e PMC'!$F$2:$BR$2,0),)</f>
        <v>21.14</v>
      </c>
      <c r="R48" s="17">
        <f>VLOOKUP($D48,'[1]Verificação de preços PF e PMC'!$F$4:$BR$78,MATCH(R$4,'[1]Verificação de preços PF e PMC'!$F$2:$BR$2,0),)</f>
        <v>18.559999999999999</v>
      </c>
      <c r="S48" s="92">
        <f>VLOOKUP(D48,'[3]Lista Completa'!$C$10:$Q$60,6,)</f>
        <v>14.45</v>
      </c>
      <c r="T48" s="93">
        <f t="shared" si="20"/>
        <v>1.3335640138408305</v>
      </c>
      <c r="U48" s="93">
        <f t="shared" si="21"/>
        <v>1.3305304010349288</v>
      </c>
      <c r="V48" s="93">
        <f t="shared" si="22"/>
        <v>1.3297193877551021</v>
      </c>
      <c r="W48" s="93">
        <f t="shared" si="23"/>
        <v>1.3287240729101195</v>
      </c>
      <c r="X48" s="93">
        <f t="shared" si="24"/>
        <v>1.3819806403574086</v>
      </c>
      <c r="Y48" s="23">
        <f t="shared" si="25"/>
        <v>1.3409037031796778</v>
      </c>
    </row>
    <row r="49" spans="1:25" ht="41.25" customHeight="1">
      <c r="A49" s="84">
        <v>334</v>
      </c>
      <c r="B49" s="2"/>
      <c r="C49" s="13">
        <v>7898074613348</v>
      </c>
      <c r="D49" s="22">
        <v>1008400080061</v>
      </c>
      <c r="E49" s="13">
        <f>VLOOKUP(A49,'[1]Cálculo Reajuste'!$A$2:$D$76,4,)</f>
        <v>533800204131412</v>
      </c>
      <c r="F49" s="5" t="s">
        <v>21</v>
      </c>
      <c r="G49" s="56" t="s">
        <v>20</v>
      </c>
      <c r="H49" s="19" t="s">
        <v>22</v>
      </c>
      <c r="I49" s="14">
        <f>VLOOKUP($D49,'[1]Verificação de preços PF e PMC'!$F$4:$BR$78,MATCH(I$4,'[1]Verificação de preços PF e PMC'!$F$2:$BR$2,0),)</f>
        <v>12.97</v>
      </c>
      <c r="J49" s="15">
        <f>VLOOKUP($D49,'[1]Verificação de preços PF e PMC'!$F$4:$BR$78,MATCH(J$4,'[1]Verificação de preços PF e PMC'!$F$2:$BR$2,0),)</f>
        <v>13.87</v>
      </c>
      <c r="K49" s="57">
        <f>VLOOKUP($D49,'[1]Verificação de preços PF e PMC'!$F$4:$BR$78,MATCH(K$4,'[1]Verificação de preços PF e PMC'!$F$2:$BR$2,0),)</f>
        <v>14.07</v>
      </c>
      <c r="L49" s="15">
        <f>VLOOKUP($D49,'[1]Verificação de preços PF e PMC'!$F$4:$BR$78,MATCH(L$4,'[1]Verificação de preços PF e PMC'!$F$2:$BR$2,0),)</f>
        <v>14.27</v>
      </c>
      <c r="M49" s="17">
        <f>VLOOKUP($D49,'[1]Verificação de preços PF e PMC'!$F$4:$BR$78,MATCH(M$4,'[1]Verificação de preços PF e PMC'!$F$2:$BR$2,0),)</f>
        <v>12.05</v>
      </c>
      <c r="N49" s="14">
        <f>VLOOKUP($D49,'[1]Verificação de preços PF e PMC'!$F$4:$BR$78,MATCH(N$4,'[1]Verificação de preços PF e PMC'!$F$2:$BR$2,0),)</f>
        <v>17.29</v>
      </c>
      <c r="O49" s="18">
        <f>VLOOKUP($D49,'[1]Verificação de preços PF e PMC'!$F$4:$BR$78,MATCH(O$4,'[1]Verificação de preços PF e PMC'!$F$2:$BR$2,0),)</f>
        <v>18.46</v>
      </c>
      <c r="P49" s="18">
        <f>VLOOKUP($D49,'[1]Verificação de preços PF e PMC'!$F$4:$BR$78,MATCH(P$4,'[1]Verificação de preços PF e PMC'!$F$2:$BR$2,0),)</f>
        <v>18.71</v>
      </c>
      <c r="Q49" s="18">
        <f>VLOOKUP($D49,'[1]Verificação de preços PF e PMC'!$F$4:$BR$78,MATCH(Q$4,'[1]Verificação de preços PF e PMC'!$F$2:$BR$2,0),)</f>
        <v>18.97</v>
      </c>
      <c r="R49" s="17">
        <f>VLOOKUP($D49,'[1]Verificação de preços PF e PMC'!$F$4:$BR$78,MATCH(R$4,'[1]Verificação de preços PF e PMC'!$F$2:$BR$2,0),)</f>
        <v>16.66</v>
      </c>
      <c r="S49" s="92">
        <f>VLOOKUP(D49,'[3]Lista Completa'!$C$10:$Q$60,6,)</f>
        <v>12.97</v>
      </c>
      <c r="T49" s="93">
        <f t="shared" si="20"/>
        <v>1.3330763299922899</v>
      </c>
      <c r="U49" s="93">
        <f t="shared" si="21"/>
        <v>1.3309300648882481</v>
      </c>
      <c r="V49" s="93">
        <f t="shared" si="22"/>
        <v>1.3297796730632552</v>
      </c>
      <c r="W49" s="93">
        <f t="shared" si="23"/>
        <v>1.3293622985283813</v>
      </c>
      <c r="X49" s="93">
        <f t="shared" si="24"/>
        <v>1.3825726141078838</v>
      </c>
      <c r="Y49" s="23">
        <f t="shared" si="25"/>
        <v>1.3411441961160115</v>
      </c>
    </row>
    <row r="50" spans="1:25" ht="41.25" hidden="1" customHeight="1">
      <c r="A50" s="84">
        <v>313</v>
      </c>
      <c r="B50" s="2"/>
      <c r="C50" s="101">
        <v>7898074613119</v>
      </c>
      <c r="D50" s="111">
        <v>1008400080053</v>
      </c>
      <c r="E50" s="101">
        <f>VLOOKUP(A50,'[1]Cálculo Reajuste'!$A$2:$D$76,4,)</f>
        <v>533800201114411</v>
      </c>
      <c r="F50" s="112" t="s">
        <v>21</v>
      </c>
      <c r="G50" s="113" t="s">
        <v>20</v>
      </c>
      <c r="H50" s="113" t="s">
        <v>19</v>
      </c>
      <c r="I50" s="105">
        <f>VLOOKUP($D50,'[1]Verificação de preços PF e PMC'!$F$4:$BR$78,MATCH(I$4,'[1]Verificação de preços PF e PMC'!$F$2:$BR$2,0),)</f>
        <v>9.75</v>
      </c>
      <c r="J50" s="106">
        <f>VLOOKUP($D50,'[1]Verificação de preços PF e PMC'!$F$4:$BR$78,MATCH(J$4,'[1]Verificação de preços PF e PMC'!$F$2:$BR$2,0),)</f>
        <v>10.43</v>
      </c>
      <c r="K50" s="109">
        <f>VLOOKUP($D50,'[1]Verificação de preços PF e PMC'!$F$4:$BR$78,MATCH(K$4,'[1]Verificação de preços PF e PMC'!$F$2:$BR$2,0),)</f>
        <v>10.58</v>
      </c>
      <c r="L50" s="106">
        <f>VLOOKUP($D50,'[1]Verificação de preços PF e PMC'!$F$4:$BR$78,MATCH(L$4,'[1]Verificação de preços PF e PMC'!$F$2:$BR$2,0),)</f>
        <v>10.73</v>
      </c>
      <c r="M50" s="108">
        <f>VLOOKUP($D50,'[1]Verificação de preços PF e PMC'!$F$4:$BR$78,MATCH(M$4,'[1]Verificação de preços PF e PMC'!$F$2:$BR$2,0),)</f>
        <v>9.06</v>
      </c>
      <c r="N50" s="105">
        <f>VLOOKUP($D50,'[1]Verificação de preços PF e PMC'!$F$4:$BR$78,MATCH(N$4,'[1]Verificação de preços PF e PMC'!$F$2:$BR$2,0),)</f>
        <v>13</v>
      </c>
      <c r="O50" s="109">
        <f>VLOOKUP($D50,'[1]Verificação de preços PF e PMC'!$F$4:$BR$78,MATCH(O$4,'[1]Verificação de preços PF e PMC'!$F$2:$BR$2,0),)</f>
        <v>13.88</v>
      </c>
      <c r="P50" s="109">
        <f>VLOOKUP($D50,'[1]Verificação de preços PF e PMC'!$F$4:$BR$78,MATCH(P$4,'[1]Verificação de preços PF e PMC'!$F$2:$BR$2,0),)</f>
        <v>14.07</v>
      </c>
      <c r="Q50" s="109">
        <f>VLOOKUP($D50,'[1]Verificação de preços PF e PMC'!$F$4:$BR$78,MATCH(Q$4,'[1]Verificação de preços PF e PMC'!$F$2:$BR$2,0),)</f>
        <v>14.27</v>
      </c>
      <c r="R50" s="108">
        <f>VLOOKUP($D50,'[1]Verificação de preços PF e PMC'!$F$4:$BR$78,MATCH(R$4,'[1]Verificação de preços PF e PMC'!$F$2:$BR$2,0),)</f>
        <v>12.53</v>
      </c>
      <c r="S50" s="92" t="e">
        <f>VLOOKUP(D50,'[3]Lista Completa'!$C$10:$Q$60,6,)</f>
        <v>#N/A</v>
      </c>
      <c r="T50" s="93">
        <f t="shared" si="20"/>
        <v>1.3333333333333333</v>
      </c>
      <c r="U50" s="93">
        <f t="shared" si="21"/>
        <v>1.3307766059443913</v>
      </c>
      <c r="V50" s="93">
        <f t="shared" si="22"/>
        <v>1.329867674858223</v>
      </c>
      <c r="W50" s="93">
        <f t="shared" si="23"/>
        <v>1.3299161230195713</v>
      </c>
      <c r="X50" s="93">
        <f t="shared" si="24"/>
        <v>1.3830022075055186</v>
      </c>
      <c r="Y50" s="23">
        <f t="shared" si="25"/>
        <v>1.3413791889322075</v>
      </c>
    </row>
    <row r="51" spans="1:25" ht="41.25" customHeight="1">
      <c r="A51" s="84">
        <v>2605</v>
      </c>
      <c r="B51" s="2"/>
      <c r="C51" s="13">
        <v>7898074616042</v>
      </c>
      <c r="D51" s="20">
        <v>1008400200024</v>
      </c>
      <c r="E51" s="13">
        <f>VLOOKUP(A51,'[1]Cálculo Reajuste'!$A$2:$D$76,4,)</f>
        <v>533800301119413</v>
      </c>
      <c r="F51" s="5" t="s">
        <v>18</v>
      </c>
      <c r="G51" s="56" t="s">
        <v>17</v>
      </c>
      <c r="H51" s="56" t="s">
        <v>16</v>
      </c>
      <c r="I51" s="14">
        <f>VLOOKUP($D51,'[1]Verificação de preços PF e PMC'!$F$4:$BR$78,MATCH(I$4,'[1]Verificação de preços PF e PMC'!$F$2:$BR$2,0),)</f>
        <v>22.43</v>
      </c>
      <c r="J51" s="15">
        <f>VLOOKUP($D51,'[1]Verificação de preços PF e PMC'!$F$4:$BR$78,MATCH(J$4,'[1]Verificação de preços PF e PMC'!$F$2:$BR$2,0),)</f>
        <v>24</v>
      </c>
      <c r="K51" s="16">
        <f>VLOOKUP($D51,'[1]Verificação de preços PF e PMC'!$F$4:$BR$78,MATCH(K$4,'[1]Verificação de preços PF e PMC'!$F$2:$BR$2,0),)</f>
        <v>24.34</v>
      </c>
      <c r="L51" s="15">
        <f>VLOOKUP($D51,'[1]Verificação de preços PF e PMC'!$F$4:$BR$78,MATCH(L$4,'[1]Verificação de preços PF e PMC'!$F$2:$BR$2,0),)</f>
        <v>24.69</v>
      </c>
      <c r="M51" s="17">
        <f>VLOOKUP($D51,'[1]Verificação de preços PF e PMC'!$F$4:$BR$78,MATCH(M$4,'[1]Verificação de preços PF e PMC'!$F$2:$BR$2,0),)</f>
        <v>20.85</v>
      </c>
      <c r="N51" s="14">
        <f>VLOOKUP($D51,'[1]Verificação de preços PF e PMC'!$F$4:$BR$78,MATCH(N$4,'[1]Verificação de preços PF e PMC'!$F$2:$BR$2,0),)</f>
        <v>29.92</v>
      </c>
      <c r="O51" s="18">
        <f>VLOOKUP($D51,'[1]Verificação de preços PF e PMC'!$F$4:$BR$78,MATCH(O$4,'[1]Verificação de preços PF e PMC'!$F$2:$BR$2,0),)</f>
        <v>31.94</v>
      </c>
      <c r="P51" s="18">
        <f>VLOOKUP($D51,'[1]Verificação de preços PF e PMC'!$F$4:$BR$78,MATCH(P$4,'[1]Verificação de preços PF e PMC'!$F$2:$BR$2,0),)</f>
        <v>32.369999999999997</v>
      </c>
      <c r="Q51" s="18">
        <f>VLOOKUP($D51,'[1]Verificação de preços PF e PMC'!$F$4:$BR$78,MATCH(Q$4,'[1]Verificação de preços PF e PMC'!$F$2:$BR$2,0),)</f>
        <v>32.82</v>
      </c>
      <c r="R51" s="17">
        <f>VLOOKUP($D51,'[1]Verificação de preços PF e PMC'!$F$4:$BR$78,MATCH(R$4,'[1]Verificação de preços PF e PMC'!$F$2:$BR$2,0),)</f>
        <v>28.82</v>
      </c>
      <c r="S51" s="92">
        <f>VLOOKUP(D51,'[3]Lista Completa'!$C$10:$Q$60,6,)</f>
        <v>22.43</v>
      </c>
      <c r="T51" s="93">
        <f t="shared" si="20"/>
        <v>1.3339277753009364</v>
      </c>
      <c r="U51" s="93">
        <f t="shared" si="21"/>
        <v>1.3308333333333333</v>
      </c>
      <c r="V51" s="93">
        <f t="shared" si="22"/>
        <v>1.3299096138044371</v>
      </c>
      <c r="W51" s="93">
        <f t="shared" si="23"/>
        <v>1.3292831105710814</v>
      </c>
      <c r="X51" s="93">
        <f t="shared" si="24"/>
        <v>1.3822541966426858</v>
      </c>
      <c r="Y51" s="23">
        <f t="shared" si="25"/>
        <v>1.3412416059304948</v>
      </c>
    </row>
    <row r="52" spans="1:25" ht="41.25" customHeight="1">
      <c r="A52" s="84">
        <v>4140</v>
      </c>
      <c r="B52" s="2"/>
      <c r="C52" s="38">
        <v>7898074614147</v>
      </c>
      <c r="D52" s="20">
        <v>1008499460082</v>
      </c>
      <c r="E52" s="13">
        <f>VLOOKUP(A52,'[1]Cálculo Reajuste'!$A$2:$D$76,4,)</f>
        <v>533802602175416</v>
      </c>
      <c r="F52" s="5" t="s">
        <v>14</v>
      </c>
      <c r="G52" s="56" t="s">
        <v>13</v>
      </c>
      <c r="H52" s="56" t="s">
        <v>15</v>
      </c>
      <c r="I52" s="14">
        <f>VLOOKUP($D52,'[1]Verificação de preços PF e PMC'!$F$4:$BR$78,MATCH(I$4,'[1]Verificação de preços PF e PMC'!$F$2:$BR$2,0),)</f>
        <v>11.47</v>
      </c>
      <c r="J52" s="15">
        <f>VLOOKUP($D52,'[1]Verificação de preços PF e PMC'!$F$4:$BR$78,MATCH(J$4,'[1]Verificação de preços PF e PMC'!$F$2:$BR$2,0),)</f>
        <v>12.27</v>
      </c>
      <c r="K52" s="16">
        <f>VLOOKUP($D52,'[1]Verificação de preços PF e PMC'!$F$4:$BR$78,MATCH(K$4,'[1]Verificação de preços PF e PMC'!$F$2:$BR$2,0),)</f>
        <v>12.44</v>
      </c>
      <c r="L52" s="15">
        <f>VLOOKUP($D52,'[1]Verificação de preços PF e PMC'!$F$4:$BR$78,MATCH(L$4,'[1]Verificação de preços PF e PMC'!$F$2:$BR$2,0),)</f>
        <v>12.62</v>
      </c>
      <c r="M52" s="17">
        <f>VLOOKUP($D52,'[1]Verificação de preços PF e PMC'!$F$4:$BR$78,MATCH(M$4,'[1]Verificação de preços PF e PMC'!$F$2:$BR$2,0),)</f>
        <v>10.65</v>
      </c>
      <c r="N52" s="14">
        <f>VLOOKUP($D52,'[1]Verificação de preços PF e PMC'!$F$4:$BR$78,MATCH(N$4,'[1]Verificação de preços PF e PMC'!$F$2:$BR$2,0),)</f>
        <v>15.29</v>
      </c>
      <c r="O52" s="18">
        <f>VLOOKUP($D52,'[1]Verificação de preços PF e PMC'!$F$4:$BR$78,MATCH(O$4,'[1]Verificação de preços PF e PMC'!$F$2:$BR$2,0),)</f>
        <v>16.32</v>
      </c>
      <c r="P52" s="18">
        <f>VLOOKUP($D52,'[1]Verificação de preços PF e PMC'!$F$4:$BR$78,MATCH(P$4,'[1]Verificação de preços PF e PMC'!$F$2:$BR$2,0),)</f>
        <v>16.54</v>
      </c>
      <c r="Q52" s="18">
        <f>VLOOKUP($D52,'[1]Verificação de preços PF e PMC'!$F$4:$BR$78,MATCH(Q$4,'[1]Verificação de preços PF e PMC'!$F$2:$BR$2,0),)</f>
        <v>16.77</v>
      </c>
      <c r="R52" s="17">
        <f>VLOOKUP($D52,'[1]Verificação de preços PF e PMC'!$F$4:$BR$78,MATCH(R$4,'[1]Verificação de preços PF e PMC'!$F$2:$BR$2,0),)</f>
        <v>14.73</v>
      </c>
      <c r="S52" s="92">
        <f>VLOOKUP(D52,'[3]Lista Completa'!$C$10:$Q$60,6,)</f>
        <v>11.47</v>
      </c>
      <c r="T52" s="93">
        <f t="shared" si="20"/>
        <v>1.3330427201394941</v>
      </c>
      <c r="U52" s="93">
        <f t="shared" si="21"/>
        <v>1.330073349633252</v>
      </c>
      <c r="V52" s="93">
        <f t="shared" si="22"/>
        <v>1.3295819935691318</v>
      </c>
      <c r="W52" s="93">
        <f t="shared" si="23"/>
        <v>1.3288431061806656</v>
      </c>
      <c r="X52" s="93">
        <f t="shared" si="24"/>
        <v>1.3830985915492957</v>
      </c>
      <c r="Y52" s="23">
        <f t="shared" si="25"/>
        <v>1.3409279522143678</v>
      </c>
    </row>
    <row r="53" spans="1:25" ht="41.25" customHeight="1">
      <c r="A53" s="84">
        <v>4040</v>
      </c>
      <c r="B53" s="2"/>
      <c r="C53" s="13">
        <v>7898074614048</v>
      </c>
      <c r="D53" s="20" t="s">
        <v>93</v>
      </c>
      <c r="E53" s="13">
        <f>VLOOKUP(A53,'[1]Cálculo Reajuste'!$A$2:$D$76,4,)</f>
        <v>533802601179418</v>
      </c>
      <c r="F53" s="5" t="s">
        <v>14</v>
      </c>
      <c r="G53" s="56" t="s">
        <v>13</v>
      </c>
      <c r="H53" s="56" t="s">
        <v>12</v>
      </c>
      <c r="I53" s="14">
        <f>'Lista Zambon_todas as ativas'!I53</f>
        <v>15.2</v>
      </c>
      <c r="J53" s="15">
        <f>'Lista Zambon_todas as ativas'!J53</f>
        <v>16.18</v>
      </c>
      <c r="K53" s="57">
        <f>'Lista Zambon_todas as ativas'!L53</f>
        <v>16.39</v>
      </c>
      <c r="L53" s="15">
        <f>'Lista Zambon_todas as ativas'!M53</f>
        <v>16.62</v>
      </c>
      <c r="M53" s="17">
        <f>'Lista Zambon_todas as ativas'!O53</f>
        <v>16.28</v>
      </c>
      <c r="N53" s="14">
        <f>'Lista Zambon_todas as ativas'!P53</f>
        <v>20.255809552746392</v>
      </c>
      <c r="O53" s="18">
        <f>'Lista Zambon_todas as ativas'!Q53</f>
        <v>21.561776221278727</v>
      </c>
      <c r="P53" s="18">
        <f>'Lista Zambon_todas as ativas'!R53</f>
        <v>21.695038126231008</v>
      </c>
      <c r="Q53" s="18">
        <f>'Lista Zambon_todas as ativas'!S53</f>
        <v>21.841626221678514</v>
      </c>
      <c r="R53" s="17">
        <f>'Lista Zambon_todas as ativas'!V53</f>
        <v>21.695038126231008</v>
      </c>
      <c r="S53" s="92">
        <f>VLOOKUP(D53,'[3]Lista Completa'!$C$10:$Q$60,6,)</f>
        <v>13.51</v>
      </c>
      <c r="T53" s="93">
        <f t="shared" si="20"/>
        <v>1.332619049522789</v>
      </c>
      <c r="U53" s="93">
        <f t="shared" si="21"/>
        <v>1.332619049522789</v>
      </c>
      <c r="V53" s="93">
        <f t="shared" si="22"/>
        <v>1.3236752975125692</v>
      </c>
      <c r="W53" s="93">
        <f t="shared" si="23"/>
        <v>1.3141772696557468</v>
      </c>
      <c r="X53" s="93">
        <f t="shared" si="24"/>
        <v>1.3326190495227892</v>
      </c>
      <c r="Y53" s="23">
        <f t="shared" si="25"/>
        <v>1.3271419431473366</v>
      </c>
    </row>
    <row r="54" spans="1:25" ht="41.25" customHeight="1">
      <c r="A54" s="84">
        <v>694</v>
      </c>
      <c r="B54" s="2"/>
      <c r="C54" s="13">
        <v>7898074616943</v>
      </c>
      <c r="D54" s="38">
        <v>1008400750441</v>
      </c>
      <c r="E54" s="13">
        <f>VLOOKUP(A54,'[1]Cálculo Reajuste'!$A$2:$D$76,4,)</f>
        <v>533800615172317</v>
      </c>
      <c r="F54" s="6" t="s">
        <v>3</v>
      </c>
      <c r="G54" s="56" t="s">
        <v>2</v>
      </c>
      <c r="H54" s="59" t="s">
        <v>11</v>
      </c>
      <c r="I54" s="14">
        <f>VLOOKUP($D54,'[1]Verificação de preços PF e PMC'!$F$4:$BR$78,MATCH(I$4,'[1]Verificação de preços PF e PMC'!$F$2:$BR$2,0),)</f>
        <v>14.87</v>
      </c>
      <c r="J54" s="15">
        <f>VLOOKUP($D54,'[1]Verificação de preços PF e PMC'!$F$4:$BR$78,MATCH(J$4,'[1]Verificação de preços PF e PMC'!$F$2:$BR$2,0),)</f>
        <v>15.9</v>
      </c>
      <c r="K54" s="16">
        <f>VLOOKUP($D54,'[1]Verificação de preços PF e PMC'!$F$4:$BR$78,MATCH(K$4,'[1]Verificação de preços PF e PMC'!$F$2:$BR$2,0),)</f>
        <v>16.13</v>
      </c>
      <c r="L54" s="15">
        <f>VLOOKUP($D54,'[1]Verificação de preços PF e PMC'!$F$4:$BR$78,MATCH(L$4,'[1]Verificação de preços PF e PMC'!$F$2:$BR$2,0),)</f>
        <v>16.36</v>
      </c>
      <c r="M54" s="17">
        <f>VLOOKUP($D54,'[1]Verificação de preços PF e PMC'!$F$4:$BR$78,MATCH(M$4,'[1]Verificação de preços PF e PMC'!$F$2:$BR$2,0),)</f>
        <v>13.82</v>
      </c>
      <c r="N54" s="14">
        <f>VLOOKUP($D54,'[1]Verificação de preços PF e PMC'!$F$4:$BR$78,MATCH(N$4,'[1]Verificação de preços PF e PMC'!$F$2:$BR$2,0),)</f>
        <v>19.829999999999998</v>
      </c>
      <c r="O54" s="18">
        <f>VLOOKUP($D54,'[1]Verificação de preços PF e PMC'!$F$4:$BR$78,MATCH(O$4,'[1]Verificação de preços PF e PMC'!$F$2:$BR$2,0),)</f>
        <v>21.16</v>
      </c>
      <c r="P54" s="18">
        <f>VLOOKUP($D54,'[1]Verificação de preços PF e PMC'!$F$4:$BR$78,MATCH(P$4,'[1]Verificação de preços PF e PMC'!$F$2:$BR$2,0),)</f>
        <v>21.45</v>
      </c>
      <c r="Q54" s="18">
        <f>VLOOKUP($D54,'[1]Verificação de preços PF e PMC'!$F$4:$BR$78,MATCH(Q$4,'[1]Verificação de preços PF e PMC'!$F$2:$BR$2,0),)</f>
        <v>21.75</v>
      </c>
      <c r="R54" s="17">
        <f>VLOOKUP($D54,'[1]Verificação de preços PF e PMC'!$F$4:$BR$78,MATCH(R$4,'[1]Verificação de preços PF e PMC'!$F$2:$BR$2,0),)</f>
        <v>19.100000000000001</v>
      </c>
      <c r="S54" s="92">
        <f>VLOOKUP(D54,'[3]Lista Completa'!$C$10:$Q$60,6,)</f>
        <v>14.87</v>
      </c>
      <c r="T54" s="93">
        <f t="shared" si="20"/>
        <v>1.3335574983187626</v>
      </c>
      <c r="U54" s="93">
        <f t="shared" si="21"/>
        <v>1.330817610062893</v>
      </c>
      <c r="V54" s="93">
        <f t="shared" si="22"/>
        <v>1.3298202107873529</v>
      </c>
      <c r="W54" s="93">
        <f t="shared" si="23"/>
        <v>1.3294621026894866</v>
      </c>
      <c r="X54" s="93">
        <f t="shared" si="24"/>
        <v>1.3820549927641101</v>
      </c>
      <c r="Y54" s="23">
        <f t="shared" si="25"/>
        <v>1.3411424829245209</v>
      </c>
    </row>
    <row r="55" spans="1:25" ht="41.25" customHeight="1">
      <c r="A55" s="84">
        <v>743</v>
      </c>
      <c r="B55" s="2"/>
      <c r="C55" s="13">
        <v>7898074617438</v>
      </c>
      <c r="D55" s="38">
        <v>1008400750377</v>
      </c>
      <c r="E55" s="13">
        <f>VLOOKUP(A55,'[1]Cálculo Reajuste'!$A$2:$D$76,4,)</f>
        <v>533800608133328</v>
      </c>
      <c r="F55" s="6" t="s">
        <v>3</v>
      </c>
      <c r="G55" s="56" t="s">
        <v>2</v>
      </c>
      <c r="H55" s="59" t="s">
        <v>10</v>
      </c>
      <c r="I55" s="14">
        <f>VLOOKUP($D55,'[1]Verificação de preços PF e PMC'!$F$4:$BR$78,MATCH(I$4,'[1]Verificação de preços PF e PMC'!$F$2:$BR$2,0),)</f>
        <v>32.299999999999997</v>
      </c>
      <c r="J55" s="15">
        <f>VLOOKUP($D55,'[1]Verificação de preços PF e PMC'!$F$4:$BR$78,MATCH(J$4,'[1]Verificação de preços PF e PMC'!$F$2:$BR$2,0),)</f>
        <v>34.549999999999997</v>
      </c>
      <c r="K55" s="16">
        <f>VLOOKUP($D55,'[1]Verificação de preços PF e PMC'!$F$4:$BR$78,MATCH(K$4,'[1]Verificação de preços PF e PMC'!$F$2:$BR$2,0),)</f>
        <v>35.04</v>
      </c>
      <c r="L55" s="15">
        <f>VLOOKUP($D55,'[1]Verificação de preços PF e PMC'!$F$4:$BR$78,MATCH(L$4,'[1]Verificação de preços PF e PMC'!$F$2:$BR$2,0),)</f>
        <v>35.54</v>
      </c>
      <c r="M55" s="17">
        <f>VLOOKUP($D55,'[1]Verificação de preços PF e PMC'!$F$4:$BR$78,MATCH(M$4,'[1]Verificação de preços PF e PMC'!$F$2:$BR$2,0),)</f>
        <v>30.01</v>
      </c>
      <c r="N55" s="14">
        <f>VLOOKUP($D55,'[1]Verificação de preços PF e PMC'!$F$4:$BR$78,MATCH(N$4,'[1]Verificação de preços PF e PMC'!$F$2:$BR$2,0),)</f>
        <v>43.07</v>
      </c>
      <c r="O55" s="18">
        <f>VLOOKUP($D55,'[1]Verificação de preços PF e PMC'!$F$4:$BR$78,MATCH(O$4,'[1]Verificação de preços PF e PMC'!$F$2:$BR$2,0),)</f>
        <v>45.97</v>
      </c>
      <c r="P55" s="18">
        <f>VLOOKUP($D55,'[1]Verificação de preços PF e PMC'!$F$4:$BR$78,MATCH(P$4,'[1]Verificação de preços PF e PMC'!$F$2:$BR$2,0),)</f>
        <v>46.6</v>
      </c>
      <c r="Q55" s="18">
        <f>VLOOKUP($D55,'[1]Verificação de preços PF e PMC'!$F$4:$BR$78,MATCH(Q$4,'[1]Verificação de preços PF e PMC'!$F$2:$BR$2,0),)</f>
        <v>47.25</v>
      </c>
      <c r="R55" s="17">
        <f>VLOOKUP($D55,'[1]Verificação de preços PF e PMC'!$F$4:$BR$78,MATCH(R$4,'[1]Verificação de preços PF e PMC'!$F$2:$BR$2,0),)</f>
        <v>41.49</v>
      </c>
      <c r="S55" s="92">
        <f>VLOOKUP(D55,'[3]Lista Completa'!$C$10:$Q$60,6,)</f>
        <v>32.299999999999997</v>
      </c>
      <c r="T55" s="93">
        <f t="shared" si="20"/>
        <v>1.33343653250774</v>
      </c>
      <c r="U55" s="93">
        <f t="shared" si="21"/>
        <v>1.3305354558610709</v>
      </c>
      <c r="V55" s="93">
        <f t="shared" si="22"/>
        <v>1.3299086757990868</v>
      </c>
      <c r="W55" s="93">
        <f t="shared" si="23"/>
        <v>1.3294879009566685</v>
      </c>
      <c r="X55" s="93">
        <f t="shared" si="24"/>
        <v>1.3825391536154614</v>
      </c>
      <c r="Y55" s="23">
        <f t="shared" si="25"/>
        <v>1.3411815437480055</v>
      </c>
    </row>
    <row r="56" spans="1:25" ht="41.25" customHeight="1">
      <c r="A56" s="84">
        <v>744</v>
      </c>
      <c r="B56" s="2"/>
      <c r="C56" s="13">
        <v>7898074617445</v>
      </c>
      <c r="D56" s="38">
        <v>1008400750407</v>
      </c>
      <c r="E56" s="13">
        <f>VLOOKUP(A56,'[1]Cálculo Reajuste'!$A$2:$D$76,4,)</f>
        <v>533800611134321</v>
      </c>
      <c r="F56" s="6" t="s">
        <v>3</v>
      </c>
      <c r="G56" s="56" t="s">
        <v>2</v>
      </c>
      <c r="H56" s="59" t="s">
        <v>9</v>
      </c>
      <c r="I56" s="14">
        <f>VLOOKUP($D56,'[1]Verificação de preços PF e PMC'!$F$4:$BR$78,MATCH(I$4,'[1]Verificação de preços PF e PMC'!$F$2:$BR$2,0),)</f>
        <v>24.66</v>
      </c>
      <c r="J56" s="15">
        <f>VLOOKUP($D56,'[1]Verificação de preços PF e PMC'!$F$4:$BR$78,MATCH(J$4,'[1]Verificação de preços PF e PMC'!$F$2:$BR$2,0),)</f>
        <v>26.38</v>
      </c>
      <c r="K56" s="16">
        <f>VLOOKUP($D56,'[1]Verificação de preços PF e PMC'!$F$4:$BR$78,MATCH(K$4,'[1]Verificação de preços PF e PMC'!$F$2:$BR$2,0),)</f>
        <v>26.75</v>
      </c>
      <c r="L56" s="15">
        <f>VLOOKUP($D56,'[1]Verificação de preços PF e PMC'!$F$4:$BR$78,MATCH(L$4,'[1]Verificação de preços PF e PMC'!$F$2:$BR$2,0),)</f>
        <v>27.14</v>
      </c>
      <c r="M56" s="17">
        <f>VLOOKUP($D56,'[1]Verificação de preços PF e PMC'!$F$4:$BR$78,MATCH(M$4,'[1]Verificação de preços PF e PMC'!$F$2:$BR$2,0),)</f>
        <v>22.91</v>
      </c>
      <c r="N56" s="14">
        <f>VLOOKUP($D56,'[1]Verificação de preços PF e PMC'!$F$4:$BR$78,MATCH(N$4,'[1]Verificação de preços PF e PMC'!$F$2:$BR$2,0),)</f>
        <v>32.880000000000003</v>
      </c>
      <c r="O56" s="18">
        <f>VLOOKUP($D56,'[1]Verificação de preços PF e PMC'!$F$4:$BR$78,MATCH(O$4,'[1]Verificação de preços PF e PMC'!$F$2:$BR$2,0),)</f>
        <v>35.1</v>
      </c>
      <c r="P56" s="18">
        <f>VLOOKUP($D56,'[1]Verificação de preços PF e PMC'!$F$4:$BR$78,MATCH(P$4,'[1]Verificação de preços PF e PMC'!$F$2:$BR$2,0),)</f>
        <v>35.58</v>
      </c>
      <c r="Q56" s="18">
        <f>VLOOKUP($D56,'[1]Verificação de preços PF e PMC'!$F$4:$BR$78,MATCH(Q$4,'[1]Verificação de preços PF e PMC'!$F$2:$BR$2,0),)</f>
        <v>36.07</v>
      </c>
      <c r="R56" s="17">
        <f>VLOOKUP($D56,'[1]Verificação de preços PF e PMC'!$F$4:$BR$78,MATCH(R$4,'[1]Verificação de preços PF e PMC'!$F$2:$BR$2,0),)</f>
        <v>31.67</v>
      </c>
      <c r="S56" s="92">
        <f>VLOOKUP(D56,'[3]Lista Completa'!$C$10:$Q$60,6,)</f>
        <v>24.66</v>
      </c>
      <c r="T56" s="93">
        <f t="shared" si="20"/>
        <v>1.3333333333333335</v>
      </c>
      <c r="U56" s="93">
        <f t="shared" si="21"/>
        <v>1.3305534495830176</v>
      </c>
      <c r="V56" s="93">
        <f t="shared" si="22"/>
        <v>1.3300934579439252</v>
      </c>
      <c r="W56" s="93">
        <f t="shared" si="23"/>
        <v>1.3290346352247604</v>
      </c>
      <c r="X56" s="93">
        <f t="shared" si="24"/>
        <v>1.3823657791357487</v>
      </c>
      <c r="Y56" s="23">
        <f t="shared" si="25"/>
        <v>1.341076131044157</v>
      </c>
    </row>
    <row r="57" spans="1:25" s="3" customFormat="1" ht="41.25" customHeight="1">
      <c r="A57" s="84">
        <v>732</v>
      </c>
      <c r="B57" s="4"/>
      <c r="C57" s="13">
        <v>7898074617322</v>
      </c>
      <c r="D57" s="38">
        <v>1008400750288</v>
      </c>
      <c r="E57" s="13">
        <f>VLOOKUP(A57,'[1]Cálculo Reajuste'!$A$2:$D$76,4,)</f>
        <v>533800605134323</v>
      </c>
      <c r="F57" s="6" t="s">
        <v>3</v>
      </c>
      <c r="G57" s="56" t="s">
        <v>2</v>
      </c>
      <c r="H57" s="59" t="s">
        <v>8</v>
      </c>
      <c r="I57" s="14">
        <f>VLOOKUP($D57,'[1]Verificação de preços PF e PMC'!$F$4:$BR$78,MATCH(I$4,'[1]Verificação de preços PF e PMC'!$F$2:$BR$2,0),)</f>
        <v>53.2</v>
      </c>
      <c r="J57" s="15">
        <f>VLOOKUP($D57,'[1]Verificação de preços PF e PMC'!$F$4:$BR$78,MATCH(J$4,'[1]Verificação de preços PF e PMC'!$F$2:$BR$2,0),)</f>
        <v>56.91</v>
      </c>
      <c r="K57" s="16">
        <f>VLOOKUP($D57,'[1]Verificação de preços PF e PMC'!$F$4:$BR$78,MATCH(K$4,'[1]Verificação de preços PF e PMC'!$F$2:$BR$2,0),)</f>
        <v>57.72</v>
      </c>
      <c r="L57" s="15">
        <f>VLOOKUP($D57,'[1]Verificação de preços PF e PMC'!$F$4:$BR$78,MATCH(L$4,'[1]Verificação de preços PF e PMC'!$F$2:$BR$2,0),)</f>
        <v>58.55</v>
      </c>
      <c r="M57" s="17">
        <f>VLOOKUP($D57,'[1]Verificação de preços PF e PMC'!$F$4:$BR$78,MATCH(M$4,'[1]Verificação de preços PF e PMC'!$F$2:$BR$2,0),)</f>
        <v>49.44</v>
      </c>
      <c r="N57" s="14">
        <f>VLOOKUP($D57,'[1]Verificação de preços PF e PMC'!$F$4:$BR$78,MATCH(N$4,'[1]Verificação de preços PF e PMC'!$F$2:$BR$2,0),)</f>
        <v>70.94</v>
      </c>
      <c r="O57" s="18">
        <f>VLOOKUP($D57,'[1]Verificação de preços PF e PMC'!$F$4:$BR$78,MATCH(O$4,'[1]Verificação de preços PF e PMC'!$F$2:$BR$2,0),)</f>
        <v>75.73</v>
      </c>
      <c r="P57" s="18">
        <f>VLOOKUP($D57,'[1]Verificação de preços PF e PMC'!$F$4:$BR$78,MATCH(P$4,'[1]Verificação de preços PF e PMC'!$F$2:$BR$2,0),)</f>
        <v>76.77</v>
      </c>
      <c r="Q57" s="18">
        <f>VLOOKUP($D57,'[1]Verificação de preços PF e PMC'!$F$4:$BR$78,MATCH(Q$4,'[1]Verificação de preços PF e PMC'!$F$2:$BR$2,0),)</f>
        <v>77.83</v>
      </c>
      <c r="R57" s="17">
        <f>VLOOKUP($D57,'[1]Verificação de preços PF e PMC'!$F$4:$BR$78,MATCH(R$4,'[1]Verificação de preços PF e PMC'!$F$2:$BR$2,0),)</f>
        <v>68.34</v>
      </c>
      <c r="S57" s="92">
        <f>VLOOKUP(D57,'[3]Lista Completa'!$C$10:$Q$60,6,)</f>
        <v>53.2</v>
      </c>
      <c r="T57" s="93">
        <f t="shared" si="20"/>
        <v>1.3334586466165412</v>
      </c>
      <c r="U57" s="93">
        <f t="shared" si="21"/>
        <v>1.3306975926902127</v>
      </c>
      <c r="V57" s="93">
        <f t="shared" si="22"/>
        <v>1.3300415800415799</v>
      </c>
      <c r="W57" s="93">
        <f t="shared" si="23"/>
        <v>1.3292912040990608</v>
      </c>
      <c r="X57" s="93">
        <f t="shared" si="24"/>
        <v>1.3822815533980584</v>
      </c>
      <c r="Y57" s="23">
        <f t="shared" si="25"/>
        <v>1.3411541153690905</v>
      </c>
    </row>
    <row r="58" spans="1:25" s="3" customFormat="1" ht="41.25" customHeight="1">
      <c r="A58" s="84">
        <v>618</v>
      </c>
      <c r="B58" s="4"/>
      <c r="C58" s="13">
        <v>7898074616189</v>
      </c>
      <c r="D58" s="38">
        <v>1008400750261</v>
      </c>
      <c r="E58" s="13">
        <f>VLOOKUP(A58,'[1]Cálculo Reajuste'!$A$2:$D$76,4,)</f>
        <v>533800602135329</v>
      </c>
      <c r="F58" s="6" t="s">
        <v>3</v>
      </c>
      <c r="G58" s="56" t="s">
        <v>2</v>
      </c>
      <c r="H58" s="59" t="s">
        <v>7</v>
      </c>
      <c r="I58" s="14">
        <f>VLOOKUP($D58,'[1]Verificação de preços PF e PMC'!$F$4:$BR$78,MATCH(I$4,'[1]Verificação de preços PF e PMC'!$F$2:$BR$2,0),)</f>
        <v>21.49</v>
      </c>
      <c r="J58" s="15">
        <f>VLOOKUP($D58,'[1]Verificação de preços PF e PMC'!$F$4:$BR$78,MATCH(J$4,'[1]Verificação de preços PF e PMC'!$F$2:$BR$2,0),)</f>
        <v>22.99</v>
      </c>
      <c r="K58" s="16">
        <f>VLOOKUP($D58,'[1]Verificação de preços PF e PMC'!$F$4:$BR$78,MATCH(K$4,'[1]Verificação de preços PF e PMC'!$F$2:$BR$2,0),)</f>
        <v>23.32</v>
      </c>
      <c r="L58" s="15">
        <f>VLOOKUP($D58,'[1]Verificação de preços PF e PMC'!$F$4:$BR$78,MATCH(L$4,'[1]Verificação de preços PF e PMC'!$F$2:$BR$2,0),)</f>
        <v>23.66</v>
      </c>
      <c r="M58" s="17">
        <f>VLOOKUP($D58,'[1]Verificação de preços PF e PMC'!$F$4:$BR$78,MATCH(M$4,'[1]Verificação de preços PF e PMC'!$F$2:$BR$2,0),)</f>
        <v>19.97</v>
      </c>
      <c r="N58" s="14">
        <f>VLOOKUP($D58,'[1]Verificação de preços PF e PMC'!$F$4:$BR$78,MATCH(N$4,'[1]Verificação de preços PF e PMC'!$F$2:$BR$2,0),)</f>
        <v>28.66</v>
      </c>
      <c r="O58" s="18">
        <f>VLOOKUP($D58,'[1]Verificação de preços PF e PMC'!$F$4:$BR$78,MATCH(O$4,'[1]Verificação de preços PF e PMC'!$F$2:$BR$2,0),)</f>
        <v>30.6</v>
      </c>
      <c r="P58" s="18">
        <f>VLOOKUP($D58,'[1]Verificação de preços PF e PMC'!$F$4:$BR$78,MATCH(P$4,'[1]Verificação de preços PF e PMC'!$F$2:$BR$2,0),)</f>
        <v>31.01</v>
      </c>
      <c r="Q58" s="18">
        <f>VLOOKUP($D58,'[1]Verificação de preços PF e PMC'!$F$4:$BR$78,MATCH(Q$4,'[1]Verificação de preços PF e PMC'!$F$2:$BR$2,0),)</f>
        <v>31.44</v>
      </c>
      <c r="R58" s="17">
        <f>VLOOKUP($D58,'[1]Verificação de preços PF e PMC'!$F$4:$BR$78,MATCH(R$4,'[1]Verificação de preços PF e PMC'!$F$2:$BR$2,0),)</f>
        <v>27.61</v>
      </c>
      <c r="S58" s="92">
        <f>VLOOKUP(D58,'[3]Lista Completa'!$C$10:$Q$60,6,)</f>
        <v>21.49</v>
      </c>
      <c r="T58" s="93">
        <f t="shared" si="20"/>
        <v>1.3336435551419266</v>
      </c>
      <c r="U58" s="93">
        <f t="shared" si="21"/>
        <v>1.3310134841235322</v>
      </c>
      <c r="V58" s="93">
        <f t="shared" si="22"/>
        <v>1.3297598627787308</v>
      </c>
      <c r="W58" s="93">
        <f t="shared" si="23"/>
        <v>1.3288250211327135</v>
      </c>
      <c r="X58" s="93">
        <f t="shared" si="24"/>
        <v>1.3825738607911868</v>
      </c>
      <c r="Y58" s="23">
        <f t="shared" si="25"/>
        <v>1.341163156793618</v>
      </c>
    </row>
    <row r="59" spans="1:25" s="3" customFormat="1" ht="41.25" customHeight="1">
      <c r="A59" s="84">
        <v>671</v>
      </c>
      <c r="B59" s="4"/>
      <c r="C59" s="13">
        <v>7898074616714</v>
      </c>
      <c r="D59" s="38">
        <v>1008400750271</v>
      </c>
      <c r="E59" s="13">
        <f>VLOOKUP(A59,'[1]Cálculo Reajuste'!$A$2:$D$76,4,)</f>
        <v>533800603131327</v>
      </c>
      <c r="F59" s="6" t="s">
        <v>3</v>
      </c>
      <c r="G59" s="56" t="s">
        <v>2</v>
      </c>
      <c r="H59" s="59" t="s">
        <v>6</v>
      </c>
      <c r="I59" s="14">
        <f>VLOOKUP($D59,'[1]Verificação de preços PF e PMC'!$F$4:$BR$78,MATCH(I$4,'[1]Verificação de preços PF e PMC'!$F$2:$BR$2,0),)</f>
        <v>23.87</v>
      </c>
      <c r="J59" s="15">
        <f>VLOOKUP($D59,'[1]Verificação de preços PF e PMC'!$F$4:$BR$78,MATCH(J$4,'[1]Verificação de preços PF e PMC'!$F$2:$BR$2,0),)</f>
        <v>25.54</v>
      </c>
      <c r="K59" s="16">
        <f>VLOOKUP($D59,'[1]Verificação de preços PF e PMC'!$F$4:$BR$78,MATCH(K$4,'[1]Verificação de preços PF e PMC'!$F$2:$BR$2,0),)</f>
        <v>25.9</v>
      </c>
      <c r="L59" s="15">
        <f>VLOOKUP($D59,'[1]Verificação de preços PF e PMC'!$F$4:$BR$78,MATCH(L$4,'[1]Verificação de preços PF e PMC'!$F$2:$BR$2,0),)</f>
        <v>26.27</v>
      </c>
      <c r="M59" s="17">
        <f>VLOOKUP($D59,'[1]Verificação de preços PF e PMC'!$F$4:$BR$78,MATCH(M$4,'[1]Verificação de preços PF e PMC'!$F$2:$BR$2,0),)</f>
        <v>22.18</v>
      </c>
      <c r="N59" s="14">
        <f>VLOOKUP($D59,'[1]Verificação de preços PF e PMC'!$F$4:$BR$78,MATCH(N$4,'[1]Verificação de preços PF e PMC'!$F$2:$BR$2,0),)</f>
        <v>31.83</v>
      </c>
      <c r="O59" s="18">
        <f>VLOOKUP($D59,'[1]Verificação de preços PF e PMC'!$F$4:$BR$78,MATCH(O$4,'[1]Verificação de preços PF e PMC'!$F$2:$BR$2,0),)</f>
        <v>33.979999999999997</v>
      </c>
      <c r="P59" s="18">
        <f>VLOOKUP($D59,'[1]Verificação de preços PF e PMC'!$F$4:$BR$78,MATCH(P$4,'[1]Verificação de preços PF e PMC'!$F$2:$BR$2,0),)</f>
        <v>34.450000000000003</v>
      </c>
      <c r="Q59" s="18">
        <f>VLOOKUP($D59,'[1]Verificação de preços PF e PMC'!$F$4:$BR$78,MATCH(Q$4,'[1]Verificação de preços PF e PMC'!$F$2:$BR$2,0),)</f>
        <v>34.92</v>
      </c>
      <c r="R59" s="17">
        <f>VLOOKUP($D59,'[1]Verificação de preços PF e PMC'!$F$4:$BR$78,MATCH(R$4,'[1]Verificação de preços PF e PMC'!$F$2:$BR$2,0),)</f>
        <v>30.67</v>
      </c>
      <c r="S59" s="92">
        <f>VLOOKUP(D59,'[3]Lista Completa'!$C$10:$Q$60,6,)</f>
        <v>23.87</v>
      </c>
      <c r="T59" s="93">
        <f t="shared" si="20"/>
        <v>1.3334729786342687</v>
      </c>
      <c r="U59" s="93">
        <f t="shared" si="21"/>
        <v>1.3304620203602191</v>
      </c>
      <c r="V59" s="93">
        <f t="shared" si="22"/>
        <v>1.3301158301158302</v>
      </c>
      <c r="W59" s="93">
        <f t="shared" si="23"/>
        <v>1.3292729349067378</v>
      </c>
      <c r="X59" s="93">
        <f t="shared" si="24"/>
        <v>1.3827772768259694</v>
      </c>
      <c r="Y59" s="23">
        <f t="shared" si="25"/>
        <v>1.3412202081686051</v>
      </c>
    </row>
    <row r="60" spans="1:25" s="3" customFormat="1" ht="41.25" customHeight="1">
      <c r="A60" s="84">
        <v>673</v>
      </c>
      <c r="B60" s="4"/>
      <c r="C60" s="13">
        <v>7898074616738</v>
      </c>
      <c r="D60" s="20">
        <v>1008400750601</v>
      </c>
      <c r="E60" s="13">
        <f>VLOOKUP(A60,'[1]Cálculo Reajuste'!$A$2:$D$76,4,)</f>
        <v>533800612130311</v>
      </c>
      <c r="F60" s="5" t="s">
        <v>3</v>
      </c>
      <c r="G60" s="75" t="s">
        <v>2</v>
      </c>
      <c r="H60" s="75" t="s">
        <v>5</v>
      </c>
      <c r="I60" s="14">
        <f>VLOOKUP($D60,'[1]Verificação de preços PF e PMC'!$F$4:$BR$78,MATCH(I$4,'[1]Verificação de preços PF e PMC'!$F$2:$BR$2,0),)</f>
        <v>7.29</v>
      </c>
      <c r="J60" s="15">
        <f>VLOOKUP($D60,'[1]Verificação de preços PF e PMC'!$F$4:$BR$78,MATCH(J$4,'[1]Verificação de preços PF e PMC'!$F$2:$BR$2,0),)</f>
        <v>7.8</v>
      </c>
      <c r="K60" s="16">
        <f>VLOOKUP($D60,'[1]Verificação de preços PF e PMC'!$F$4:$BR$78,MATCH(K$4,'[1]Verificação de preços PF e PMC'!$F$2:$BR$2,0),)</f>
        <v>7.91</v>
      </c>
      <c r="L60" s="15">
        <f>VLOOKUP($D60,'[1]Verificação de preços PF e PMC'!$F$4:$BR$78,MATCH(L$4,'[1]Verificação de preços PF e PMC'!$F$2:$BR$2,0),)</f>
        <v>8.02</v>
      </c>
      <c r="M60" s="17">
        <f>VLOOKUP($D60,'[1]Verificação de preços PF e PMC'!$F$4:$BR$78,MATCH(M$4,'[1]Verificação de preços PF e PMC'!$F$2:$BR$2,0),)</f>
        <v>6.77</v>
      </c>
      <c r="N60" s="14">
        <f>VLOOKUP($D60,'[1]Verificação de preços PF e PMC'!$F$4:$BR$78,MATCH(N$4,'[1]Verificação de preços PF e PMC'!$F$2:$BR$2,0),)</f>
        <v>9.7200000000000006</v>
      </c>
      <c r="O60" s="18">
        <f>VLOOKUP($D60,'[1]Verificação de preços PF e PMC'!$F$4:$BR$78,MATCH(O$4,'[1]Verificação de preços PF e PMC'!$F$2:$BR$2,0),)</f>
        <v>10.38</v>
      </c>
      <c r="P60" s="18">
        <f>VLOOKUP($D60,'[1]Verificação de preços PF e PMC'!$F$4:$BR$78,MATCH(P$4,'[1]Verificação de preços PF e PMC'!$F$2:$BR$2,0),)</f>
        <v>10.52</v>
      </c>
      <c r="Q60" s="18">
        <f>VLOOKUP($D60,'[1]Verificação de preços PF e PMC'!$F$4:$BR$78,MATCH(Q$4,'[1]Verificação de preços PF e PMC'!$F$2:$BR$2,0),)</f>
        <v>10.67</v>
      </c>
      <c r="R60" s="17">
        <f>VLOOKUP($D60,'[1]Verificação de preços PF e PMC'!$F$4:$BR$78,MATCH(R$4,'[1]Verificação de preços PF e PMC'!$F$2:$BR$2,0),)</f>
        <v>9.3699999999999992</v>
      </c>
      <c r="S60" s="92">
        <f>VLOOKUP(D60,'[3]Lista Completa'!$C$10:$Q$60,6,)</f>
        <v>7.29</v>
      </c>
      <c r="T60" s="93">
        <f t="shared" si="20"/>
        <v>1.3333333333333335</v>
      </c>
      <c r="U60" s="93">
        <f t="shared" si="21"/>
        <v>1.3307692307692309</v>
      </c>
      <c r="V60" s="93">
        <f t="shared" si="22"/>
        <v>1.3299620733249051</v>
      </c>
      <c r="W60" s="93">
        <f t="shared" si="23"/>
        <v>1.3304239401496261</v>
      </c>
      <c r="X60" s="93">
        <f t="shared" si="24"/>
        <v>1.3840472673559823</v>
      </c>
      <c r="Y60" s="23">
        <f t="shared" si="25"/>
        <v>1.3417071689866158</v>
      </c>
    </row>
    <row r="61" spans="1:25" s="3" customFormat="1" ht="41.25" customHeight="1">
      <c r="A61" s="84">
        <v>762</v>
      </c>
      <c r="B61" s="4"/>
      <c r="C61" s="36">
        <v>7898074617612</v>
      </c>
      <c r="D61" s="20">
        <v>1008400751039</v>
      </c>
      <c r="E61" s="13">
        <f>VLOOKUP(A61,'[1]Cálculo Reajuste'!$A$2:$D$76,4,)</f>
        <v>533800616136314</v>
      </c>
      <c r="F61" s="5" t="s">
        <v>3</v>
      </c>
      <c r="G61" s="75" t="s">
        <v>2</v>
      </c>
      <c r="H61" s="75" t="s">
        <v>4</v>
      </c>
      <c r="I61" s="14">
        <f>VLOOKUP($D61,'[1]Verificação de preços PF e PMC'!$F$4:$BR$78,MATCH(I$4,'[1]Verificação de preços PF e PMC'!$F$2:$BR$2,0),)</f>
        <v>62.85</v>
      </c>
      <c r="J61" s="15">
        <f>VLOOKUP($D61,'[1]Verificação de preços PF e PMC'!$F$4:$BR$78,MATCH(J$4,'[1]Verificação de preços PF e PMC'!$F$2:$BR$2,0),)</f>
        <v>67.239999999999995</v>
      </c>
      <c r="K61" s="16">
        <f>VLOOKUP($D61,'[1]Verificação de preços PF e PMC'!$F$4:$BR$78,MATCH(K$4,'[1]Verificação de preços PF e PMC'!$F$2:$BR$2,0),)</f>
        <v>68.19</v>
      </c>
      <c r="L61" s="15">
        <f>VLOOKUP($D61,'[1]Verificação de preços PF e PMC'!$F$4:$BR$78,MATCH(L$4,'[1]Verificação de preços PF e PMC'!$F$2:$BR$2,0),)</f>
        <v>69.17</v>
      </c>
      <c r="M61" s="17">
        <f>VLOOKUP($D61,'[1]Verificação de preços PF e PMC'!$F$4:$BR$78,MATCH(M$4,'[1]Verificação de preços PF e PMC'!$F$2:$BR$2,0),)</f>
        <v>58.4</v>
      </c>
      <c r="N61" s="14">
        <f>VLOOKUP($D61,'[1]Verificação de preços PF e PMC'!$F$4:$BR$78,MATCH(N$4,'[1]Verificação de preços PF e PMC'!$F$2:$BR$2,0),)</f>
        <v>83.81</v>
      </c>
      <c r="O61" s="18">
        <f>VLOOKUP($D61,'[1]Verificação de preços PF e PMC'!$F$4:$BR$78,MATCH(O$4,'[1]Verificação de preços PF e PMC'!$F$2:$BR$2,0),)</f>
        <v>89.47</v>
      </c>
      <c r="P61" s="18">
        <f>VLOOKUP($D61,'[1]Verificação de preços PF e PMC'!$F$4:$BR$78,MATCH(P$4,'[1]Verificação de preços PF e PMC'!$F$2:$BR$2,0),)</f>
        <v>90.69</v>
      </c>
      <c r="Q61" s="18">
        <f>VLOOKUP($D61,'[1]Verificação de preços PF e PMC'!$F$4:$BR$78,MATCH(Q$4,'[1]Verificação de preços PF e PMC'!$F$2:$BR$2,0),)</f>
        <v>91.95</v>
      </c>
      <c r="R61" s="17">
        <f>VLOOKUP($D61,'[1]Verificação de preços PF e PMC'!$F$4:$BR$78,MATCH(R$4,'[1]Verificação de preços PF e PMC'!$F$2:$BR$2,0),)</f>
        <v>80.739999999999995</v>
      </c>
      <c r="S61" s="92">
        <f>VLOOKUP(D61,'[3]Lista Completa'!$C$10:$Q$60,6,)</f>
        <v>62.85</v>
      </c>
      <c r="T61" s="93">
        <f t="shared" si="20"/>
        <v>1.3334924423229912</v>
      </c>
      <c r="U61" s="93">
        <f t="shared" si="21"/>
        <v>1.3306067816775728</v>
      </c>
      <c r="V61" s="93">
        <f t="shared" si="22"/>
        <v>1.3299604047514297</v>
      </c>
      <c r="W61" s="93">
        <f t="shared" si="23"/>
        <v>1.329333526095128</v>
      </c>
      <c r="X61" s="93">
        <f t="shared" si="24"/>
        <v>1.3825342465753425</v>
      </c>
      <c r="Y61" s="23">
        <f t="shared" si="25"/>
        <v>1.3411854802844929</v>
      </c>
    </row>
    <row r="62" spans="1:25" s="3" customFormat="1" ht="41.25" customHeight="1">
      <c r="A62" s="84">
        <v>3430</v>
      </c>
      <c r="B62" s="4"/>
      <c r="C62" s="96">
        <v>7898074613430</v>
      </c>
      <c r="D62" s="97">
        <v>1008400751128</v>
      </c>
      <c r="E62" s="87">
        <f>VLOOKUP(A62,'[1]Cálculo Reajuste'!$A$2:$D$76,4,)</f>
        <v>533800614133318</v>
      </c>
      <c r="F62" s="98" t="s">
        <v>3</v>
      </c>
      <c r="G62" s="99" t="s">
        <v>2</v>
      </c>
      <c r="H62" s="99" t="s">
        <v>1</v>
      </c>
      <c r="I62" s="62">
        <f>VLOOKUP($D62,'[1]Verificação de preços PF e PMC'!$F$4:$BR$78,MATCH(I$4,'[1]Verificação de preços PF e PMC'!$F$2:$BR$2,0),)</f>
        <v>20.9</v>
      </c>
      <c r="J62" s="63">
        <f>VLOOKUP($D62,'[1]Verificação de preços PF e PMC'!$F$4:$BR$78,MATCH(J$4,'[1]Verificação de preços PF e PMC'!$F$2:$BR$2,0),)</f>
        <v>22.36</v>
      </c>
      <c r="K62" s="100">
        <f>VLOOKUP($D62,'[1]Verificação de preços PF e PMC'!$F$4:$BR$78,MATCH(K$4,'[1]Verificação de preços PF e PMC'!$F$2:$BR$2,0),)</f>
        <v>22.68</v>
      </c>
      <c r="L62" s="63">
        <f>VLOOKUP($D62,'[1]Verificação de preços PF e PMC'!$F$4:$BR$78,MATCH(L$4,'[1]Verificação de preços PF e PMC'!$F$2:$BR$2,0),)</f>
        <v>23.01</v>
      </c>
      <c r="M62" s="66">
        <f>VLOOKUP($D62,'[1]Verificação de preços PF e PMC'!$F$4:$BR$78,MATCH(M$4,'[1]Verificação de preços PF e PMC'!$F$2:$BR$2,0),)</f>
        <v>19.43</v>
      </c>
      <c r="N62" s="62">
        <f>VLOOKUP($D62,'[1]Verificação de preços PF e PMC'!$F$4:$BR$78,MATCH(N$4,'[1]Verificação de preços PF e PMC'!$F$2:$BR$2,0),)</f>
        <v>27.88</v>
      </c>
      <c r="O62" s="76">
        <f>VLOOKUP($D62,'[1]Verificação de preços PF e PMC'!$F$4:$BR$78,MATCH(O$4,'[1]Verificação de preços PF e PMC'!$F$2:$BR$2,0),)</f>
        <v>29.76</v>
      </c>
      <c r="P62" s="76">
        <f>VLOOKUP($D62,'[1]Verificação de preços PF e PMC'!$F$4:$BR$78,MATCH(P$4,'[1]Verificação de preços PF e PMC'!$F$2:$BR$2,0),)</f>
        <v>30.16</v>
      </c>
      <c r="Q62" s="76">
        <f>VLOOKUP($D62,'[1]Verificação de preços PF e PMC'!$F$4:$BR$78,MATCH(Q$4,'[1]Verificação de preços PF e PMC'!$F$2:$BR$2,0),)</f>
        <v>30.58</v>
      </c>
      <c r="R62" s="66">
        <f>VLOOKUP($D62,'[1]Verificação de preços PF e PMC'!$F$4:$BR$78,MATCH(R$4,'[1]Verificação de preços PF e PMC'!$F$2:$BR$2,0),)</f>
        <v>26.85</v>
      </c>
      <c r="S62" s="92">
        <f>VLOOKUP(D62,'[3]Lista Completa'!$C$10:$Q$60,6,)</f>
        <v>20.9</v>
      </c>
      <c r="T62" s="93">
        <f t="shared" si="20"/>
        <v>1.3339712918660287</v>
      </c>
      <c r="U62" s="93">
        <f t="shared" si="21"/>
        <v>1.3309481216457961</v>
      </c>
      <c r="V62" s="93">
        <f t="shared" si="22"/>
        <v>1.3298059964726632</v>
      </c>
      <c r="W62" s="93">
        <f t="shared" si="23"/>
        <v>1.3289873967840067</v>
      </c>
      <c r="X62" s="93">
        <f t="shared" si="24"/>
        <v>1.3818836850231602</v>
      </c>
      <c r="Y62" s="23">
        <f t="shared" si="25"/>
        <v>1.3411192983583309</v>
      </c>
    </row>
    <row r="63" spans="1:25">
      <c r="A63" s="85"/>
      <c r="C63" s="29" t="s">
        <v>0</v>
      </c>
      <c r="Y63" s="1">
        <f>AVERAGE(Y42:Y62)</f>
        <v>1.3404982971860984</v>
      </c>
    </row>
    <row r="64" spans="1:25" hidden="1">
      <c r="I64" s="77">
        <f t="shared" ref="I64:R64" si="26">SUM(I41:I62)+SUM(I12:I29)</f>
        <v>1053.75</v>
      </c>
      <c r="J64" s="77">
        <f t="shared" si="26"/>
        <v>1121.4299999999998</v>
      </c>
      <c r="K64" s="77">
        <f t="shared" si="26"/>
        <v>1136.01</v>
      </c>
      <c r="L64" s="77">
        <f t="shared" si="26"/>
        <v>1151.01</v>
      </c>
      <c r="M64" s="77">
        <f t="shared" si="26"/>
        <v>1060.9499999999998</v>
      </c>
      <c r="N64" s="77">
        <f t="shared" si="26"/>
        <v>1434.8058095527463</v>
      </c>
      <c r="O64" s="77">
        <f t="shared" si="26"/>
        <v>1525.5617762212787</v>
      </c>
      <c r="P64" s="77">
        <f t="shared" si="26"/>
        <v>1544.8850381262312</v>
      </c>
      <c r="Q64" s="77">
        <f t="shared" si="26"/>
        <v>1564.7516262216786</v>
      </c>
      <c r="R64" s="77">
        <f t="shared" si="26"/>
        <v>1465.8150381262308</v>
      </c>
    </row>
    <row r="65" spans="1:18" hidden="1">
      <c r="I65" s="23">
        <f>'[1]Verificação de preços PF e PMC'!$R$58</f>
        <v>26.94</v>
      </c>
      <c r="J65" s="23">
        <f>'[1]Verificação de preços PF e PMC'!$W$58</f>
        <v>28.56</v>
      </c>
      <c r="K65" s="23">
        <f>'[1]Verificação de preços PF e PMC'!$AB$58</f>
        <v>28.91</v>
      </c>
      <c r="L65" s="23">
        <f>'[1]Verificação de preços PF e PMC'!$AG$58</f>
        <v>29.27</v>
      </c>
      <c r="M65" s="23">
        <f>'[1]Verificação de preços PF e PMC'!$AL$58</f>
        <v>28.56</v>
      </c>
      <c r="N65" s="23">
        <f>'[1]Verificação de preços PF e PMC'!$AV$58</f>
        <v>37.24</v>
      </c>
      <c r="O65" s="23">
        <f>'[1]Verificação de preços PF e PMC'!$BA$58</f>
        <v>39.479999999999997</v>
      </c>
      <c r="P65" s="23">
        <f>'[1]Verificação de preços PF e PMC'!$BF$58</f>
        <v>39.96</v>
      </c>
      <c r="Q65" s="23">
        <f>'[1]Verificação de preços PF e PMC'!$BK$58</f>
        <v>40.46</v>
      </c>
      <c r="R65" s="23">
        <f>'[1]Verificação de preços PF e PMC'!$BP$58</f>
        <v>39.479999999999997</v>
      </c>
    </row>
    <row r="66" spans="1:18" hidden="1">
      <c r="I66" s="23" t="b">
        <f t="shared" ref="I66:R66" si="27">I65=I64</f>
        <v>0</v>
      </c>
      <c r="J66" s="23" t="b">
        <f t="shared" si="27"/>
        <v>0</v>
      </c>
      <c r="K66" s="23" t="b">
        <f t="shared" si="27"/>
        <v>0</v>
      </c>
      <c r="L66" s="23" t="b">
        <f t="shared" si="27"/>
        <v>0</v>
      </c>
      <c r="M66" s="23" t="b">
        <f t="shared" si="27"/>
        <v>0</v>
      </c>
      <c r="N66" s="23" t="b">
        <f t="shared" si="27"/>
        <v>0</v>
      </c>
      <c r="O66" s="23" t="b">
        <f t="shared" si="27"/>
        <v>0</v>
      </c>
      <c r="P66" s="23" t="b">
        <f t="shared" si="27"/>
        <v>0</v>
      </c>
      <c r="Q66" s="23" t="b">
        <f t="shared" si="27"/>
        <v>0</v>
      </c>
      <c r="R66" s="23" t="b">
        <f t="shared" si="27"/>
        <v>0</v>
      </c>
    </row>
    <row r="68" spans="1:18" ht="18" customHeight="1">
      <c r="B68" s="2"/>
    </row>
    <row r="69" spans="1:18" ht="18" customHeight="1">
      <c r="B69" s="2"/>
    </row>
    <row r="70" spans="1:18" ht="6.95" customHeight="1">
      <c r="B70" s="2"/>
    </row>
    <row r="71" spans="1:18" ht="18" customHeight="1"/>
    <row r="72" spans="1:18" ht="18" customHeight="1"/>
    <row r="73" spans="1:18" ht="6.95" customHeight="1"/>
    <row r="74" spans="1:18" s="3" customFormat="1" ht="18" customHeight="1">
      <c r="A74" s="84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3" customFormat="1" ht="18" customHeight="1">
      <c r="A75" s="84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3" customFormat="1" ht="6.95" customHeight="1">
      <c r="A76" s="84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8" customHeight="1">
      <c r="B77" s="2"/>
    </row>
    <row r="78" spans="1:18" ht="18" customHeight="1">
      <c r="B78" s="2"/>
    </row>
    <row r="79" spans="1:18" ht="6.95" customHeight="1">
      <c r="B79" s="2"/>
    </row>
    <row r="80" spans="1:18" ht="18" customHeight="1">
      <c r="B80" s="2"/>
    </row>
    <row r="81" spans="2:2" ht="18" customHeight="1">
      <c r="B81" s="2"/>
    </row>
    <row r="82" spans="2:2" ht="6.95" customHeight="1">
      <c r="B82" s="2"/>
    </row>
    <row r="83" spans="2:2" ht="18" customHeight="1">
      <c r="B83" s="2"/>
    </row>
  </sheetData>
  <autoFilter ref="C10:R63"/>
  <mergeCells count="3">
    <mergeCell ref="C5:Q5"/>
    <mergeCell ref="C6:Q6"/>
    <mergeCell ref="C37:R37"/>
  </mergeCells>
  <printOptions horizontalCentered="1" gridLinesSet="0"/>
  <pageMargins left="0.23622047244094491" right="0" top="0.39370078740157483" bottom="0" header="0" footer="0"/>
  <pageSetup paperSize="9" scale="45" orientation="landscape" horizontalDpi="4294967292" r:id="rId1"/>
  <headerFooter alignWithMargins="0">
    <oddFooter>&amp;L&amp;F&amp;R&amp;"Arial,Normal"&amp;8&amp;D   &amp;T 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zoomScale="70" zoomScaleNormal="70" workbookViewId="0">
      <selection activeCell="A41" sqref="A41:XFD41"/>
    </sheetView>
  </sheetViews>
  <sheetFormatPr defaultRowHeight="15.75"/>
  <cols>
    <col min="2" max="5" width="21.21875" customWidth="1"/>
  </cols>
  <sheetData>
    <row r="1" spans="1:7">
      <c r="A1" s="91">
        <v>1200</v>
      </c>
      <c r="B1">
        <f t="shared" ref="B1:B40" si="0">VLOOKUP(A1,G:G,1,0)</f>
        <v>1200</v>
      </c>
      <c r="G1">
        <v>150</v>
      </c>
    </row>
    <row r="2" spans="1:7">
      <c r="A2" s="91">
        <v>1284</v>
      </c>
      <c r="B2">
        <f t="shared" si="0"/>
        <v>1284</v>
      </c>
      <c r="G2">
        <v>151</v>
      </c>
    </row>
    <row r="3" spans="1:7">
      <c r="A3" s="91">
        <v>150</v>
      </c>
      <c r="B3">
        <f t="shared" si="0"/>
        <v>150</v>
      </c>
      <c r="G3">
        <v>412</v>
      </c>
    </row>
    <row r="4" spans="1:7">
      <c r="A4" s="91">
        <v>151</v>
      </c>
      <c r="B4">
        <f t="shared" si="0"/>
        <v>151</v>
      </c>
      <c r="G4">
        <v>773</v>
      </c>
    </row>
    <row r="5" spans="1:7">
      <c r="A5" s="91">
        <v>6110</v>
      </c>
      <c r="B5">
        <f t="shared" si="0"/>
        <v>6110</v>
      </c>
      <c r="G5">
        <v>776</v>
      </c>
    </row>
    <row r="6" spans="1:7">
      <c r="A6" s="91">
        <v>1510</v>
      </c>
      <c r="B6">
        <f t="shared" si="0"/>
        <v>1510</v>
      </c>
      <c r="G6">
        <v>781</v>
      </c>
    </row>
    <row r="7" spans="1:7">
      <c r="A7" s="91">
        <v>1512</v>
      </c>
      <c r="B7">
        <f t="shared" si="0"/>
        <v>1512</v>
      </c>
      <c r="G7">
        <v>871</v>
      </c>
    </row>
    <row r="8" spans="1:7">
      <c r="A8" s="91">
        <v>412</v>
      </c>
      <c r="B8">
        <f t="shared" si="0"/>
        <v>412</v>
      </c>
      <c r="G8">
        <v>881</v>
      </c>
    </row>
    <row r="9" spans="1:7">
      <c r="A9" s="91">
        <v>881</v>
      </c>
      <c r="B9">
        <f t="shared" si="0"/>
        <v>881</v>
      </c>
      <c r="G9">
        <v>1200</v>
      </c>
    </row>
    <row r="10" spans="1:7">
      <c r="A10" s="91">
        <v>871</v>
      </c>
      <c r="B10">
        <f t="shared" si="0"/>
        <v>871</v>
      </c>
      <c r="G10">
        <v>1284</v>
      </c>
    </row>
    <row r="11" spans="1:7">
      <c r="A11" s="91">
        <v>781</v>
      </c>
      <c r="B11">
        <f t="shared" si="0"/>
        <v>781</v>
      </c>
      <c r="G11">
        <v>1510</v>
      </c>
    </row>
    <row r="12" spans="1:7">
      <c r="A12" s="91">
        <v>776</v>
      </c>
      <c r="B12">
        <f t="shared" si="0"/>
        <v>776</v>
      </c>
      <c r="G12">
        <v>4810</v>
      </c>
    </row>
    <row r="13" spans="1:7">
      <c r="A13" s="91">
        <v>773</v>
      </c>
      <c r="B13">
        <f t="shared" si="0"/>
        <v>773</v>
      </c>
      <c r="G13">
        <v>4820</v>
      </c>
    </row>
    <row r="14" spans="1:7">
      <c r="A14" s="91">
        <v>4810</v>
      </c>
      <c r="B14">
        <f t="shared" si="0"/>
        <v>4810</v>
      </c>
      <c r="G14">
        <v>4831</v>
      </c>
    </row>
    <row r="15" spans="1:7">
      <c r="A15" s="91">
        <v>4831</v>
      </c>
      <c r="B15">
        <f t="shared" si="0"/>
        <v>4831</v>
      </c>
      <c r="G15">
        <v>6110</v>
      </c>
    </row>
    <row r="16" spans="1:7">
      <c r="A16" s="91">
        <v>4820</v>
      </c>
      <c r="B16">
        <f t="shared" si="0"/>
        <v>4820</v>
      </c>
      <c r="G16">
        <v>4823</v>
      </c>
    </row>
    <row r="17" spans="1:7">
      <c r="A17" s="91">
        <v>4823</v>
      </c>
      <c r="B17">
        <f t="shared" si="0"/>
        <v>4823</v>
      </c>
      <c r="G17">
        <v>4834</v>
      </c>
    </row>
    <row r="18" spans="1:7">
      <c r="A18" s="91">
        <v>4813</v>
      </c>
      <c r="B18">
        <f t="shared" si="0"/>
        <v>4813</v>
      </c>
      <c r="G18">
        <v>4813</v>
      </c>
    </row>
    <row r="19" spans="1:7">
      <c r="A19" s="91">
        <v>4834</v>
      </c>
      <c r="B19">
        <f t="shared" si="0"/>
        <v>4834</v>
      </c>
      <c r="G19" t="s">
        <v>104</v>
      </c>
    </row>
    <row r="20" spans="1:7">
      <c r="A20" s="84">
        <v>910</v>
      </c>
      <c r="B20">
        <f t="shared" si="0"/>
        <v>910</v>
      </c>
      <c r="G20">
        <v>334</v>
      </c>
    </row>
    <row r="21" spans="1:7">
      <c r="A21" s="84">
        <v>1818</v>
      </c>
      <c r="B21">
        <f t="shared" si="0"/>
        <v>1818</v>
      </c>
      <c r="G21">
        <v>611</v>
      </c>
    </row>
    <row r="22" spans="1:7">
      <c r="A22" s="84">
        <v>1820</v>
      </c>
      <c r="B22">
        <f t="shared" si="0"/>
        <v>1820</v>
      </c>
      <c r="G22">
        <v>618</v>
      </c>
    </row>
    <row r="23" spans="1:7">
      <c r="A23" s="84">
        <v>1706</v>
      </c>
      <c r="B23">
        <f t="shared" si="0"/>
        <v>1706</v>
      </c>
      <c r="G23">
        <v>671</v>
      </c>
    </row>
    <row r="24" spans="1:7">
      <c r="A24" s="84">
        <v>1001</v>
      </c>
      <c r="B24">
        <f t="shared" si="0"/>
        <v>1001</v>
      </c>
      <c r="G24">
        <v>673</v>
      </c>
    </row>
    <row r="25" spans="1:7">
      <c r="A25" s="84">
        <v>1011</v>
      </c>
      <c r="B25">
        <f t="shared" si="0"/>
        <v>1011</v>
      </c>
      <c r="G25">
        <v>694</v>
      </c>
    </row>
    <row r="26" spans="1:7">
      <c r="A26" s="84">
        <v>611</v>
      </c>
      <c r="B26">
        <f t="shared" si="0"/>
        <v>611</v>
      </c>
      <c r="G26">
        <v>732</v>
      </c>
    </row>
    <row r="27" spans="1:7">
      <c r="A27" s="84">
        <v>334</v>
      </c>
      <c r="B27">
        <f t="shared" si="0"/>
        <v>334</v>
      </c>
      <c r="G27">
        <v>743</v>
      </c>
    </row>
    <row r="28" spans="1:7">
      <c r="A28" s="84">
        <v>2605</v>
      </c>
      <c r="B28">
        <f t="shared" si="0"/>
        <v>2605</v>
      </c>
      <c r="G28">
        <v>744</v>
      </c>
    </row>
    <row r="29" spans="1:7">
      <c r="A29" s="84">
        <v>4140</v>
      </c>
      <c r="B29">
        <f t="shared" si="0"/>
        <v>4140</v>
      </c>
      <c r="G29">
        <v>762</v>
      </c>
    </row>
    <row r="30" spans="1:7">
      <c r="A30" s="84">
        <v>4040</v>
      </c>
      <c r="B30">
        <f t="shared" si="0"/>
        <v>4040</v>
      </c>
      <c r="G30">
        <v>910</v>
      </c>
    </row>
    <row r="31" spans="1:7">
      <c r="A31" s="84">
        <v>694</v>
      </c>
      <c r="B31">
        <f t="shared" si="0"/>
        <v>694</v>
      </c>
      <c r="G31">
        <v>1001</v>
      </c>
    </row>
    <row r="32" spans="1:7">
      <c r="A32" s="84">
        <v>743</v>
      </c>
      <c r="B32">
        <f t="shared" si="0"/>
        <v>743</v>
      </c>
      <c r="G32">
        <v>1011</v>
      </c>
    </row>
    <row r="33" spans="1:7">
      <c r="A33" s="84">
        <v>744</v>
      </c>
      <c r="B33">
        <f t="shared" si="0"/>
        <v>744</v>
      </c>
      <c r="G33">
        <v>1706</v>
      </c>
    </row>
    <row r="34" spans="1:7">
      <c r="A34" s="84">
        <v>732</v>
      </c>
      <c r="B34">
        <f t="shared" si="0"/>
        <v>732</v>
      </c>
      <c r="G34">
        <v>1818</v>
      </c>
    </row>
    <row r="35" spans="1:7">
      <c r="A35" s="84">
        <v>618</v>
      </c>
      <c r="B35">
        <f t="shared" si="0"/>
        <v>618</v>
      </c>
      <c r="G35">
        <v>1820</v>
      </c>
    </row>
    <row r="36" spans="1:7">
      <c r="A36" s="84">
        <v>671</v>
      </c>
      <c r="B36">
        <f t="shared" si="0"/>
        <v>671</v>
      </c>
      <c r="G36">
        <v>2605</v>
      </c>
    </row>
    <row r="37" spans="1:7">
      <c r="A37" s="84">
        <v>673</v>
      </c>
      <c r="B37">
        <f t="shared" si="0"/>
        <v>673</v>
      </c>
      <c r="G37">
        <v>4040</v>
      </c>
    </row>
    <row r="38" spans="1:7">
      <c r="A38" s="84">
        <v>762</v>
      </c>
      <c r="B38">
        <f t="shared" si="0"/>
        <v>762</v>
      </c>
      <c r="G38">
        <v>4140</v>
      </c>
    </row>
    <row r="39" spans="1:7">
      <c r="A39" s="84">
        <v>3430</v>
      </c>
      <c r="B39">
        <f t="shared" si="0"/>
        <v>3430</v>
      </c>
      <c r="G39">
        <v>3430</v>
      </c>
    </row>
    <row r="40" spans="1:7">
      <c r="A40" s="84" t="s">
        <v>104</v>
      </c>
      <c r="B40" t="str">
        <f t="shared" si="0"/>
        <v>D085163</v>
      </c>
      <c r="G40">
        <v>1512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Lista Zambon_todas as ativas</vt:lpstr>
      <vt:lpstr>Lista Zambon_Apenas comercializ</vt:lpstr>
      <vt:lpstr>Sheet1</vt:lpstr>
      <vt:lpstr>'Lista Zambon_Apenas comercializ'!Print_Area</vt:lpstr>
      <vt:lpstr>'Lista Zambon_todas as ativas'!Print_Area</vt:lpstr>
      <vt:lpstr>'Lista Zambon_Apenas comercializ'!Print_Titles</vt:lpstr>
      <vt:lpstr>'Lista Zambon_todas as ativas'!Print_Titles</vt:lpstr>
    </vt:vector>
  </TitlesOfParts>
  <Company>Zambon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bouzaan1</dc:creator>
  <cp:lastModifiedBy>Vieira, Bruno</cp:lastModifiedBy>
  <cp:lastPrinted>2015-03-30T21:06:21Z</cp:lastPrinted>
  <dcterms:created xsi:type="dcterms:W3CDTF">2012-03-26T14:07:45Z</dcterms:created>
  <dcterms:modified xsi:type="dcterms:W3CDTF">2016-04-01T18:15:36Z</dcterms:modified>
</cp:coreProperties>
</file>