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FS_GLOBAL_Adm_de_Vendas\TABELA DE PREÇOS 2016\"/>
    </mc:Choice>
  </mc:AlternateContent>
  <bookViews>
    <workbookView xWindow="0" yWindow="0" windowWidth="20490" windowHeight="7755"/>
  </bookViews>
  <sheets>
    <sheet name="TABELA FARMA OK" sheetId="1" r:id="rId1"/>
    <sheet name="preços01.04" sheetId="5" state="hidden" r:id="rId2"/>
    <sheet name="Fat" sheetId="4" state="hidden" r:id="rId3"/>
    <sheet name="Plan2" sheetId="3" state="hidden" r:id="rId4"/>
    <sheet name="BLOQUEADOS" sheetId="2" state="hidden" r:id="rId5"/>
  </sheets>
  <externalReferences>
    <externalReference r:id="rId6"/>
    <externalReference r:id="rId7"/>
  </externalReferences>
  <definedNames>
    <definedName name="_xlnm._FilterDatabase" localSheetId="4" hidden="1">BLOQUEADOS!$A$2:$AC$423</definedName>
  </definedNames>
  <calcPr calcId="152511"/>
</workbook>
</file>

<file path=xl/calcChain.xml><?xml version="1.0" encoding="utf-8"?>
<calcChain xmlns="http://schemas.openxmlformats.org/spreadsheetml/2006/main">
  <c r="I30" i="1" l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X30" i="1"/>
  <c r="Y30" i="1"/>
  <c r="Z30" i="1"/>
  <c r="H30" i="1"/>
  <c r="G30" i="1"/>
  <c r="F30" i="1"/>
  <c r="E30" i="1"/>
  <c r="V170" i="1" l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8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T9" i="1" l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8" i="1"/>
  <c r="G8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X123" i="1" l="1"/>
  <c r="Y123" i="1"/>
  <c r="Z123" i="1"/>
  <c r="X124" i="1"/>
  <c r="Y124" i="1"/>
  <c r="Z124" i="1"/>
  <c r="X125" i="1"/>
  <c r="Y125" i="1"/>
  <c r="Z125" i="1"/>
  <c r="F123" i="1"/>
  <c r="F124" i="1"/>
  <c r="F125" i="1"/>
  <c r="E125" i="1"/>
  <c r="E124" i="1"/>
  <c r="E123" i="1"/>
  <c r="I423" i="2"/>
  <c r="I422" i="2"/>
  <c r="I421" i="2"/>
  <c r="I411" i="2"/>
  <c r="I374" i="2"/>
  <c r="I368" i="2"/>
  <c r="I351" i="2"/>
  <c r="I339" i="2"/>
  <c r="I338" i="2"/>
  <c r="I337" i="2"/>
  <c r="I318" i="2"/>
  <c r="I234" i="2"/>
  <c r="I223" i="2"/>
  <c r="I218" i="2"/>
  <c r="I200" i="2"/>
  <c r="I171" i="2"/>
  <c r="I166" i="2"/>
  <c r="I165" i="2"/>
  <c r="I164" i="2"/>
  <c r="I160" i="2"/>
  <c r="I156" i="2"/>
  <c r="I150" i="2"/>
  <c r="I141" i="2"/>
  <c r="I117" i="2"/>
  <c r="I108" i="2"/>
  <c r="I107" i="2"/>
  <c r="I105" i="2"/>
  <c r="I104" i="2"/>
  <c r="I88" i="2"/>
  <c r="I75" i="2"/>
  <c r="I67" i="2"/>
  <c r="I56" i="2"/>
  <c r="I43" i="2"/>
  <c r="I35" i="2"/>
  <c r="I11" i="2"/>
  <c r="I8" i="2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3" i="2"/>
  <c r="D149" i="4"/>
  <c r="E422" i="2"/>
  <c r="F422" i="2"/>
  <c r="AA422" i="2"/>
  <c r="E423" i="2"/>
  <c r="F423" i="2"/>
  <c r="AA423" i="2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8" i="1"/>
</calcChain>
</file>

<file path=xl/comments1.xml><?xml version="1.0" encoding="utf-8"?>
<comments xmlns="http://schemas.openxmlformats.org/spreadsheetml/2006/main">
  <authors>
    <author>Marcia de Morais Rosa Bittar</author>
  </authors>
  <commentList>
    <comment ref="G7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Estados pertencentes: PR, MG (Genéricos) e SP (Genéricos)</t>
        </r>
      </text>
    </comment>
    <comment ref="H7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Estados pertencentes: PR, MG (Genéricos) e SP (Genéricos)</t>
        </r>
      </text>
    </comment>
    <comment ref="I7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Estados pertencentes: AC, CE, DF, ES, GO, MT, MS, PA, PI, RR, SC</t>
        </r>
      </text>
    </comment>
    <comment ref="J7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Estados pertencentes: AC, CE, DF, ES, GO, MT, MS, PA, PI, RR, SC</t>
        </r>
      </text>
    </comment>
    <comment ref="K7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 pertencentes: AL, AP, AM, BA, MA, MG, PB, PE, RN, RS, SP, SE e TO</t>
        </r>
      </text>
    </comment>
    <comment ref="L7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 pertencentes: AL, AP, AM, BA, MA, MG, PB, PE, RN, RS, SP, SE e TO</t>
        </r>
      </text>
    </comment>
    <comment ref="M7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Estados pertencentes: RO</t>
        </r>
      </text>
    </comment>
    <comment ref="N7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Estados pertencentes: RO</t>
        </r>
      </text>
    </comment>
    <comment ref="O7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Estados pertencentes: RJ</t>
        </r>
      </text>
    </comment>
    <comment ref="P7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Estados pertencentes: RJ</t>
        </r>
      </text>
    </comment>
    <comment ref="Q7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AC (Brasiléia, Epitaciolandia e Cruzeiro do Sul) RR (Boa vista e Bonfim)</t>
        </r>
      </text>
    </comment>
    <comment ref="R7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AC (Brasiléia, Epitaciolandia e Cruzeiro do Sul) RR (Boa vista e Bonfim)</t>
        </r>
      </text>
    </comment>
    <comment ref="S7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RO (Guajará-Mirim)</t>
        </r>
      </text>
    </comment>
    <comment ref="T7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RO (Guajará-Mirim)</t>
        </r>
      </text>
    </comment>
    <comment ref="U7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AM (Manaus e Tabatinga) e AP (macapá e santana)</t>
        </r>
      </text>
    </comment>
    <comment ref="V7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AM (Manaus e Tabatinga) e AP (macapá e santana)</t>
        </r>
      </text>
    </comment>
  </commentList>
</comments>
</file>

<file path=xl/comments2.xml><?xml version="1.0" encoding="utf-8"?>
<comments xmlns="http://schemas.openxmlformats.org/spreadsheetml/2006/main">
  <authors>
    <author>Marcia de Morais Rosa Bittar</author>
  </authors>
  <commentList>
    <comment ref="J2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Estados pertencentes: PR, MG (Genéricos) e SP (Genéricos)</t>
        </r>
      </text>
    </comment>
    <comment ref="K2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Estados pertencentes: PR, MG (Genéricos) e SP (Genéricos)</t>
        </r>
      </text>
    </comment>
    <comment ref="L2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Estados pertencentes: AC, CE, DF, ES, GO, MT, MS, PA, PI, RR, SC</t>
        </r>
      </text>
    </comment>
    <comment ref="M2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Estados pertencentes: AC, CE, DF, ES, GO, MT, MS, PA, PI, RR, SC</t>
        </r>
      </text>
    </comment>
    <comment ref="N2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 pertencentes: AL, AP, AM, BA, MA, MG, PB, PE, RN, RS, SP, SE e TO</t>
        </r>
      </text>
    </comment>
    <comment ref="O2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 pertencentes: AL, AP, AM, BA, MA, MG, PB, PE, RN, RS, SP, SE e TO</t>
        </r>
      </text>
    </comment>
    <comment ref="R2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Estados pertencentes: RO</t>
        </r>
      </text>
    </comment>
    <comment ref="S2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Estados pertencentes: RO</t>
        </r>
      </text>
    </comment>
    <comment ref="T2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Estados pertencentes: RJ</t>
        </r>
      </text>
    </comment>
    <comment ref="U2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Estados pertencentes: RJ</t>
        </r>
      </text>
    </comment>
    <comment ref="V2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AC (Brasiléia, Epitaciolandia e Cruzeiro do Sul) RR (Boa vista e Bonfim)</t>
        </r>
      </text>
    </comment>
    <comment ref="W2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AC (Brasiléia, Epitaciolandia e Cruzeiro do Sul) RR (Boa vista e Bonfim)</t>
        </r>
      </text>
    </comment>
    <comment ref="X2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RO (Guajará-Mirim)</t>
        </r>
      </text>
    </comment>
    <comment ref="Y2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RO (Guajará-Mirim)</t>
        </r>
      </text>
    </comment>
    <comment ref="Z2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AM (Manaus e Tabatinga) e AP (macapá e santana)</t>
        </r>
      </text>
    </comment>
    <comment ref="AA2" authorId="0" shapeId="0">
      <text>
        <r>
          <rPr>
            <b/>
            <sz val="9"/>
            <color indexed="81"/>
            <rFont val="Segoe UI"/>
            <family val="2"/>
          </rPr>
          <t>Marcia de Morais Rosa Bittar:</t>
        </r>
        <r>
          <rPr>
            <sz val="9"/>
            <color indexed="81"/>
            <rFont val="Segoe UI"/>
            <family val="2"/>
          </rPr>
          <t xml:space="preserve">
AM (Manaus e Tabatinga) e AP (macapá e santana)</t>
        </r>
      </text>
    </comment>
  </commentList>
</comments>
</file>

<file path=xl/sharedStrings.xml><?xml version="1.0" encoding="utf-8"?>
<sst xmlns="http://schemas.openxmlformats.org/spreadsheetml/2006/main" count="2616" uniqueCount="761">
  <si>
    <t>Material</t>
  </si>
  <si>
    <t>TxtBreveMaterial</t>
  </si>
  <si>
    <t>OrgV</t>
  </si>
  <si>
    <t>SA</t>
  </si>
  <si>
    <t>PRF 19%</t>
  </si>
  <si>
    <t>PMC 19%</t>
  </si>
  <si>
    <t>PRF 17,5%</t>
  </si>
  <si>
    <t>PMC 17,5%</t>
  </si>
  <si>
    <t>PRF ZFM 17%</t>
  </si>
  <si>
    <t>PMC ZFM 17%</t>
  </si>
  <si>
    <t>PRF ZFM 17,5%</t>
  </si>
  <si>
    <t>PMC ZFM 17,5%</t>
  </si>
  <si>
    <t>PRF ZFM 18%</t>
  </si>
  <si>
    <t>PMC ZFM 18%</t>
  </si>
  <si>
    <t>ARES 0,25MG/ML SOL INAL X 20ML</t>
  </si>
  <si>
    <t>@02@</t>
  </si>
  <si>
    <t>CL SIBUTRAMINA MONO 10MGX15 P. 344/98-B2</t>
  </si>
  <si>
    <t>CL SIBUTRAMINA MONO 15MGX15 P. 344/98-B2</t>
  </si>
  <si>
    <t>TEFLAN 40MG INJ 50FA</t>
  </si>
  <si>
    <t>YW</t>
  </si>
  <si>
    <t>DORNOT 50MG/ML INJ X 25 AMP P. 344/98-A1</t>
  </si>
  <si>
    <t>OXCARB 300MG COM REV X 60 PORT 344/98-C1</t>
  </si>
  <si>
    <t>UNI VIR 250 MG X 5 FA</t>
  </si>
  <si>
    <t>A CURITYBINA LIQ 5ML X 12 FR</t>
  </si>
  <si>
    <t>OXCARB 600MG COM REV X 60 PORT 344/98-C1</t>
  </si>
  <si>
    <t>UNI VIR 50MG/G CREME BG X 10G</t>
  </si>
  <si>
    <t>VITA K 10MG/ML SOL INJ X50 AMP</t>
  </si>
  <si>
    <t>UNIPROFEN 400MG COM REV X 20</t>
  </si>
  <si>
    <t>A CURITYBINA PST PT 13G X 12</t>
  </si>
  <si>
    <t>UNI AMPICILIN 1G 50FA INJ</t>
  </si>
  <si>
    <t>ETILEFRIL 10MG/ML INJ X 6 AMP</t>
  </si>
  <si>
    <t>TINORAL 500MG COM REV X 4</t>
  </si>
  <si>
    <t>HERPEX 10MG/G GEL X 10G</t>
  </si>
  <si>
    <t>S.NEOMICINA+BACITRACINA POM X</t>
  </si>
  <si>
    <t>TRIOXINA 1G IM X50FA+50DIL</t>
  </si>
  <si>
    <t>ARTRINID 50MG/ML X 50 AMP</t>
  </si>
  <si>
    <t>UNI AMPICILIN 0,5G 50FA INJ</t>
  </si>
  <si>
    <t>CLORIDRATO DE ISOXSUPRINA 10MG</t>
  </si>
  <si>
    <t>CONIDRIN SALINA GOT/NEB X 30ML</t>
  </si>
  <si>
    <t>FONTOL 650 - 25 X 4 COM</t>
  </si>
  <si>
    <t>UNI AMOX 500MG/5ML SUS OR X150</t>
  </si>
  <si>
    <t>UNI AZTRENAM 1,0G PO SOL INJ</t>
  </si>
  <si>
    <t>BENZITRAT COLUT 1,5MG/ML X 150</t>
  </si>
  <si>
    <t>PANFUGAN SUS 40ML MO</t>
  </si>
  <si>
    <t>UNIFEPIM 1G X 1FA + DIL 3ML</t>
  </si>
  <si>
    <t>UNI AMOX 500MG CAP X21</t>
  </si>
  <si>
    <t>UNIFEPIM 2G X 1 FA</t>
  </si>
  <si>
    <t>AMOXICILINA 500MG/5ML GEN SUS</t>
  </si>
  <si>
    <t>BONALEN 10 MG COM X 30</t>
  </si>
  <si>
    <t>UNI AMOX 250MG SUS X150ML</t>
  </si>
  <si>
    <t>ARTRINID IV 100MG PO LIOF INJ X 50 FA</t>
  </si>
  <si>
    <t>TERBUTIL 0,5MG/ML INJ X 50AMP</t>
  </si>
  <si>
    <t>PONDICILINA MENTA X 12 PAST</t>
  </si>
  <si>
    <t>TEFLAN 20MG INJ 50 FA</t>
  </si>
  <si>
    <t>TEFLAN 40MG PO LIOF SOL INJ5FA</t>
  </si>
  <si>
    <t>PRO HAIR 1MG COM REV X30</t>
  </si>
  <si>
    <t>PONDICILINA CEREJA X 12 PAST</t>
  </si>
  <si>
    <t>UNIDOL INJ 50MG X 6 PORT 344/98-A2</t>
  </si>
  <si>
    <t>UNIDOL INJ 100MG X 06 PORT 344/98-A2</t>
  </si>
  <si>
    <t>BETA-LONG SUS INJ X 25 AMP</t>
  </si>
  <si>
    <t>BUPSTESIC 0,25% SOL INJ 20ML-INATIVO</t>
  </si>
  <si>
    <t>BUPSTESIC 0,75% SOL INJ 20ML-INATIVO</t>
  </si>
  <si>
    <t>CONSTANTE 0,50MG COM X 30 PORT 344/98-B1</t>
  </si>
  <si>
    <t>UNIFENTAL 50MCG/MLX25AMP 5ML P.344/98-A1</t>
  </si>
  <si>
    <t>PONDICILINA MEL LIMAO X12 PAST</t>
  </si>
  <si>
    <t>UNI BROMAZEPAX 3MG COMX20 PORT 344/98-B1</t>
  </si>
  <si>
    <t>CEFALEXINA SUS OR 250MG/5ML 60</t>
  </si>
  <si>
    <t>DORMIUM 50MG/10ML INJ X 5 PORT 344/98-B1</t>
  </si>
  <si>
    <t>DICLOFEN DIETILAMONIO 11,6MG/G GEL x 60G</t>
  </si>
  <si>
    <t>DOLO MOFF 1MG/ML INJ 50 AMP P. 344/98-A1</t>
  </si>
  <si>
    <t>CLOR CLOBUTINOL 20MG/5ML SUC XPE 120 ML</t>
  </si>
  <si>
    <t>GELUSIL SUS OR MOR X 240ML</t>
  </si>
  <si>
    <t>CLOR CLOBUT+SUC DOXILAM SOL OR</t>
  </si>
  <si>
    <t>DOLO MOFF 10MG COM X 50 PORT 344/98-A1</t>
  </si>
  <si>
    <t>GELUSIL SUS OR TRAD X 240ML</t>
  </si>
  <si>
    <t>DOLO MOFF 0,2MG/ML INJ 50AMP P.344/98-A1</t>
  </si>
  <si>
    <t>CARBAMAZEPINA 200 MG X 20 PORT 344/98-C1</t>
  </si>
  <si>
    <t>ACICLOVIR 50MG/G CREME X 10G</t>
  </si>
  <si>
    <t>WARFARIN 5MG COM X 10</t>
  </si>
  <si>
    <t>VARFARINA SODICA 5MG COM X 30</t>
  </si>
  <si>
    <t>CAPOTRAT 50MG COM X 30</t>
  </si>
  <si>
    <t>CARBAMAZEPINA 200MG COM X200 P.344/98-C1</t>
  </si>
  <si>
    <t>VASCER 20MG/ML INJ X 50</t>
  </si>
  <si>
    <t>GANCICLOTRAT 500MG PO LIOF X1+</t>
  </si>
  <si>
    <t>SULF TERBUTALINA 0,5MG/ML X 50</t>
  </si>
  <si>
    <t>EMOFORM AP GEL DENTAL 90G</t>
  </si>
  <si>
    <t>CAPOTRAT 25MG COM X 500</t>
  </si>
  <si>
    <t>CAPOTRAT 25MG COM X 30</t>
  </si>
  <si>
    <t>DOLO MOFF 10MG COM X 50 EXP P.344/98-A1</t>
  </si>
  <si>
    <t>REVITA JUNIOR SOL ORAL 120 ML-INATIVO</t>
  </si>
  <si>
    <t>UNIFENTAL 50MCG/MLX50AMP 2ML P.344/98-A1</t>
  </si>
  <si>
    <t>EMOFORM CREME 90G</t>
  </si>
  <si>
    <t>INATIVO</t>
  </si>
  <si>
    <t>LIPTRAT 10MG COM REV  X 30</t>
  </si>
  <si>
    <t>BABY SURE TESTE GRAVIDEZ X 1</t>
  </si>
  <si>
    <t>UNI CARBAMAZ SUS X 100 ML P.344/98-C1</t>
  </si>
  <si>
    <t>EMOFORM AT GEL DENTAL 90G</t>
  </si>
  <si>
    <t>CICLOGYN COM REV EST X 21</t>
  </si>
  <si>
    <t>EMOFORM CLOROFILA CREME 90G</t>
  </si>
  <si>
    <t>MAMYDRAT LOCAO BG 6G AG-INATIVO</t>
  </si>
  <si>
    <t>BIO C 1G COM EFERV TB X 10</t>
  </si>
  <si>
    <t>DRUSOLOL 2%/0,5% COL X 5ML</t>
  </si>
  <si>
    <t>ANALGEX 500MG COM X 200</t>
  </si>
  <si>
    <t>AMOXICILINA 500MG CAP X 30 GEN</t>
  </si>
  <si>
    <t>AMOXICILINA 500MG CAP X 15 GEN</t>
  </si>
  <si>
    <t>DIAFORMIN 850MG COM X 30</t>
  </si>
  <si>
    <t>DESODIOL 0,15MG/0,03MG CP CT</t>
  </si>
  <si>
    <t>DESODIOL 0,15MG/0,03MG COM BL</t>
  </si>
  <si>
    <t>UNIANF PO LIOF INJ 50MG X 1FA</t>
  </si>
  <si>
    <t>DOBTAN 250MG/20ML INJ X 1 AMP</t>
  </si>
  <si>
    <t>UNIFENTAL 50MCG/ML 10MLX25FA P.344/98-A1</t>
  </si>
  <si>
    <t>MAL DEXCLORFENIR + BETAMET XPE</t>
  </si>
  <si>
    <t>DORMIUM 15MG INJ X 5 AMP PORT 344/98-B1</t>
  </si>
  <si>
    <t>BROMOPRIDA 5MG/ML INJ X 50AMP</t>
  </si>
  <si>
    <t>BROMOPRIDA 4MG/ML SOL OR X20ML</t>
  </si>
  <si>
    <t>UNI BROMAZEPAX 6 MG COM X 20 P.344/98-B1</t>
  </si>
  <si>
    <t>OXCARB 300MG COM REV X 20 P.344/98-C1</t>
  </si>
  <si>
    <t>CICLO 21 COM X 63</t>
  </si>
  <si>
    <t>CICLO 21 COM X 63 (M.S.)</t>
  </si>
  <si>
    <t>UNIPRAZOL 20MG CAP X 28</t>
  </si>
  <si>
    <t>UNI CLONAZEPAX 0,5MG COM X20 P.344/98-B1</t>
  </si>
  <si>
    <t>UNI CEFALEXIN 250MG/5ML SUS</t>
  </si>
  <si>
    <t>UNIPRAZOL 20MG CAP X 14</t>
  </si>
  <si>
    <t>UNI CEFALEXIN 500MG CAP X10</t>
  </si>
  <si>
    <t>DIGESTINA 10MG/2ML INJ X 6 AMP</t>
  </si>
  <si>
    <t>CAPTOPRIL 50 MG COM X 30 GEN</t>
  </si>
  <si>
    <t>CETAZ 1G IM/IV FA E DIL X 10ML</t>
  </si>
  <si>
    <t>CETAZ 1G PO LIOF CT 50 FA VD</t>
  </si>
  <si>
    <t>CLOMAZEN 1% CREM BG X 20G</t>
  </si>
  <si>
    <t>UNI CLONAZEPAX 2MG COM X 20 P.344/98-B1</t>
  </si>
  <si>
    <t>FOSF CLINDAMICINA 600MG 50 AMP</t>
  </si>
  <si>
    <t>CEFORAN 1G 1 FA E 1DIL</t>
  </si>
  <si>
    <t>CLORPROMAZ 100MG COM X 100 P.344/98-C1</t>
  </si>
  <si>
    <t>FENOBARBITAL 100MG COM X 200 P.344/98-B1</t>
  </si>
  <si>
    <t>FLUMAZENIL 0,5MG/5ML GEN SOL P.344/98-C1</t>
  </si>
  <si>
    <t>FENITOINA SODICA 50MG/ML GEN P.344/98-C1</t>
  </si>
  <si>
    <t>BUT. ESCOPOLAMINA SOL INJ 20MG/ML X50AMP</t>
  </si>
  <si>
    <t>UNIFENOBARB 200MG/ML INJX5AMP P344/98-B1</t>
  </si>
  <si>
    <t>NORMASTIG 0,5MG/ML INJ X 50AMP</t>
  </si>
  <si>
    <t>CEFTRAT 1G IM/IV INJ 50FA</t>
  </si>
  <si>
    <t>FOLDAN 50MG/G SABONETE X 70G</t>
  </si>
  <si>
    <t>COLONAC 667MG/ML XPE X 120ML</t>
  </si>
  <si>
    <t>CLORIDRATO RANITIDINA X50AMP</t>
  </si>
  <si>
    <t>FLAMATEC 7,5MG COM X 10</t>
  </si>
  <si>
    <t>UNIFEDRINE 50MG/ML INJX25 AMP P344/98-D1</t>
  </si>
  <si>
    <t>CORTISONAL 500MG INJ 50FA</t>
  </si>
  <si>
    <t>CLORPROMAZ 25MG/5ML INJX50AP P.344/98-C1</t>
  </si>
  <si>
    <t>FLAMATEC 15MG COM X 10</t>
  </si>
  <si>
    <t>CORTISONAL 100MG INJ 50FA</t>
  </si>
  <si>
    <t>NORFLOXACINO COM X 6 GEN</t>
  </si>
  <si>
    <t>MUCOFAN GT 50MG/ML X 20ML</t>
  </si>
  <si>
    <t>UNI-DIAZEPAX 5MG COM X 20 P. 344/98-B1</t>
  </si>
  <si>
    <t>SULFATO SALBUTAMOL 0,4 MG/ML SOL</t>
  </si>
  <si>
    <t>CLOTRIMAZOL 1% CREME X 20G GEN</t>
  </si>
  <si>
    <t>FLUMAZEN 0,1MG/ML INJX5 AMP P.344/98-C1</t>
  </si>
  <si>
    <t>DESFRIN SOL NAS AD X 10ML</t>
  </si>
  <si>
    <t>TERTOP 250MG COM X 14</t>
  </si>
  <si>
    <t>TERTOP 250MG COM X 28</t>
  </si>
  <si>
    <t>BROMAZEPAM 6MG COM X 20 GEN P. 344/98-B1</t>
  </si>
  <si>
    <t>GAVIZ SUS SBR HORT X 240ML</t>
  </si>
  <si>
    <t>DEPRESS 20MG CAP X 14 PORT 344/98-C1</t>
  </si>
  <si>
    <t>GAVIZ SUS SBR MOR X 240 ML</t>
  </si>
  <si>
    <t>DESFRIN 0,25MG/ML SOL NAS PED</t>
  </si>
  <si>
    <t>DORMIUM 15MG COM X 30 BL INC P.344/98-B1</t>
  </si>
  <si>
    <t>CLOR AMBROXOL PED 3MG/MLX120ML</t>
  </si>
  <si>
    <t>CLOR AMBROXOL AD 6MG/ML X120ML</t>
  </si>
  <si>
    <t>CLOR AMBROXOL GT 7,5MG/MLX50ML</t>
  </si>
  <si>
    <t>DICLO P 50MG COM REV X 20</t>
  </si>
  <si>
    <t>CLOR PROPRANOLOL 40MG COM X 40</t>
  </si>
  <si>
    <t>CL TRAMADOL 50MG/ML X 50 AMP P.344/98-A2</t>
  </si>
  <si>
    <t>CL TRAMADOL 100MG/2ML X 50 P.344/98-A2</t>
  </si>
  <si>
    <t>UNIDEXA 0,1% CREM X 10G</t>
  </si>
  <si>
    <t>UNIDEXA 2MG/ML INJ X 50</t>
  </si>
  <si>
    <t>VITA ANTI-OX COM REV X 30</t>
  </si>
  <si>
    <t>UNI IMIPRAX 25MG COM REVX200 P.344/98-C1</t>
  </si>
  <si>
    <t>UNITIDAZIN 25MG COM REV X 20 P.344/98-C1</t>
  </si>
  <si>
    <t>UNITIDAZIN 50MG COM REV X 20 P.344/98-C1</t>
  </si>
  <si>
    <t>UNITIDAZIN 100MG COM REVX20 P.344/98-C1</t>
  </si>
  <si>
    <t>UNI DEXA 4MG/ML (2,5ML) X 50FA</t>
  </si>
  <si>
    <t>DEXANEURIN INJ 2ML A E 1ML B</t>
  </si>
  <si>
    <t>BUPSTESIC 0,50% SOL INJ CX 6FA</t>
  </si>
  <si>
    <t>DICLOFENACO SODICO 25 MG/ML X 50</t>
  </si>
  <si>
    <t>CONSTANTE 1MG COM X 30 PORT 344/98-B1</t>
  </si>
  <si>
    <t>MIDAZOLAM 15MG/3ML INJ GEN X5 P344/98-B1</t>
  </si>
  <si>
    <t>ESPASMODID COMPT DRG X 20</t>
  </si>
  <si>
    <t>ESPASMODID COMPT SOL OR X10ML</t>
  </si>
  <si>
    <t>PROPARK 2MG COM X 75 PORT 344/98-C1</t>
  </si>
  <si>
    <t>ESPASMODID COMPT INJ X 50 AMP</t>
  </si>
  <si>
    <t>UNI-DIAZEPAX 5MG COM X 200 P. 344/98-B1</t>
  </si>
  <si>
    <t>FENAREN 11,6MG/G GEL - 30 G</t>
  </si>
  <si>
    <t>UNI-DIAZEPAX 10MG COM X 200 P. 344/98-B1</t>
  </si>
  <si>
    <t>BROMAZEPAM 3MG COM X 20 GEN P344/98-B1</t>
  </si>
  <si>
    <t>VASOJET 10MG COM X 30</t>
  </si>
  <si>
    <t>VIXMICINA 1G INJ 50FA</t>
  </si>
  <si>
    <t>VASOJET 5MG COM X 30</t>
  </si>
  <si>
    <t>FENAREN 15MG/ML SUS ORAL X 10</t>
  </si>
  <si>
    <t>DORMIUM 5MG/5ML INJ X 5 AMP P344/98-B1</t>
  </si>
  <si>
    <t>ALIVE SOL NAS X 30ML</t>
  </si>
  <si>
    <t>CONIDRIN AD SOL NASAL X 30 ML</t>
  </si>
  <si>
    <t>UNI-DIAZEPAX 10MG COM X 20 P. 344/98-B1</t>
  </si>
  <si>
    <t>AZIRAM 61,5MG/ML SUSP ORAL</t>
  </si>
  <si>
    <t>AZIRAM 230 MG COM X 10</t>
  </si>
  <si>
    <t>HIDROXIDO ALUMINIO 61,5MG/ML-INATIVO</t>
  </si>
  <si>
    <t>UNIFENITOIN 100MG COM X 100 P344/98-C1</t>
  </si>
  <si>
    <t>UNIFENITOIN 50MG/ML INJ X 50 P344/98-C1</t>
  </si>
  <si>
    <t>UNIPROFEN 600MG COM REV X 20</t>
  </si>
  <si>
    <t>ACEBROFILINA 25MG/5ML XPE</t>
  </si>
  <si>
    <t>TEIPLAN 400 MG PO INJ FA E DIL</t>
  </si>
  <si>
    <t>DEMEDROX 50MG/ML SUS INJ CT</t>
  </si>
  <si>
    <t>DEMEDROX 150 MG/ML SUS INJ CT-INATIVO</t>
  </si>
  <si>
    <t>DEMEDROX 150MG/ML SUS INJ CT</t>
  </si>
  <si>
    <t>CLONAZEPAM 2,5MG/ML SOL OR X20 P 344/98</t>
  </si>
  <si>
    <t>UNI HIOSCIN 20MG/ML INJ X 50</t>
  </si>
  <si>
    <t>UNI HALOPER 5 MG COM X 200 P 344/98-C1</t>
  </si>
  <si>
    <t>UNI HALOPER 5 MG/ML (1ML)INJ P344/98-C1</t>
  </si>
  <si>
    <t>NERVEN 300MG COM X 30</t>
  </si>
  <si>
    <t>DECAN HALOPER 50MG/ML X3 AMP P344/98-C1</t>
  </si>
  <si>
    <t>LEIBA CAP FR X 12</t>
  </si>
  <si>
    <t>CLOR DOPAMINA5MG/ML INJ X10AMP</t>
  </si>
  <si>
    <t>CLOR PETIDINA 50MG/ML INJX25 P344/98-A1</t>
  </si>
  <si>
    <t>DESLANOL 0,2MG/ML SOL INJ C/50</t>
  </si>
  <si>
    <t>LORATADINA 5MG/5ML XPE X 100ML</t>
  </si>
  <si>
    <t>TESS 2,0/0,035MG COM REV X 21</t>
  </si>
  <si>
    <t>SOLU-CORTEF 100MG INJ 50FA</t>
  </si>
  <si>
    <t>SOLU-CORTEF 500MG INJ 50FA</t>
  </si>
  <si>
    <t>CLOR DOPAMINA5MG/ML INJ X50AMP</t>
  </si>
  <si>
    <t>DOLO MOFF 10MG/ML INJ 50AMP X P344/98-A1</t>
  </si>
  <si>
    <t>STANDOR 500MG COM X 24</t>
  </si>
  <si>
    <t>ERGOMETRIN 0,2MG/ML INJ X50AMP</t>
  </si>
  <si>
    <t>OXCARB 6% SUS ORX100ML+SER DOS P344/98C1</t>
  </si>
  <si>
    <t>DOLO MOFF 30MG COM X 50 P 344/98-A1</t>
  </si>
  <si>
    <t>CONSTANTE 0,25MG COM X 30 P 344/98-B1</t>
  </si>
  <si>
    <t>OXITON 5UI/ML INJ X 50 AMP</t>
  </si>
  <si>
    <t>UNI NORFLOX 400MG COM X 14</t>
  </si>
  <si>
    <t>UNI CLONAZEPAX 2,5MG/ML SOL OR P344/98B1</t>
  </si>
  <si>
    <t>NAUSICALM B6 50+50 MG/ML INJ CT 50 AMP</t>
  </si>
  <si>
    <t>NASALIV 800MG/20MG/4MG COM X16</t>
  </si>
  <si>
    <t>NASALIV 800MG/20MG/4MG/50BLX2+</t>
  </si>
  <si>
    <t>MODERINE 1,5MG COM X 20 P 344/98-B2</t>
  </si>
  <si>
    <t>UNIMEDROL 125 MG INJ X 1FA E</t>
  </si>
  <si>
    <t>NORMAMOR TRIMESTRE COM X 63</t>
  </si>
  <si>
    <t>UNIMEDROL 500MG INJ X 1FA 1DIL</t>
  </si>
  <si>
    <t>PREDNISONA 5MG COM X 20 GEN</t>
  </si>
  <si>
    <t>UNI PROPRALOL 40MG COM X40</t>
  </si>
  <si>
    <t>BUPSTESIC COM VASO 0,50% SOL-INATIVO</t>
  </si>
  <si>
    <t>PROSTMAN 50MG COM X 20</t>
  </si>
  <si>
    <t>SIRBEN COM X 6</t>
  </si>
  <si>
    <t>FUMARATO DE CETOTIFENO 1MG/5ML</t>
  </si>
  <si>
    <t>CLOMIPRAN 25MG COM REV X 20 P 344/98-C1</t>
  </si>
  <si>
    <t>CLOMIPRAN 10MG COM REV X 20 P 344/98-C1</t>
  </si>
  <si>
    <t>MALEATO DE TIMOLOL 5MG/ML SOL</t>
  </si>
  <si>
    <t>SIRBEN 20 MG/ML SUSPENSAO ORAL-INATIVO</t>
  </si>
  <si>
    <t>SUCCINIL COLIN 100MG FA</t>
  </si>
  <si>
    <t>SUCCINIL COLIN 500MG FA</t>
  </si>
  <si>
    <t>VISIONOM COLIRIO X 10ML</t>
  </si>
  <si>
    <t>TIABENDAZOL 50MG/G POM X 45G</t>
  </si>
  <si>
    <t>NITRATO MICONAZOL 20MG/G X 28G</t>
  </si>
  <si>
    <t>CARBOCISTEINA 20MG/ML X 100 ML</t>
  </si>
  <si>
    <t>CARBOCISTEINA 50MG/ML X 100 ML</t>
  </si>
  <si>
    <t>VODOL LOCAO 20MG/ML X 30ML</t>
  </si>
  <si>
    <t>TRIOXINA 1G INJ IM FA X 3,5ML</t>
  </si>
  <si>
    <t>UNIGRIP X 50 SACHE 5 G</t>
  </si>
  <si>
    <t>TRIOXINA 1G INJ EV 50FA</t>
  </si>
  <si>
    <t>VITA SENIOR CAP X 30</t>
  </si>
  <si>
    <t>FLUCISTEIN 10% SOL INJ X 5</t>
  </si>
  <si>
    <t>VANCOTRAT 500MG INJ X 1 FA</t>
  </si>
  <si>
    <t>VIVERDAL 2 MG COM REV X 20 P344/98-C1</t>
  </si>
  <si>
    <t>CLEAN UP SOL AURICULAR X 100ML</t>
  </si>
  <si>
    <t>BIO E 400MG CAP X 20-INATIVO</t>
  </si>
  <si>
    <t>BIOFLEX COM X 148</t>
  </si>
  <si>
    <t>BIOFLEX COM X 16</t>
  </si>
  <si>
    <t>BIOFLEX SOL OR GT X 10ML</t>
  </si>
  <si>
    <t>BIOGRIPE CAP X 100</t>
  </si>
  <si>
    <t>BIOGRIPE SOL OR GT X 20ML</t>
  </si>
  <si>
    <t>BIOGRIPE XPE X 100ML</t>
  </si>
  <si>
    <t>BRONCOCILIN SOL OR X 120ML</t>
  </si>
  <si>
    <t>CHOFRAFIG SOL OR X12 FLAC 10ML</t>
  </si>
  <si>
    <t>CHOFRAFIG SOL OR X60 FLAC 10ML</t>
  </si>
  <si>
    <t>CHOFRAFIG SOL OR X 120ML</t>
  </si>
  <si>
    <t>PERPRAZOL 30MG CAP X 7</t>
  </si>
  <si>
    <t>REDUSTATIN 20MG COM X 30</t>
  </si>
  <si>
    <t>BESILATO ANLODIPINO 10MG X 30</t>
  </si>
  <si>
    <t>FOLICORIN 15MG COM X 10</t>
  </si>
  <si>
    <t>VALPROATO SODIO 250MG/5ML XPE PORT344/98</t>
  </si>
  <si>
    <t>UNI AMPICILIN 0,5G SOL INJ</t>
  </si>
  <si>
    <t>TERBUTIL 0,5MG/ML INJ X 6AMP</t>
  </si>
  <si>
    <t>NOVATROPINA 2MG/ML SOL OR</t>
  </si>
  <si>
    <t>ICTUS 3,125MG COM X 30</t>
  </si>
  <si>
    <t>SULF TERBUTALINA 0,5MG/ML X 6</t>
  </si>
  <si>
    <t>EPILENIL 250MG CAP X 25 PORT 344/98</t>
  </si>
  <si>
    <t>LIDOJET 1% S/VAS 12 AMP</t>
  </si>
  <si>
    <t>CLOR TRAMADOL 50MG/ML X 6 AMP P344/98-A2</t>
  </si>
  <si>
    <t>CL TRAMADOL 100MG/2ML X6 AMP P344/98-A2</t>
  </si>
  <si>
    <t>LAMOTRIX 100MG COMX30 P344/98-C1</t>
  </si>
  <si>
    <t>GAVIZ COM MAST SBR MOR X 80</t>
  </si>
  <si>
    <t>BESILATO ANLODIPINO 5MG X 20</t>
  </si>
  <si>
    <t>BESILATO ANLODIPINO 5MG X 30</t>
  </si>
  <si>
    <t>GAVIZ COM  MAST SBR HORT X 80</t>
  </si>
  <si>
    <t>CONIDRIN SOL NAS AD ARROW 30ML</t>
  </si>
  <si>
    <t>ITRAZOL 100MG CAP X4</t>
  </si>
  <si>
    <t>ITRAZOL 100MG CAP X15</t>
  </si>
  <si>
    <t>LIDOJET 2% S/VAS 12 FA</t>
  </si>
  <si>
    <t>MAX PAX2MG COMX20 PORT 344/98</t>
  </si>
  <si>
    <t>LORAZEPAM 2MG CPO X 20-MERCK P344/98 B1</t>
  </si>
  <si>
    <t>UNI NORFLOXACIN 400MG COM X14</t>
  </si>
  <si>
    <t>NIPRIDE 50MG INJ 5FA E 5DIL</t>
  </si>
  <si>
    <t>NORESTIN 0,35MG COM X35</t>
  </si>
  <si>
    <t>CONIDRIN SOL NAS PED X 20ML</t>
  </si>
  <si>
    <t>PROPILRACIL 100MG COM X 30</t>
  </si>
  <si>
    <t>CONIDRIN SOL NAS LACT X 10ML</t>
  </si>
  <si>
    <t>VIXMICINA 1G INJ 50FA E 50DIL</t>
  </si>
  <si>
    <t>CLOTADONA 25MG COM X 42</t>
  </si>
  <si>
    <t>CLOTADONA 50MG COM X 28</t>
  </si>
  <si>
    <t>DICLOFLOGIL 50MG COM REV X 20</t>
  </si>
  <si>
    <t>GLIBEMIDA 5MG COM X 30</t>
  </si>
  <si>
    <t>HIDROSAN 50MG COM X 20</t>
  </si>
  <si>
    <t>LISANTIL COM X 12</t>
  </si>
  <si>
    <t>LISANTIL SOL OR GT X 15ML-INATIVO</t>
  </si>
  <si>
    <t>DEXACOBAL INJ COM 3 AMP A E 3 AMP B</t>
  </si>
  <si>
    <t>UNITIDAZIN 10MG COM REV X 20-INATIVO</t>
  </si>
  <si>
    <t>FENAREN 75MG/3ML INJ X 50 AMP</t>
  </si>
  <si>
    <t>RANIDIN 150MG/10ML XPE</t>
  </si>
  <si>
    <t>VIVERDAL 1 MG COM REV X 6</t>
  </si>
  <si>
    <t>DCAL 600 COM X 60</t>
  </si>
  <si>
    <t>BESILATO ANLODIPINO 10MG X 20</t>
  </si>
  <si>
    <t>FONTOL 650/65MG COM REV X 20</t>
  </si>
  <si>
    <t>UNITIFEN 1MG/5ML XPE X 120ML</t>
  </si>
  <si>
    <t>FONTOL 650/65MG COM REV X 100</t>
  </si>
  <si>
    <t>LAMOTRIX 25MG COMX30 P 344/98-C1</t>
  </si>
  <si>
    <t>LAMOTRIX 50MG COMX30 P 344/98-C1</t>
  </si>
  <si>
    <t>BROMAZEPAM 3MG COM X 200 GEN P 344/98-B1</t>
  </si>
  <si>
    <t>FENAREN 50 MG COM X 500</t>
  </si>
  <si>
    <t>SUCCINILCOLINA UNION 500MG FA</t>
  </si>
  <si>
    <t>EMOFORM CR DENTALTRADICIONAL 70G C/ 1 BG</t>
  </si>
  <si>
    <t>EMOFORM GEL DENTAL AT 70G C/ 1 BG</t>
  </si>
  <si>
    <t>EMOFORM GEL DENTAL AP 70G C/ 1 BG</t>
  </si>
  <si>
    <t>IMICIL 500 + 500 MG PO INJ CX C/ 1 FA</t>
  </si>
  <si>
    <t>PROVIVE 10MG/ML C/ 5 FA X 20ML</t>
  </si>
  <si>
    <t>UNIANF PO LIOF INJ 50MG X 25 FA</t>
  </si>
  <si>
    <t>CONIDRIN BABY SOL NASAL</t>
  </si>
  <si>
    <t>BUPSTESIC COM VASO SOL INJ 6 FA X 20 ML</t>
  </si>
  <si>
    <t>VODOL PREVENT FRASCO 100 G-INATIVADO.</t>
  </si>
  <si>
    <t>FIBRALEV POTE 200G</t>
  </si>
  <si>
    <t>FIBRALEV SACHE 5G CX C/ 10</t>
  </si>
  <si>
    <t>LEIBA LARANJA 200MI 4G GRANULADO CX 5 SA</t>
  </si>
  <si>
    <t>BLEPHAGEL GEL BG C/ 40G</t>
  </si>
  <si>
    <t>VIVERDAL 1MG COM REV X 30 P 344/98-C1</t>
  </si>
  <si>
    <t>VIVERDAL 2MG COM REV X 30 P 344/98-C1</t>
  </si>
  <si>
    <t>VIVERDAL 3MG COM REV X 30 P 344/98-C1</t>
  </si>
  <si>
    <t>VITA MAMY COMP REV X 60 (AL)</t>
  </si>
  <si>
    <t>DEXANOM 1 MG/G POM OFT BG AL X 3,5G EST</t>
  </si>
  <si>
    <t>PONDICILINA LARANJA VIT C PASTX12</t>
  </si>
  <si>
    <t>PERFENOL CAP X 200</t>
  </si>
  <si>
    <t>FLOSSOTEC 5 MG COMP X 30</t>
  </si>
  <si>
    <t>FLOSSOTEC 20 MG COMP X 30</t>
  </si>
  <si>
    <t>PONDICILINA HORTELA PAST X12</t>
  </si>
  <si>
    <t>BIO E 400MG CAP X20</t>
  </si>
  <si>
    <t>TOPTRAT 10 MG/G LOC CREM X 30G-INATIVO</t>
  </si>
  <si>
    <t>TOPTRAT 280MG SOL TOP X 12ML-INATIVO</t>
  </si>
  <si>
    <t>LACRIFILM 5MG/ML SOL OFTALMICA X 5ML</t>
  </si>
  <si>
    <t>PONDICILINA GENGIBRE PAST X 12</t>
  </si>
  <si>
    <t>ANALGEX 500MG/ML SOL OR FR C/10ML</t>
  </si>
  <si>
    <t>ANALGEX 500MG/ML SOL OR FR C/ 20ML</t>
  </si>
  <si>
    <t>BABYDRAT LOCAO FR C/ 150ML</t>
  </si>
  <si>
    <t>DK2 - CAL COMP REV X 60 (AL)</t>
  </si>
  <si>
    <t>DEPRESS 20MG CAP X 28 PORT 344/98-C1</t>
  </si>
  <si>
    <t>WARFARIN 5MG COM X 30</t>
  </si>
  <si>
    <t>DERMON LOCAO OLEOSA FR C 100/ML</t>
  </si>
  <si>
    <t>VODOL AEROSSOL FR 75G</t>
  </si>
  <si>
    <t>DCAL COMP EFERV X 30 (AL)</t>
  </si>
  <si>
    <t>DCAL D3 + K2 COMP EFERV X 10 (AL)</t>
  </si>
  <si>
    <t>DERMON LOCAO OLEOSA FR C/200 ML</t>
  </si>
  <si>
    <t>JULIET 0,075 MG X 28</t>
  </si>
  <si>
    <t>LIZZY 0,015+0,060 MG X 24FCT</t>
  </si>
  <si>
    <t>FOLIPUR 5 MG COM X 20</t>
  </si>
  <si>
    <t>LUMIER COMP REV X 60 (AL)</t>
  </si>
  <si>
    <t>AZIRAM 60MG/ML SUSP ORAL FR C/240ML</t>
  </si>
  <si>
    <t>AZIRAM 60MG/ML SUSP ORAL FR C/150ML</t>
  </si>
  <si>
    <t>DORLESS 100 MG SOL OR CX 100 PT 344/98A2</t>
  </si>
  <si>
    <t>LEIBA OD BAUNILHA FR X 20 (AL)</t>
  </si>
  <si>
    <t>LEIBA LARANJA SACHE 1G X 6 (AL)</t>
  </si>
  <si>
    <t>VITA SUPRAZ COMP EFERV X 10</t>
  </si>
  <si>
    <t>BIO E 400 MG CAP X 20 (INT)</t>
  </si>
  <si>
    <t>POMAX CREME 30G</t>
  </si>
  <si>
    <t>BLEPHAGEL GEL BG C 40G</t>
  </si>
  <si>
    <t>EMOFORM COOL MINT FR C 150ML</t>
  </si>
  <si>
    <t>BIO D SABOR LARANJA X 20ML GTS (AL)</t>
  </si>
  <si>
    <t>EMOFORM COOL MINT FR C/250ML</t>
  </si>
  <si>
    <t>EMOFORM COOL MINT FR C/500ML</t>
  </si>
  <si>
    <t>LEIBA BAUNILHA SACHE 4G X 6 (AL)</t>
  </si>
  <si>
    <t>LEIBA LIMAO SACHE 4G X 6 (AL)</t>
  </si>
  <si>
    <t>FONT D SABOR LARANJA X 10ML GTS (AL)</t>
  </si>
  <si>
    <t>FONT D SABOR LARANJA X 20ML GTS (AL)</t>
  </si>
  <si>
    <t>OXIBERRY PASTILHA X 30 (AL)</t>
  </si>
  <si>
    <t>GAVIZ COM MAST SBR MOR X 12</t>
  </si>
  <si>
    <t>GAVIZ COM MAST SBR HOR X 12</t>
  </si>
  <si>
    <t>CLORPROMAZ 100MG CP X100 P.344/98-C1(EX)</t>
  </si>
  <si>
    <t>BIO E 400 UI CAP MOLE X 30</t>
  </si>
  <si>
    <t>COLACT 667MG/ML XPE FRUTAS X 120 ML (AL)</t>
  </si>
  <si>
    <t>COLACT 667MG/ML XPE PAPAYA X 120 ML (AL)</t>
  </si>
  <si>
    <t>FIBRALEV 3,5G SACHE X 10 (AL)</t>
  </si>
  <si>
    <t>CARVEROL PO OR ENV X 5 G</t>
  </si>
  <si>
    <t>VITA GERIATRICO COM REV X 30</t>
  </si>
  <si>
    <t>FIBRALEV POTE 155G</t>
  </si>
  <si>
    <t>PROCTS H POMADA BG X 20G + 6 APLICADORES</t>
  </si>
  <si>
    <t>UNI CEFALEXIN 250MG 5ML SUSP X 60ML</t>
  </si>
  <si>
    <t>VITA PRE-NATAL COM FLUOR COM REV X 30</t>
  </si>
  <si>
    <t>GAVIZ SUSPENSAO ORAL MORANGO X 240 ML</t>
  </si>
  <si>
    <t>GAVIZ SUSPENSAO ORAL HORTELA X 240 ML</t>
  </si>
  <si>
    <t>LICOTAT X30 CAP MOLE (AL)</t>
  </si>
  <si>
    <t>WARFARIN 5MG COM CT BL AL AL X 10</t>
  </si>
  <si>
    <t>WARFARIN 5MG COM CT BL AL AL X 30</t>
  </si>
  <si>
    <t>UNIPRAZOL 20MG CAP BLX56</t>
  </si>
  <si>
    <t>BIOGRIPE CAP X 200</t>
  </si>
  <si>
    <t>LEIBA PEROLAS (AL) X 15</t>
  </si>
  <si>
    <t>BIO C ZINCO X 10 COM EFEV</t>
  </si>
  <si>
    <t>CL FLUOXETINA SOL GOT PORT 344/98-C1</t>
  </si>
  <si>
    <t>KIT DERMOPANTOL CREM C/2BG + CX C/LEN</t>
  </si>
  <si>
    <t>VITA SENIOR CAP MOLE X 60 (AL)</t>
  </si>
  <si>
    <t>SILICOT GEL X 15 G</t>
  </si>
  <si>
    <t>OXCARBAZEPINA 6% SUS OR + SER DOS P344C1</t>
  </si>
  <si>
    <t>FRUTAXX ABACAXI SACHE 5G X50</t>
  </si>
  <si>
    <t>GINKOBONIN 80MG COM REV X30</t>
  </si>
  <si>
    <t>GINKOBONIN 120MG COM REV X30</t>
  </si>
  <si>
    <t>POMALGEX H POMADA BG X 20G + 1 APLICADOR</t>
  </si>
  <si>
    <t>RISPERIDONA 1MG COM REV P.344/98C1 X30</t>
  </si>
  <si>
    <t>RISPERIDONA 2MG COM REV P.344/98C1 X30</t>
  </si>
  <si>
    <t>ARTRINID 50 MG CAP C/ 24</t>
  </si>
  <si>
    <t>BABYDRAX 27,9G PO C/ 4 ENV</t>
  </si>
  <si>
    <t>BABYDRAX 27,9G X 50 ENV</t>
  </si>
  <si>
    <t>FERID POM DERM X 10G</t>
  </si>
  <si>
    <t>CEFALEXINA 250MG/5ML X 100 ML</t>
  </si>
  <si>
    <t>ANDRIODERMOL LIQ X 50ML</t>
  </si>
  <si>
    <t>CAPTOPRIL 25MG COM X 30 GEN</t>
  </si>
  <si>
    <t>CONIDRIN SALINA SPRAY X 50ML</t>
  </si>
  <si>
    <t>ANDRIODERMOL PO TUBO X 50G</t>
  </si>
  <si>
    <t>ECOS XAROPE X 120 ML</t>
  </si>
  <si>
    <t>CEFALEXINA 500MG CAP X 10 GEN</t>
  </si>
  <si>
    <t>CEFALEXINA 500MG CAP X 8 GEN</t>
  </si>
  <si>
    <t>AMOXICILINA 250MG/5ML GEN SUS</t>
  </si>
  <si>
    <t>BONALEN 70MG COM REV X 4</t>
  </si>
  <si>
    <t>POLIDERMS CREME DERM X20G</t>
  </si>
  <si>
    <t>FOR GAS 75MG/ML EMULS OR X10ML</t>
  </si>
  <si>
    <t>BETA-LONG 3MG+3MG/ML SUS INJ X</t>
  </si>
  <si>
    <t>VODOL 20MG/ML SPRAY X 60ML</t>
  </si>
  <si>
    <t>VASCER 400MG COM REV X 20</t>
  </si>
  <si>
    <t>CL CLINDAMICINA 300MG CAP X16</t>
  </si>
  <si>
    <t>CARBAMAZEPINA 200MG COM X 30 P.344/98-C1</t>
  </si>
  <si>
    <t>CARBAMAZEPINA SUS OR 20MG/ML P.344/98-C1</t>
  </si>
  <si>
    <t>FOR GAS 40MG COM REV X 20</t>
  </si>
  <si>
    <t>MAMYDRAT LOCAO BG C/ 120G</t>
  </si>
  <si>
    <t>DIGESTINA 10MG COM X 20</t>
  </si>
  <si>
    <t>DIGESTINA 4MG/ML SOL OR X 20ML</t>
  </si>
  <si>
    <t>AMOXICILINA 500MG CAP X 21 GEN</t>
  </si>
  <si>
    <t>CEFALOTIL 1G INJ X 50 FA</t>
  </si>
  <si>
    <t>CICLO 21 COM X 21</t>
  </si>
  <si>
    <t>TANDRIFLAN COM X 30</t>
  </si>
  <si>
    <t>TANDRIFLAN COM X 15</t>
  </si>
  <si>
    <t>FOLDAN 50MG/ML LOC CREMO X 50</t>
  </si>
  <si>
    <t>FOLDAN 50MG/G POMADA X 45G</t>
  </si>
  <si>
    <t>FENOBARBITAL 40MG/ML GEN SOL P.344/98-B1</t>
  </si>
  <si>
    <t>FENOBARBITAL 100MG COM X 30 P.344/98-B1</t>
  </si>
  <si>
    <t>UNI HIOSCIN 10MG COM REV X20</t>
  </si>
  <si>
    <t>PILEM 0,75MG COM X 2</t>
  </si>
  <si>
    <t>CORTISONAL 10MG/G CREME X 20G</t>
  </si>
  <si>
    <t>NORFLOXACINO COM X 14 GEN</t>
  </si>
  <si>
    <t>MUCOFAN PED 20MG/ML XPE X100ML</t>
  </si>
  <si>
    <t>MUCOFAN AD 50MG/ML XPE X100ML</t>
  </si>
  <si>
    <t>DOXAPROST 4MG COM X 30</t>
  </si>
  <si>
    <t>CELESTRAT 2MG/0,25MG COM X 15</t>
  </si>
  <si>
    <t>BROMAZEPAM 6MG COM X 30 GEN P.344/98-B1</t>
  </si>
  <si>
    <t>DERMS 50MG/G 5MG/G POM X 30G</t>
  </si>
  <si>
    <t>CLOR PROPRANOLOL 40MG COM X 30</t>
  </si>
  <si>
    <t>UNIDEXA 2MG/ML INJ X 2 AMP</t>
  </si>
  <si>
    <t>HISTADIN 10 MG COM X 12</t>
  </si>
  <si>
    <t>HISTADIN 1MG/ML XPE X 100ML</t>
  </si>
  <si>
    <t>HISTADIN D1/12MG/ML XPE X60ML</t>
  </si>
  <si>
    <t>HISTADIN D5/120MG COM REV X12</t>
  </si>
  <si>
    <t>BETAPROSPAN 5MG 2MG/ML</t>
  </si>
  <si>
    <t>DICLOFENACO SODICO 25MG/ML X 5</t>
  </si>
  <si>
    <t>MAZITROM 500MG CAP X 3</t>
  </si>
  <si>
    <t>FENAREN 50MG COM X 20 REV</t>
  </si>
  <si>
    <t>BROMAZEPAM 3MG COM X 30 GEN P344/98-B1</t>
  </si>
  <si>
    <t>HEBRIN LIQ X 30ML</t>
  </si>
  <si>
    <t>FLUCISTEIN 200MG/5G GRAN X 15</t>
  </si>
  <si>
    <t>BISALAX 5MG DRG X 20</t>
  </si>
  <si>
    <t>BISALAX 5MG DRG X 150</t>
  </si>
  <si>
    <t>HYTOS PLUS SOL OR GT X 15ML</t>
  </si>
  <si>
    <t>HYTOS PLUS 4MG/ML/0,75MG/ML</t>
  </si>
  <si>
    <t>ACETILCISTEINA 10% SOL INJX5</t>
  </si>
  <si>
    <t>ACETILCISTEINA 20MG/ML XPE X</t>
  </si>
  <si>
    <t>SILGLOS 10MG/G CREME DERM X30G</t>
  </si>
  <si>
    <t>SILGLOS 10MG/G CREME DERM X50G</t>
  </si>
  <si>
    <t>SULFADIAZINA PRATA 10MG/G X30G</t>
  </si>
  <si>
    <t>BROMETO IPRATROPIO 0,25MG/ML X</t>
  </si>
  <si>
    <t>HALOPERIDOL 2MG/ML SOL OR GEN P344/98-C1</t>
  </si>
  <si>
    <t>NEO CEBETIL INJ A/B X 2 AMP</t>
  </si>
  <si>
    <t>NUTRIMAIZ CAP X 24</t>
  </si>
  <si>
    <t>ACETATO DE DEXAMETASONA CREME x 10G</t>
  </si>
  <si>
    <t>ACETATO DE HIDROCORTISONA CREME X 20G</t>
  </si>
  <si>
    <t>NUTRIMAIZ SUS OR X 90ML</t>
  </si>
  <si>
    <t>FLUCISTEIN 20MG/ML XPE X100ML</t>
  </si>
  <si>
    <t>DROPROPIZINA 3MG/ML XPE X 120</t>
  </si>
  <si>
    <t>CEFAZOLINA SODICA 1G INJ X 50</t>
  </si>
  <si>
    <t>DOXAPROST 2MG COM X 30</t>
  </si>
  <si>
    <t>NASALIV 40MG/1MG/0,4MG/ML SOL</t>
  </si>
  <si>
    <t>SCALID 100 MG X 12</t>
  </si>
  <si>
    <t>PREDNISONA 20MG COM X 10 GEN</t>
  </si>
  <si>
    <t>OLEO MINERAL X 100ML</t>
  </si>
  <si>
    <t>TOPCOID 5MG/G GEL X 40G</t>
  </si>
  <si>
    <t>TERMOL 200MG/ML SOL OR X15ML</t>
  </si>
  <si>
    <t>TERMOL 750MG COM X 200</t>
  </si>
  <si>
    <t>PARACETAMOL 750MG GEN COM X 20</t>
  </si>
  <si>
    <t>PARACETAMOL 200MG/ML GEN SOL</t>
  </si>
  <si>
    <t>PARACETAMOL 750MG GEN COM X200</t>
  </si>
  <si>
    <t>CELESTRAT 2/0,25MG/5ML XPE 120</t>
  </si>
  <si>
    <t>PREDI-MEDROL 40MG/ML SUS INJ X</t>
  </si>
  <si>
    <t>VODOL 20MG/G CREME X 28G</t>
  </si>
  <si>
    <t>RANIDIN 150 MG COM X 20</t>
  </si>
  <si>
    <t>VODOL 20MG/G PO X 30G</t>
  </si>
  <si>
    <t>BIOGRIPE CAP X 20</t>
  </si>
  <si>
    <t>CARVEROL 250MG COM X 20</t>
  </si>
  <si>
    <t>GELO-BIO AEROSOL X 150ML</t>
  </si>
  <si>
    <t>GELO-BIO AEROSOL X 60ML</t>
  </si>
  <si>
    <t>GELO-BIO POM X 20G</t>
  </si>
  <si>
    <t>NAXOTEC 250MG COM X 24</t>
  </si>
  <si>
    <t>NAXOTEC 500MG COM X 24</t>
  </si>
  <si>
    <t>PERFENOL CAP X 20</t>
  </si>
  <si>
    <t>UROVIT 100MG DRG X 25</t>
  </si>
  <si>
    <t>UROVIT 200MG DRG X 18</t>
  </si>
  <si>
    <t>NAUSICALM B6 50 + 10 MG COMP X 20</t>
  </si>
  <si>
    <t>MAMYLAN BG C/ 30 G</t>
  </si>
  <si>
    <t>VITA SUPRAZ COMP REV x 30 (AL)</t>
  </si>
  <si>
    <t>DERMA PREVENT BG C/ 45G</t>
  </si>
  <si>
    <t>UREPEL 10% CREME BG C/ 60G</t>
  </si>
  <si>
    <t>VITA JR SOL ORAL FR C/ 120 ML</t>
  </si>
  <si>
    <t>NAUSICALM B6 25+5MG/ML SOL OR FR X 20 ML</t>
  </si>
  <si>
    <t>VODOL PREVENT FRASCO 100 G</t>
  </si>
  <si>
    <t>BIO C 1 G COM EFERV TB X 30</t>
  </si>
  <si>
    <t>NAUSICALM B6 50 + 10 MG COMP X 30</t>
  </si>
  <si>
    <t>CICLOVULAR SOL INJ AMP VD AMB X 1 ML</t>
  </si>
  <si>
    <t>CONIDRIN 3% SOL SPR X 60ML</t>
  </si>
  <si>
    <t>PONDICILINA MEL-LIMAO PAST x 12</t>
  </si>
  <si>
    <t>PONDICILINA MENTA PAST X 12</t>
  </si>
  <si>
    <t>FLOSSOTEC 10 MG COMP X 30</t>
  </si>
  <si>
    <t>UREPEL 3% LOÇÃO FR C/ 150ML</t>
  </si>
  <si>
    <t>VODOL PREVENT HIDRATANTE CR X BG 120G</t>
  </si>
  <si>
    <t>VODOL PREVENT SPORT PO X 100G</t>
  </si>
  <si>
    <t>ALLFORT COMP REV X 30</t>
  </si>
  <si>
    <t>VODOL PREVENT RELAXANTE PO X 100G</t>
  </si>
  <si>
    <t>MAMYDRAT LOCAO S/ PERFUME BG C/120G</t>
  </si>
  <si>
    <t>DCAL 600 + D3 COMP REV X 60 (AL)</t>
  </si>
  <si>
    <t>FONT D GOTAS FR 10ML (AL)</t>
  </si>
  <si>
    <t>FONT D GOTAS FR 20ML (AL)</t>
  </si>
  <si>
    <t>LEIBA CAP FR X 12 (AL)</t>
  </si>
  <si>
    <t>VODOL PREVENT AEROSSOL</t>
  </si>
  <si>
    <t>FERISEPT 10MG/ML SOL TOPICA FR COM 30ML</t>
  </si>
  <si>
    <t>ACEBROFILINA 50MG/5ML XPE X 120ML</t>
  </si>
  <si>
    <t>FERISEPT 10MG/ML SOL TOP SPRAY FR C/45ML</t>
  </si>
  <si>
    <t>LEIBA OD LARANJA  FR X 20 (AL)</t>
  </si>
  <si>
    <t>UNI VIR 200 MG COMP X 25</t>
  </si>
  <si>
    <t>VITA SENIOR CAP X 30 (AL)</t>
  </si>
  <si>
    <t>A CURITYBINA LIQ 5ML X 1 FR</t>
  </si>
  <si>
    <t>DERMOPANTOL BG LAM X 20G</t>
  </si>
  <si>
    <t>FENAREN 11,6MG/G GEL X 60G</t>
  </si>
  <si>
    <t>FOR GAS 75MG/ML EMULSAO ORAL X 15ML</t>
  </si>
  <si>
    <t>FONT D CAP MOLE X 60 (AL)</t>
  </si>
  <si>
    <t>OXIBERRY SACHE 5G X 30 (AL)</t>
  </si>
  <si>
    <t>DCAL GRANULOS EFERVESCENTES X 30 (AL)</t>
  </si>
  <si>
    <t>LEIBA LARANJA SACHE 4G X 6 (AL)</t>
  </si>
  <si>
    <t>COLACT 667MG/ML LIQ X 120ML (AL)</t>
  </si>
  <si>
    <t>COLACT 667MG/ML LIQ AMEIXA X120ML (AL)</t>
  </si>
  <si>
    <t>PROCTS H POMADA BG X 20G + 1 APLICADOR</t>
  </si>
  <si>
    <t>CRAVOSAN 50 MG/G GEL BG C/20G</t>
  </si>
  <si>
    <t>TANDRIFLAN COM X 100</t>
  </si>
  <si>
    <t>CICATRIGEL GEL BG X 30G</t>
  </si>
  <si>
    <t>BIOARGI-C X 16 COMP EFERV</t>
  </si>
  <si>
    <t>BIO EPA X60 CAP MOLE (AL)</t>
  </si>
  <si>
    <t>VARFARINA SODICA 5MG COM CT AL AL X 30</t>
  </si>
  <si>
    <t>BIO C ZINCO X 30 COM EFEV</t>
  </si>
  <si>
    <t>UNIPRAZOL 20MG CAP BLX28</t>
  </si>
  <si>
    <t>BIO C 200 MG/ML SOL GOT</t>
  </si>
  <si>
    <t>BACLOFENO 10MG COM X 20</t>
  </si>
  <si>
    <t>CL PAROXETINA 20MG COM REV X30 P344/98C1</t>
  </si>
  <si>
    <t>KIT DERMOPANTOL CREME C/2BG</t>
  </si>
  <si>
    <t>Linha</t>
  </si>
  <si>
    <t>TABELA DE PREÇOS FARMA 2016</t>
  </si>
  <si>
    <t>Classificação Fiscal</t>
  </si>
  <si>
    <t>Marcas UQ</t>
  </si>
  <si>
    <t>Andromed</t>
  </si>
  <si>
    <t>Alimentos</t>
  </si>
  <si>
    <t>Genom</t>
  </si>
  <si>
    <t>Unidermo-Cosméticos</t>
  </si>
  <si>
    <t>Genérico</t>
  </si>
  <si>
    <t>Correlatos</t>
  </si>
  <si>
    <t>Oftalmo</t>
  </si>
  <si>
    <t>GO</t>
  </si>
  <si>
    <t>Embalagem</t>
  </si>
  <si>
    <t>Fabricação</t>
  </si>
  <si>
    <t>Rotulagem/Selagem</t>
  </si>
  <si>
    <t>Locação</t>
  </si>
  <si>
    <t>Eliminar</t>
  </si>
  <si>
    <t>Prey</t>
  </si>
  <si>
    <t>Pet</t>
  </si>
  <si>
    <t>Grandes Animais</t>
  </si>
  <si>
    <t>Tecnopec</t>
  </si>
  <si>
    <t>Exportação</t>
  </si>
  <si>
    <t>Bioinseticidas</t>
  </si>
  <si>
    <t>Outros</t>
  </si>
  <si>
    <t>COD Barras</t>
  </si>
  <si>
    <t>Cx Embarque</t>
  </si>
  <si>
    <t>NCM</t>
  </si>
  <si>
    <t>_Desc Canal de Distribuição</t>
  </si>
  <si>
    <t>_Produto Formatado</t>
  </si>
  <si>
    <t>Total</t>
  </si>
  <si>
    <t>[0050] FARMA</t>
  </si>
  <si>
    <t>ARTRINID 50 MG CAP C  24</t>
  </si>
  <si>
    <t>BABYDRAX 27 9G PO C  4 ENV</t>
  </si>
  <si>
    <t>BABYDRAX 27 9G X 50 ENV</t>
  </si>
  <si>
    <t>OXCARB 300MG COM REV X 60 PORT 344 98 C1</t>
  </si>
  <si>
    <t>OXCARB 600MG COM REV X 60 PORT 344 98 C1</t>
  </si>
  <si>
    <t>CEFALEXINA 250MG 5ML X 100 ML</t>
  </si>
  <si>
    <t>AMOXICILINA 250MG 5ML GEN SUS</t>
  </si>
  <si>
    <t>FOR GAS 75MG ML EMULS OR X10ML</t>
  </si>
  <si>
    <t>BETA LONG 3MG 3MG ML SUS INJ X</t>
  </si>
  <si>
    <t>VODOL 20MG ML SPRAY X 60ML</t>
  </si>
  <si>
    <t>DICLOFEN DIETILAMONIO 11 6MG G GEL X 60G</t>
  </si>
  <si>
    <t>CARBAMAZEPINA 200MG COM X 30 P 344 98 C1</t>
  </si>
  <si>
    <t>CARBAMAZEPINA SUS OR 20MG ML P 344 98 C1</t>
  </si>
  <si>
    <t>MAMYDRAT LOCAO BG C  120G</t>
  </si>
  <si>
    <t>DIGESTINA 4MG ML SOL OR X 20ML</t>
  </si>
  <si>
    <t>OXCARB 300MG COM REV X 20 P 344 98 C1</t>
  </si>
  <si>
    <t>UNI CLONAZEPAX 0 5MG COM X20 P 344 98 B1</t>
  </si>
  <si>
    <t>FOLDAN 50MG ML LOC CREMO X 50</t>
  </si>
  <si>
    <t>FOLDAN 50MG G POMADA X 45G</t>
  </si>
  <si>
    <t>UNI CLONAZEPAX 2MG COM X 20 P 344 98 B1</t>
  </si>
  <si>
    <t>FENOBARBITAL 40MG ML GEN SOL P 344 98 B1</t>
  </si>
  <si>
    <t>FENOBARBITAL 100MG COM X 30 P 344 98 B1</t>
  </si>
  <si>
    <t>PILEM 0 75MG COM X 2</t>
  </si>
  <si>
    <t>CORTISONAL 10MG G CREME X 20G</t>
  </si>
  <si>
    <t>MUCOFAN PED 20MG ML XPE X100ML</t>
  </si>
  <si>
    <t>MUCOFAN AD 50MG ML XPE X100ML</t>
  </si>
  <si>
    <t>CELESTRAT 2MG 0 25MG COM X 15</t>
  </si>
  <si>
    <t>CLOTRIMAZOL 1  CREME X 20G GEN</t>
  </si>
  <si>
    <t>BROMAZEPAM 6MG COM X 30 GEN P 344 98 B1</t>
  </si>
  <si>
    <t>DERMS 50MG G 5MG G POM X 30G</t>
  </si>
  <si>
    <t>UNIDEXA 2MG ML INJ X 2 AMP</t>
  </si>
  <si>
    <t>UNIDEXA 0 1  CREM X 10G</t>
  </si>
  <si>
    <t>UNITIDAZIN 25MG COM REV X 20 P 344 98 C1</t>
  </si>
  <si>
    <t>UNITIDAZIN 50MG COM REV X 20 P 344 98 C1</t>
  </si>
  <si>
    <t>UNITIDAZIN 100MG COM REVX20 P 344 98 C1</t>
  </si>
  <si>
    <t>HISTADIN 1MG ML XPE X 100ML</t>
  </si>
  <si>
    <t>HISTADIN D1 12MG ML XPE X60ML</t>
  </si>
  <si>
    <t>HISTADIN D5 120MG COM REV X12</t>
  </si>
  <si>
    <t>BETAPROSPAN 5MG 2MG ML</t>
  </si>
  <si>
    <t>DICLOFENACO SODICO 25MG ML X 5</t>
  </si>
  <si>
    <t>CONSTANTE 1MG COM X 30 PORT 344 98 B1</t>
  </si>
  <si>
    <t>BROMAZEPAM 3MG COM X 30 GEN P344 98 B1</t>
  </si>
  <si>
    <t>FLUCISTEIN 200MG 5G GRAN X 15</t>
  </si>
  <si>
    <t>HYTOS PLUS 4MG ML 0 75MG ML</t>
  </si>
  <si>
    <t>ACETILCISTEINA 10  SOL INJX5</t>
  </si>
  <si>
    <t>CLONAZEPAM 2 5MG ML SOL OR X20 P 344 98</t>
  </si>
  <si>
    <t>ACETILCISTEINA 20MG ML XPE X</t>
  </si>
  <si>
    <t>SILGLOS 10MG G CREME DERM X30G</t>
  </si>
  <si>
    <t>SILGLOS 10MG G CREME DERM X50G</t>
  </si>
  <si>
    <t>SULFADIAZINA PRATA 10MG G X30G</t>
  </si>
  <si>
    <t>BROMETO IPRATROPIO 0 25MG ML X</t>
  </si>
  <si>
    <t>HALOPERIDOL 2MG ML SOL OR GEN P344 98 C1</t>
  </si>
  <si>
    <t>NEO CEBETIL INJ A B X 2 AMP</t>
  </si>
  <si>
    <t>ACETATO DE DEXAMETASONA CREME X 10G</t>
  </si>
  <si>
    <t>FLUCISTEIN 20MG ML XPE X100ML</t>
  </si>
  <si>
    <t>OXCARB 6  SUS ORX100ML SER DOS P344 98C1</t>
  </si>
  <si>
    <t>DROPROPIZINA 3MG ML XPE X 120</t>
  </si>
  <si>
    <t>UNI CLONAZEPAX 2 5MG ML SOL OR P344 98B1</t>
  </si>
  <si>
    <t>NASALIV 40MG 1MG 0 4MG ML SOL</t>
  </si>
  <si>
    <t>TOPCOID 5MG G GEL X 40G</t>
  </si>
  <si>
    <t>TERMOL 200MG ML SOL OR X15ML</t>
  </si>
  <si>
    <t>PARACETAMOL 200MG ML GEN SOL</t>
  </si>
  <si>
    <t>CELESTRAT 2 0 25MG 5ML XPE 120</t>
  </si>
  <si>
    <t>PREDI MEDROL 40MG ML SUS INJ X</t>
  </si>
  <si>
    <t>VODOL 20MG G CREME X 28G</t>
  </si>
  <si>
    <t>VODOL 20MG G PO X 30G</t>
  </si>
  <si>
    <t>GELO BIO AEROSOL X 150ML</t>
  </si>
  <si>
    <t>GELO BIO AEROSOL X 60ML</t>
  </si>
  <si>
    <t>GELO BIO POM X 20G</t>
  </si>
  <si>
    <t>FONTOL 650 65MG COM REV X 100</t>
  </si>
  <si>
    <t>NAUSICALM B6 50   10 MG COMP X 20</t>
  </si>
  <si>
    <t>MAMYLAN BG C  30 G</t>
  </si>
  <si>
    <t>VITA SUPRAZ COMP REV X 30  AL</t>
  </si>
  <si>
    <t>DERMA PREVENT BG C  45G</t>
  </si>
  <si>
    <t>UREPEL 10  CREME BG C  60G</t>
  </si>
  <si>
    <t>VITA JR SOL ORAL FR C  120 ML</t>
  </si>
  <si>
    <t>NAUSICALM B6 25 5MG ML SOL OR FR X 20 ML</t>
  </si>
  <si>
    <t>VIVERDAL 1MG COM REV X 30 P 344 98 C1</t>
  </si>
  <si>
    <t>VIVERDAL 2MG COM REV X 30 P 344 98 C1</t>
  </si>
  <si>
    <t>VIVERDAL 3MG COM REV X 30 P 344 98 C1</t>
  </si>
  <si>
    <t>NAUSICALM B6 50   10 MG COMP X 30</t>
  </si>
  <si>
    <t>CONIDRIN 3  SOL SPR X 60ML</t>
  </si>
  <si>
    <t>PONDICILINA MEL LIMAO PAST X 12</t>
  </si>
  <si>
    <t>UREPEL 3  LOCAO FR C  150ML</t>
  </si>
  <si>
    <t>MAMYDRAT LOCAO S  PERFUME BG C 120G</t>
  </si>
  <si>
    <t>DCAL 600   D3 COMP REV X 60  AL</t>
  </si>
  <si>
    <t>FONT D GOTAS FR 10ML  AL</t>
  </si>
  <si>
    <t>FONT D GOTAS FR 20ML  AL</t>
  </si>
  <si>
    <t>LEIBA CAP FR X 12  AL</t>
  </si>
  <si>
    <t>FERISEPT 10MG ML SOL TOPICA FR COM 30ML</t>
  </si>
  <si>
    <t>ACEBROFILINA 50MG 5ML XPE X 120ML</t>
  </si>
  <si>
    <t>FERISEPT 10MG ML SOL TOP SPRAY FR C 45ML</t>
  </si>
  <si>
    <t>LEIBA OD LARANJA  FR X 20  AL</t>
  </si>
  <si>
    <t>LEIBA LARANJA SACHE 1G X 6  AL</t>
  </si>
  <si>
    <t>VITA SENIOR CAP X 30  AL</t>
  </si>
  <si>
    <t>FENAREN 11 6MG G GEL X 60G</t>
  </si>
  <si>
    <t>FOR GAS 75MG ML EMULSAO ORAL X 15ML</t>
  </si>
  <si>
    <t>FONT D CAP MOLE X 60  AL</t>
  </si>
  <si>
    <t>OXIBERRY SACHE 5G X 30  AL</t>
  </si>
  <si>
    <t>DCAL GRANULOS EFERVESCENTES X 30  AL</t>
  </si>
  <si>
    <t>LEIBA LARANJA SACHE 4G X 6  AL</t>
  </si>
  <si>
    <t>COLACT 667MG ML LIQ X 120ML  AL</t>
  </si>
  <si>
    <t>COLACT 667MG ML LIQ AMEIXA X120ML  AL</t>
  </si>
  <si>
    <t>PROCTS H POMADA BG X 20G   1 APLICADOR</t>
  </si>
  <si>
    <t>CRAVOSAN 50 MG G GEL BG C 20G</t>
  </si>
  <si>
    <t>BIOARGI C X 16 COMP EFERV</t>
  </si>
  <si>
    <t>BIO EPA X60 CAP MOLE  AL</t>
  </si>
  <si>
    <t>BIO C 200 MG ML SOL GOT</t>
  </si>
  <si>
    <t>CL PAROXETINA 20MG COM REV X30 P344 98C1</t>
  </si>
  <si>
    <t>KIT DERMOPANTOL CREM C 2BG   CX C LEN</t>
  </si>
  <si>
    <t>KIT DERMOPANTOL CREME C 2BG</t>
  </si>
  <si>
    <t>fat</t>
  </si>
  <si>
    <t>Área de Livre Comércio</t>
  </si>
  <si>
    <t>PRF 12%</t>
  </si>
  <si>
    <t>PMC 12%</t>
  </si>
  <si>
    <t>PRF 17%</t>
  </si>
  <si>
    <t>PMC 17%</t>
  </si>
  <si>
    <t>PRF 18%</t>
  </si>
  <si>
    <t>PMC 18%</t>
  </si>
  <si>
    <t>PRF 20%</t>
  </si>
  <si>
    <t>PMC 20%</t>
  </si>
  <si>
    <t>Estoque</t>
  </si>
  <si>
    <t>01.04.2016                                                                                                                                                                                            Saída dinâmica de lista                                                                                                                                                                                                    1</t>
  </si>
  <si>
    <t>CDst</t>
  </si>
  <si>
    <t>Status</t>
  </si>
  <si>
    <t>St</t>
  </si>
  <si>
    <t xml:space="preserve">  PRF 12%</t>
  </si>
  <si>
    <t xml:space="preserve">  PMC 12%</t>
  </si>
  <si>
    <t xml:space="preserve">  PRF 17%</t>
  </si>
  <si>
    <t xml:space="preserve">  PMC 17%</t>
  </si>
  <si>
    <t xml:space="preserve">  PRF 18%</t>
  </si>
  <si>
    <t xml:space="preserve">  PMC 18%</t>
  </si>
  <si>
    <t xml:space="preserve">  PRF 20%</t>
  </si>
  <si>
    <t xml:space="preserve">  PMC 20%</t>
  </si>
  <si>
    <t>CYLOCORT POM X 3,5G ESTERIL</t>
  </si>
  <si>
    <t>DIAZEPAM 10MG/2ML INJ X 50 P. 344/98-B1</t>
  </si>
  <si>
    <t>HYABAK SOL OFT FR C/ 10ML</t>
  </si>
  <si>
    <t>LACRIFILM 5MG/ML SOL OFTALMICA X 10 ML</t>
  </si>
  <si>
    <t>TOBRANOM COLIRIO X 1 FR</t>
  </si>
  <si>
    <t>VODOL PREVENT AEROSSOL AG TUBO 50ML/30G</t>
  </si>
  <si>
    <t>Produtos Cosméticos e Alimentos estão com o PMC igual ao PF</t>
  </si>
  <si>
    <t>Produtos com PMC liberados e restrito hospitalar estão com preço de R$0,01 no sistema (apenas por ser obrigatório no SAP)</t>
  </si>
  <si>
    <t>Observações importantes</t>
  </si>
  <si>
    <t>Em cada coluna de preços, no comentário da célula, há a indicação dos Estados pertencentes a cada alíquota</t>
  </si>
  <si>
    <t>Desconto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</si>
</sst>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4" fontId="0" fillId="0" borderId="0" xfId="0" applyNumberFormat="1"/>
    <xf numFmtId="0" fontId="16" fillId="0" borderId="0" xfId="0" applyFont="1"/>
    <xf numFmtId="0" fontId="18" fillId="0" borderId="0" xfId="0" applyFont="1"/>
    <xf numFmtId="0" fontId="16" fillId="0" borderId="10" xfId="0" applyFont="1" applyBorder="1"/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0" fillId="33" borderId="10" xfId="0" applyFill="1" applyBorder="1"/>
    <xf numFmtId="1" fontId="0" fillId="0" borderId="10" xfId="0" applyNumberFormat="1" applyBorder="1"/>
    <xf numFmtId="0" fontId="0" fillId="0" borderId="10" xfId="0" applyBorder="1" applyAlignment="1">
      <alignment horizontal="center"/>
    </xf>
    <xf numFmtId="0" fontId="0" fillId="0" borderId="0" xfId="0" applyNumberFormat="1"/>
    <xf numFmtId="0" fontId="14" fillId="0" borderId="10" xfId="0" applyFont="1" applyBorder="1"/>
    <xf numFmtId="0" fontId="16" fillId="33" borderId="10" xfId="0" applyFont="1" applyFill="1" applyBorder="1" applyAlignment="1">
      <alignment horizontal="center"/>
    </xf>
    <xf numFmtId="0" fontId="0" fillId="33" borderId="0" xfId="0" applyFill="1"/>
    <xf numFmtId="0" fontId="14" fillId="33" borderId="0" xfId="0" applyFont="1" applyFill="1"/>
    <xf numFmtId="0" fontId="19" fillId="0" borderId="10" xfId="0" applyFont="1" applyFill="1" applyBorder="1"/>
    <xf numFmtId="0" fontId="16" fillId="0" borderId="0" xfId="0" applyFont="1" applyAlignment="1">
      <alignment horizontal="center"/>
    </xf>
    <xf numFmtId="44" fontId="0" fillId="0" borderId="0" xfId="42" applyFont="1"/>
    <xf numFmtId="164" fontId="0" fillId="0" borderId="0" xfId="0" applyNumberFormat="1"/>
    <xf numFmtId="44" fontId="0" fillId="0" borderId="10" xfId="42" applyFont="1" applyBorder="1"/>
    <xf numFmtId="44" fontId="0" fillId="33" borderId="10" xfId="42" applyFont="1" applyFill="1" applyBorder="1"/>
    <xf numFmtId="164" fontId="0" fillId="33" borderId="10" xfId="0" applyNumberFormat="1" applyFill="1" applyBorder="1"/>
    <xf numFmtId="0" fontId="20" fillId="0" borderId="0" xfId="0" applyFont="1" applyBorder="1" applyAlignment="1"/>
    <xf numFmtId="44" fontId="0" fillId="0" borderId="10" xfId="42" applyFont="1" applyFill="1" applyBorder="1"/>
    <xf numFmtId="0" fontId="0" fillId="0" borderId="10" xfId="0" applyFill="1" applyBorder="1"/>
    <xf numFmtId="0" fontId="20" fillId="0" borderId="10" xfId="0" applyFont="1" applyBorder="1" applyAlignment="1">
      <alignment horizont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2" builtinId="4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1</xdr:col>
      <xdr:colOff>1066800</xdr:colOff>
      <xdr:row>3</xdr:row>
      <xdr:rowOff>66675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16192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DOS%20FICHA%20FARMA.X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bittar\AppData\Local\Temp\Temp1_Mapa%20de%20Estoque%2031%2003%202016%20-%20Base%20Fim%20Tarde%20-%20C&#243;pia.zip\Mapa%20de%20Estoque%2031%2003%202016%20-%20Base%20Fim%20Tarde%20-%20C&#243;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FICHA FARMA"/>
    </sheetNames>
    <sheetDataSet>
      <sheetData sheetId="0">
        <row r="1">
          <cell r="A1" t="str">
            <v>31.03.2016</v>
          </cell>
        </row>
        <row r="3">
          <cell r="A3" t="str">
            <v>Relatório de Dados de Venda do Material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</row>
        <row r="5">
          <cell r="A5" t="str">
            <v>Material</v>
          </cell>
          <cell r="B5" t="str">
            <v>Nº do material</v>
          </cell>
          <cell r="C5" t="str">
            <v>OrgV</v>
          </cell>
          <cell r="D5" t="str">
            <v>Organização de vendas</v>
          </cell>
          <cell r="E5" t="str">
            <v>CDst</v>
          </cell>
          <cell r="F5" t="str">
            <v>Canal de distribuição</v>
          </cell>
          <cell r="G5" t="str">
            <v>SA</v>
          </cell>
          <cell r="H5" t="str">
            <v>Setor de atividade</v>
          </cell>
          <cell r="I5" t="str">
            <v>Código EAN/UPC</v>
          </cell>
          <cell r="J5" t="str">
            <v>NCM</v>
          </cell>
          <cell r="K5" t="str">
            <v>Caixa de Embarque</v>
          </cell>
          <cell r="L5" t="str">
            <v>Grupo de mercadorias</v>
          </cell>
        </row>
        <row r="7">
          <cell r="A7">
            <v>1001112</v>
          </cell>
          <cell r="B7" t="str">
            <v>A CURITYBINA LIQ 5ML X 1 FR</v>
          </cell>
          <cell r="C7">
            <v>50</v>
          </cell>
          <cell r="D7" t="str">
            <v>Saúde Humana</v>
          </cell>
          <cell r="E7">
            <v>9</v>
          </cell>
          <cell r="F7" t="str">
            <v>Farma</v>
          </cell>
          <cell r="G7">
            <v>2</v>
          </cell>
          <cell r="H7" t="str">
            <v>Andromed</v>
          </cell>
          <cell r="I7">
            <v>7896006211808</v>
          </cell>
          <cell r="J7" t="str">
            <v>3004.90.99</v>
          </cell>
          <cell r="K7">
            <v>160</v>
          </cell>
          <cell r="L7" t="str">
            <v>Linha Humana Similar Lista Negativa</v>
          </cell>
        </row>
        <row r="8">
          <cell r="A8">
            <v>1000011</v>
          </cell>
          <cell r="B8" t="str">
            <v>A CURITYBINA LIQ 5ML X 12 FR</v>
          </cell>
          <cell r="C8">
            <v>50</v>
          </cell>
          <cell r="D8" t="str">
            <v>Saúde Humana</v>
          </cell>
          <cell r="E8">
            <v>9</v>
          </cell>
          <cell r="F8" t="str">
            <v>Farma</v>
          </cell>
          <cell r="G8">
            <v>2</v>
          </cell>
          <cell r="H8" t="str">
            <v>Andromed</v>
          </cell>
          <cell r="I8">
            <v>7896006211808</v>
          </cell>
          <cell r="J8" t="str">
            <v>3004.90.99</v>
          </cell>
          <cell r="K8">
            <v>32</v>
          </cell>
          <cell r="L8" t="str">
            <v>Linha Humana Similar Lista Negativa</v>
          </cell>
        </row>
        <row r="9">
          <cell r="A9">
            <v>1000017</v>
          </cell>
          <cell r="B9" t="str">
            <v>A CURITYBINA PST PT 13G X 12</v>
          </cell>
          <cell r="C9">
            <v>50</v>
          </cell>
          <cell r="D9" t="str">
            <v>Saúde Humana</v>
          </cell>
          <cell r="E9">
            <v>9</v>
          </cell>
          <cell r="F9" t="str">
            <v>Farma</v>
          </cell>
          <cell r="G9">
            <v>2</v>
          </cell>
          <cell r="H9" t="str">
            <v>Andromed</v>
          </cell>
          <cell r="I9">
            <v>7896006212508</v>
          </cell>
          <cell r="J9" t="str">
            <v>3004.90.29</v>
          </cell>
          <cell r="K9">
            <v>48</v>
          </cell>
          <cell r="L9" t="str">
            <v>Linha Humana Similar Lista Negativa</v>
          </cell>
        </row>
        <row r="10">
          <cell r="A10">
            <v>1000278</v>
          </cell>
          <cell r="B10" t="str">
            <v>ACEBROFILINA 25MG/5ML XPE</v>
          </cell>
          <cell r="C10">
            <v>50</v>
          </cell>
          <cell r="D10" t="str">
            <v>Saúde Humana</v>
          </cell>
          <cell r="E10">
            <v>9</v>
          </cell>
          <cell r="F10" t="str">
            <v>Farma</v>
          </cell>
          <cell r="G10">
            <v>7</v>
          </cell>
          <cell r="H10" t="str">
            <v>Genérico</v>
          </cell>
          <cell r="I10">
            <v>7896006259152</v>
          </cell>
          <cell r="J10" t="str">
            <v>3004.90.99</v>
          </cell>
          <cell r="K10">
            <v>35</v>
          </cell>
          <cell r="L10" t="str">
            <v>Linha Humana Genérico Lista Positiva</v>
          </cell>
        </row>
        <row r="11">
          <cell r="A11">
            <v>1001074</v>
          </cell>
          <cell r="B11" t="str">
            <v>ACEBROFILINA 50MG/5ML XPE X 120ML</v>
          </cell>
          <cell r="C11">
            <v>50</v>
          </cell>
          <cell r="D11" t="str">
            <v>Saúde Humana</v>
          </cell>
          <cell r="E11">
            <v>9</v>
          </cell>
          <cell r="F11" t="str">
            <v>Farma</v>
          </cell>
          <cell r="G11">
            <v>7</v>
          </cell>
          <cell r="H11" t="str">
            <v>Genérico</v>
          </cell>
          <cell r="I11">
            <v>7896006205593</v>
          </cell>
          <cell r="J11" t="str">
            <v>3004.90.39</v>
          </cell>
          <cell r="K11">
            <v>35</v>
          </cell>
          <cell r="L11" t="str">
            <v>Linha Humana Genérico Lista Positiva</v>
          </cell>
        </row>
        <row r="12">
          <cell r="A12">
            <v>1000307</v>
          </cell>
          <cell r="B12" t="str">
            <v>ACETATO DE DEXAMETASONA CREME x 10G</v>
          </cell>
          <cell r="C12">
            <v>50</v>
          </cell>
          <cell r="D12" t="str">
            <v>Saúde Humana</v>
          </cell>
          <cell r="E12">
            <v>9</v>
          </cell>
          <cell r="F12" t="str">
            <v>Farma</v>
          </cell>
          <cell r="G12">
            <v>7</v>
          </cell>
          <cell r="H12" t="str">
            <v>Genérico</v>
          </cell>
          <cell r="I12">
            <v>7896006267010</v>
          </cell>
          <cell r="J12" t="str">
            <v>3004.32.90</v>
          </cell>
          <cell r="K12">
            <v>80</v>
          </cell>
          <cell r="L12" t="str">
            <v>Linha Humana Genérico Lista Positiva</v>
          </cell>
        </row>
        <row r="13">
          <cell r="A13">
            <v>1000308</v>
          </cell>
          <cell r="B13" t="str">
            <v>ACETATO DE HIDROCORTISONA CREME X 20G</v>
          </cell>
          <cell r="C13">
            <v>50</v>
          </cell>
          <cell r="D13" t="str">
            <v>Saúde Humana</v>
          </cell>
          <cell r="E13">
            <v>9</v>
          </cell>
          <cell r="F13" t="str">
            <v>Farma</v>
          </cell>
          <cell r="G13">
            <v>7</v>
          </cell>
          <cell r="H13" t="str">
            <v>Genérico</v>
          </cell>
          <cell r="I13">
            <v>7896006267072</v>
          </cell>
          <cell r="J13" t="str">
            <v>3004.32.90</v>
          </cell>
          <cell r="K13">
            <v>80</v>
          </cell>
          <cell r="L13" t="str">
            <v>Linha Humana Genérico Lista Negativa</v>
          </cell>
        </row>
        <row r="14">
          <cell r="A14">
            <v>1000285</v>
          </cell>
          <cell r="B14" t="str">
            <v>ACETILCISTEINA 10% SOL INJX5</v>
          </cell>
          <cell r="C14">
            <v>50</v>
          </cell>
          <cell r="D14" t="str">
            <v>Saúde Humana</v>
          </cell>
          <cell r="E14">
            <v>9</v>
          </cell>
          <cell r="F14" t="str">
            <v>Farma</v>
          </cell>
          <cell r="G14">
            <v>7</v>
          </cell>
          <cell r="H14" t="str">
            <v>Genérico</v>
          </cell>
          <cell r="I14">
            <v>7896006259732</v>
          </cell>
          <cell r="J14" t="str">
            <v>3004.90.59</v>
          </cell>
          <cell r="K14">
            <v>48</v>
          </cell>
          <cell r="L14" t="str">
            <v>Linha Humana Genérico Lista Negativa</v>
          </cell>
        </row>
        <row r="15">
          <cell r="A15">
            <v>1000287</v>
          </cell>
          <cell r="B15" t="str">
            <v>ACETILCISTEINA 20MG/ML XPE X</v>
          </cell>
          <cell r="C15">
            <v>50</v>
          </cell>
          <cell r="D15" t="str">
            <v>Saúde Humana</v>
          </cell>
          <cell r="E15">
            <v>9</v>
          </cell>
          <cell r="F15" t="str">
            <v>Farma</v>
          </cell>
          <cell r="G15">
            <v>7</v>
          </cell>
          <cell r="H15" t="str">
            <v>Genérico</v>
          </cell>
          <cell r="I15">
            <v>7896006210221</v>
          </cell>
          <cell r="J15" t="str">
            <v>3004.90.59</v>
          </cell>
          <cell r="K15">
            <v>35</v>
          </cell>
          <cell r="L15" t="str">
            <v>Linha Humana Genérico Lista Negativa</v>
          </cell>
        </row>
        <row r="16">
          <cell r="A16">
            <v>1000098</v>
          </cell>
          <cell r="B16" t="str">
            <v>ACICLOVIR 50MG/G CREME X 10G</v>
          </cell>
          <cell r="C16">
            <v>50</v>
          </cell>
          <cell r="D16" t="str">
            <v>Saúde Humana</v>
          </cell>
          <cell r="E16">
            <v>9</v>
          </cell>
          <cell r="F16" t="str">
            <v>Farma</v>
          </cell>
          <cell r="G16">
            <v>7</v>
          </cell>
          <cell r="H16" t="str">
            <v>Genérico</v>
          </cell>
          <cell r="I16">
            <v>7896006225874</v>
          </cell>
          <cell r="J16" t="str">
            <v>3004.90.69</v>
          </cell>
          <cell r="K16">
            <v>80</v>
          </cell>
          <cell r="L16" t="str">
            <v>Linha Humana Genérico Lista Negativa</v>
          </cell>
        </row>
        <row r="17">
          <cell r="A17">
            <v>1000266</v>
          </cell>
          <cell r="B17" t="str">
            <v>ALIVE SOL NAS X 30ML</v>
          </cell>
          <cell r="C17">
            <v>50</v>
          </cell>
          <cell r="D17" t="str">
            <v>Saúde Humana</v>
          </cell>
          <cell r="E17">
            <v>9</v>
          </cell>
          <cell r="F17" t="str">
            <v>Farma</v>
          </cell>
          <cell r="G17">
            <v>1</v>
          </cell>
          <cell r="H17" t="str">
            <v>Marcas UQ</v>
          </cell>
          <cell r="I17">
            <v>7896006256601</v>
          </cell>
          <cell r="J17" t="str">
            <v>3004.90.99</v>
          </cell>
          <cell r="K17">
            <v>50</v>
          </cell>
          <cell r="L17" t="str">
            <v>Linha Humana Marca Lista Negativa</v>
          </cell>
        </row>
        <row r="18">
          <cell r="A18">
            <v>1001014</v>
          </cell>
          <cell r="B18" t="str">
            <v>ALLFORT COMP REV X 30</v>
          </cell>
          <cell r="C18">
            <v>50</v>
          </cell>
          <cell r="D18" t="str">
            <v>Saúde Humana</v>
          </cell>
          <cell r="E18">
            <v>9</v>
          </cell>
          <cell r="F18" t="str">
            <v>Farma</v>
          </cell>
          <cell r="G18">
            <v>1</v>
          </cell>
          <cell r="H18" t="str">
            <v>Marcas UQ</v>
          </cell>
          <cell r="I18">
            <v>7896006207757</v>
          </cell>
          <cell r="J18" t="str">
            <v>3004.50.90</v>
          </cell>
          <cell r="K18">
            <v>70</v>
          </cell>
          <cell r="L18" t="str">
            <v>Linha Humana Outros Lista Negativa</v>
          </cell>
        </row>
        <row r="19">
          <cell r="A19">
            <v>1000046</v>
          </cell>
          <cell r="B19" t="str">
            <v>AMOXICILINA 250MG/5ML GEN SUS</v>
          </cell>
          <cell r="C19">
            <v>50</v>
          </cell>
          <cell r="D19" t="str">
            <v>Saúde Humana</v>
          </cell>
          <cell r="E19">
            <v>9</v>
          </cell>
          <cell r="F19" t="str">
            <v>Farma</v>
          </cell>
          <cell r="G19">
            <v>7</v>
          </cell>
          <cell r="H19" t="str">
            <v>Genérico</v>
          </cell>
          <cell r="I19">
            <v>7896006217305</v>
          </cell>
          <cell r="J19" t="str">
            <v>3004.10.12</v>
          </cell>
          <cell r="K19">
            <v>35</v>
          </cell>
          <cell r="L19" t="str">
            <v>Linha Humana Genérico Lista Positiva</v>
          </cell>
        </row>
        <row r="20">
          <cell r="A20">
            <v>1000133</v>
          </cell>
          <cell r="B20" t="str">
            <v>AMOXICILINA 500MG CAP X 15 GEN</v>
          </cell>
          <cell r="C20">
            <v>50</v>
          </cell>
          <cell r="D20" t="str">
            <v>Saúde Humana</v>
          </cell>
          <cell r="E20">
            <v>9</v>
          </cell>
          <cell r="F20" t="str">
            <v>Farma</v>
          </cell>
          <cell r="G20">
            <v>7</v>
          </cell>
          <cell r="H20" t="str">
            <v>Genérico</v>
          </cell>
          <cell r="I20">
            <v>7896006230649</v>
          </cell>
          <cell r="J20" t="str">
            <v>3004.10.12</v>
          </cell>
          <cell r="K20">
            <v>110</v>
          </cell>
          <cell r="L20" t="str">
            <v>Linha Humana Genérico Lista Positiva</v>
          </cell>
        </row>
        <row r="21">
          <cell r="A21">
            <v>1000131</v>
          </cell>
          <cell r="B21" t="str">
            <v>AMOXICILINA 500MG CAP X 21 GEN</v>
          </cell>
          <cell r="C21">
            <v>50</v>
          </cell>
          <cell r="D21" t="str">
            <v>Saúde Humana</v>
          </cell>
          <cell r="E21">
            <v>9</v>
          </cell>
          <cell r="F21" t="str">
            <v>Farma</v>
          </cell>
          <cell r="G21">
            <v>7</v>
          </cell>
          <cell r="H21" t="str">
            <v>Genérico</v>
          </cell>
          <cell r="I21">
            <v>7896006230618</v>
          </cell>
          <cell r="J21" t="str">
            <v>3004.10.12</v>
          </cell>
          <cell r="K21">
            <v>110</v>
          </cell>
          <cell r="L21" t="str">
            <v>Linha Humana Genérico Lista Positiva</v>
          </cell>
        </row>
        <row r="22">
          <cell r="A22">
            <v>1000132</v>
          </cell>
          <cell r="B22" t="str">
            <v>AMOXICILINA 500MG CAP X 30 GEN</v>
          </cell>
          <cell r="C22">
            <v>50</v>
          </cell>
          <cell r="D22" t="str">
            <v>Saúde Humana</v>
          </cell>
          <cell r="E22">
            <v>9</v>
          </cell>
          <cell r="F22" t="str">
            <v>Farma</v>
          </cell>
          <cell r="G22">
            <v>7</v>
          </cell>
          <cell r="H22" t="str">
            <v>Genérico</v>
          </cell>
          <cell r="I22">
            <v>7896006230632</v>
          </cell>
          <cell r="J22" t="str">
            <v>3004.10.12</v>
          </cell>
          <cell r="K22">
            <v>96</v>
          </cell>
          <cell r="L22" t="str">
            <v>Linha Humana Genérico Lista Positiva</v>
          </cell>
        </row>
        <row r="23">
          <cell r="A23">
            <v>1000048</v>
          </cell>
          <cell r="B23" t="str">
            <v>AMOXICILINA 500MG/5ML GEN SUS</v>
          </cell>
          <cell r="C23">
            <v>50</v>
          </cell>
          <cell r="D23" t="str">
            <v>Saúde Humana</v>
          </cell>
          <cell r="E23">
            <v>9</v>
          </cell>
          <cell r="F23" t="str">
            <v>Farma</v>
          </cell>
          <cell r="G23">
            <v>7</v>
          </cell>
          <cell r="H23" t="str">
            <v>Genérico</v>
          </cell>
          <cell r="I23">
            <v>7896006217336</v>
          </cell>
          <cell r="J23" t="str">
            <v>3004.10.12</v>
          </cell>
          <cell r="K23">
            <v>28</v>
          </cell>
          <cell r="L23" t="str">
            <v>Linha Humana Genérico Lista Positiva</v>
          </cell>
        </row>
        <row r="24">
          <cell r="A24">
            <v>1000129</v>
          </cell>
          <cell r="B24" t="str">
            <v>ANALGEX 500MG COM X 200</v>
          </cell>
          <cell r="C24">
            <v>50</v>
          </cell>
          <cell r="D24" t="str">
            <v>Saúde Humana</v>
          </cell>
          <cell r="E24">
            <v>9</v>
          </cell>
          <cell r="F24" t="str">
            <v>Farma</v>
          </cell>
          <cell r="G24">
            <v>1</v>
          </cell>
          <cell r="H24" t="str">
            <v>Marcas UQ</v>
          </cell>
          <cell r="I24">
            <v>7896006230267</v>
          </cell>
          <cell r="J24" t="str">
            <v>3004.90.69</v>
          </cell>
          <cell r="K24">
            <v>0</v>
          </cell>
          <cell r="L24" t="str">
            <v>Linha Humana Similar Lista Negativa</v>
          </cell>
        </row>
        <row r="25">
          <cell r="A25">
            <v>1001017</v>
          </cell>
          <cell r="B25" t="str">
            <v>ANALGEX 500MG/ML SOL OR FR C/ 20ML</v>
          </cell>
          <cell r="C25">
            <v>50</v>
          </cell>
          <cell r="D25" t="str">
            <v>Saúde Humana</v>
          </cell>
          <cell r="E25">
            <v>9</v>
          </cell>
          <cell r="F25" t="str">
            <v>Farma</v>
          </cell>
          <cell r="G25">
            <v>1</v>
          </cell>
          <cell r="H25" t="str">
            <v>Marcas UQ</v>
          </cell>
          <cell r="I25">
            <v>7896006200666</v>
          </cell>
          <cell r="J25" t="str">
            <v>3004.90.69</v>
          </cell>
          <cell r="K25">
            <v>0</v>
          </cell>
          <cell r="L25" t="str">
            <v>Linha Humana Similar Lista Negativa</v>
          </cell>
        </row>
        <row r="26">
          <cell r="A26">
            <v>1001016</v>
          </cell>
          <cell r="B26" t="str">
            <v>ANALGEX 500MG/ML SOL OR FR C/10ML</v>
          </cell>
          <cell r="C26">
            <v>50</v>
          </cell>
          <cell r="D26" t="str">
            <v>Saúde Humana</v>
          </cell>
          <cell r="E26">
            <v>9</v>
          </cell>
          <cell r="F26" t="str">
            <v>Farma</v>
          </cell>
          <cell r="G26">
            <v>1</v>
          </cell>
          <cell r="H26" t="str">
            <v>Marcas UQ</v>
          </cell>
          <cell r="I26">
            <v>7896006200642</v>
          </cell>
          <cell r="J26" t="str">
            <v>3004.90.69</v>
          </cell>
          <cell r="K26">
            <v>0</v>
          </cell>
          <cell r="L26" t="str">
            <v>Linha Humana Similar Lista Negativa</v>
          </cell>
        </row>
        <row r="27">
          <cell r="A27">
            <v>1000026</v>
          </cell>
          <cell r="B27" t="str">
            <v>ANDRIODERMOL LIQ X 50ML</v>
          </cell>
          <cell r="C27">
            <v>50</v>
          </cell>
          <cell r="D27" t="str">
            <v>Saúde Humana</v>
          </cell>
          <cell r="E27">
            <v>9</v>
          </cell>
          <cell r="F27" t="str">
            <v>Farma</v>
          </cell>
          <cell r="G27">
            <v>2</v>
          </cell>
          <cell r="H27" t="str">
            <v>Andromed</v>
          </cell>
          <cell r="I27">
            <v>7896006214007</v>
          </cell>
          <cell r="J27" t="str">
            <v>3004.90.29</v>
          </cell>
          <cell r="K27">
            <v>70</v>
          </cell>
          <cell r="L27" t="str">
            <v>Linha Humana Similar Lista Negativa</v>
          </cell>
        </row>
        <row r="28">
          <cell r="A28">
            <v>1000038</v>
          </cell>
          <cell r="B28" t="str">
            <v>ANDRIODERMOL PO TUBO X 50G</v>
          </cell>
          <cell r="C28">
            <v>50</v>
          </cell>
          <cell r="D28" t="str">
            <v>Saúde Humana</v>
          </cell>
          <cell r="E28">
            <v>9</v>
          </cell>
          <cell r="F28" t="str">
            <v>Farma</v>
          </cell>
          <cell r="G28">
            <v>2</v>
          </cell>
          <cell r="H28" t="str">
            <v>Andromed</v>
          </cell>
          <cell r="I28">
            <v>7896006216001</v>
          </cell>
          <cell r="J28" t="str">
            <v>3004.90.29</v>
          </cell>
          <cell r="K28">
            <v>70</v>
          </cell>
          <cell r="L28" t="str">
            <v>Linha Humana Similar Lista Negativa</v>
          </cell>
        </row>
        <row r="29">
          <cell r="A29">
            <v>1000000</v>
          </cell>
          <cell r="B29" t="str">
            <v>ARES 0,25MG/ML SOL INAL X 20ML</v>
          </cell>
          <cell r="C29">
            <v>50</v>
          </cell>
          <cell r="D29" t="str">
            <v>Saúde Humana</v>
          </cell>
          <cell r="E29">
            <v>9</v>
          </cell>
          <cell r="F29" t="str">
            <v>Farma</v>
          </cell>
          <cell r="G29">
            <v>1</v>
          </cell>
          <cell r="H29" t="str">
            <v>Marcas UQ</v>
          </cell>
          <cell r="I29">
            <v>7896006210108</v>
          </cell>
          <cell r="J29" t="str">
            <v>3004.90.99</v>
          </cell>
          <cell r="K29">
            <v>90</v>
          </cell>
          <cell r="L29" t="str">
            <v>Linha Humana Similar Lista Positiva</v>
          </cell>
        </row>
        <row r="30">
          <cell r="A30">
            <v>1000003</v>
          </cell>
          <cell r="B30" t="str">
            <v>ARTRINID 50 MG CAP C/ 24</v>
          </cell>
          <cell r="C30">
            <v>50</v>
          </cell>
          <cell r="D30" t="str">
            <v>Saúde Humana</v>
          </cell>
          <cell r="E30">
            <v>9</v>
          </cell>
          <cell r="F30" t="str">
            <v>Farma</v>
          </cell>
          <cell r="G30">
            <v>1</v>
          </cell>
          <cell r="H30" t="str">
            <v>Marcas UQ</v>
          </cell>
          <cell r="I30">
            <v>7896006210245</v>
          </cell>
          <cell r="J30" t="str">
            <v>3004.90.29</v>
          </cell>
          <cell r="K30">
            <v>198</v>
          </cell>
          <cell r="L30" t="str">
            <v>Linha Humana Similar Lista Positiva</v>
          </cell>
        </row>
        <row r="31">
          <cell r="A31">
            <v>1000025</v>
          </cell>
          <cell r="B31" t="str">
            <v>ARTRINID 50MG/ML X 50 AMP</v>
          </cell>
          <cell r="C31">
            <v>50</v>
          </cell>
          <cell r="D31" t="str">
            <v>Saúde Humana</v>
          </cell>
          <cell r="E31">
            <v>9</v>
          </cell>
          <cell r="F31" t="str">
            <v>Farma</v>
          </cell>
          <cell r="G31">
            <v>1</v>
          </cell>
          <cell r="H31" t="str">
            <v>Marcas UQ</v>
          </cell>
          <cell r="I31">
            <v>7896006213543</v>
          </cell>
          <cell r="J31" t="str">
            <v>3004.90.29</v>
          </cell>
          <cell r="K31">
            <v>20</v>
          </cell>
          <cell r="L31" t="str">
            <v>Linha Humana Similar Lista Positiva</v>
          </cell>
        </row>
        <row r="32">
          <cell r="A32">
            <v>1000052</v>
          </cell>
          <cell r="B32" t="str">
            <v>ARTRINID IV 100MG PO LIOF INJ X 50 FA</v>
          </cell>
          <cell r="C32">
            <v>50</v>
          </cell>
          <cell r="D32" t="str">
            <v>Saúde Humana</v>
          </cell>
          <cell r="E32">
            <v>9</v>
          </cell>
          <cell r="F32" t="str">
            <v>Farma</v>
          </cell>
          <cell r="G32">
            <v>1</v>
          </cell>
          <cell r="H32" t="str">
            <v>Marcas UQ</v>
          </cell>
          <cell r="I32">
            <v>7896006252160</v>
          </cell>
          <cell r="J32" t="str">
            <v>3004.90.29</v>
          </cell>
          <cell r="K32">
            <v>12</v>
          </cell>
          <cell r="L32" t="str">
            <v>Linha Humana Similar Lista Positiva</v>
          </cell>
        </row>
        <row r="33">
          <cell r="A33">
            <v>1000053</v>
          </cell>
          <cell r="B33" t="str">
            <v>ARTRINID IV 100MG PO LIOF INJ X 50 FA</v>
          </cell>
          <cell r="C33">
            <v>50</v>
          </cell>
          <cell r="D33" t="str">
            <v>Saúde Humana</v>
          </cell>
          <cell r="E33">
            <v>9</v>
          </cell>
          <cell r="F33" t="str">
            <v>Farma</v>
          </cell>
          <cell r="G33">
            <v>1</v>
          </cell>
          <cell r="H33" t="str">
            <v>Marcas UQ</v>
          </cell>
          <cell r="I33">
            <v>7896006252160</v>
          </cell>
          <cell r="J33" t="str">
            <v>3004.90.29</v>
          </cell>
          <cell r="K33">
            <v>12</v>
          </cell>
          <cell r="L33" t="str">
            <v>Linha Humana Similar Lista Positiva</v>
          </cell>
        </row>
        <row r="34">
          <cell r="A34">
            <v>1000271</v>
          </cell>
          <cell r="B34" t="str">
            <v>AZIRAM 230 MG COM X 10</v>
          </cell>
          <cell r="C34">
            <v>50</v>
          </cell>
          <cell r="D34" t="str">
            <v>Saúde Humana</v>
          </cell>
          <cell r="E34">
            <v>9</v>
          </cell>
          <cell r="F34" t="str">
            <v>Farma</v>
          </cell>
          <cell r="G34">
            <v>1</v>
          </cell>
          <cell r="H34" t="str">
            <v>Marcas UQ</v>
          </cell>
          <cell r="I34">
            <v>7896006257899</v>
          </cell>
          <cell r="J34" t="str">
            <v>3004.90.99</v>
          </cell>
          <cell r="K34">
            <v>0</v>
          </cell>
          <cell r="L34" t="str">
            <v>Linha Humana Similar Lista Negativa</v>
          </cell>
        </row>
        <row r="35">
          <cell r="A35">
            <v>1001070</v>
          </cell>
          <cell r="B35" t="str">
            <v>AZIRAM 60MG/ML SUSP ORAL FR C/150ML</v>
          </cell>
          <cell r="C35">
            <v>50</v>
          </cell>
          <cell r="D35" t="str">
            <v>Saúde Humana</v>
          </cell>
          <cell r="E35">
            <v>9</v>
          </cell>
          <cell r="F35" t="str">
            <v>Farma</v>
          </cell>
          <cell r="G35">
            <v>1</v>
          </cell>
          <cell r="H35" t="str">
            <v>Marcas UQ</v>
          </cell>
          <cell r="I35">
            <v>7896006257851</v>
          </cell>
          <cell r="J35" t="str">
            <v>3004.90.99</v>
          </cell>
          <cell r="K35">
            <v>35</v>
          </cell>
          <cell r="L35" t="str">
            <v>Linha Humana Outros Lista Negativa</v>
          </cell>
        </row>
        <row r="36">
          <cell r="A36">
            <v>1001069</v>
          </cell>
          <cell r="B36" t="str">
            <v>AZIRAM 60MG/ML SUSP ORAL FR C/240ML</v>
          </cell>
          <cell r="C36">
            <v>50</v>
          </cell>
          <cell r="D36" t="str">
            <v>Saúde Humana</v>
          </cell>
          <cell r="E36">
            <v>9</v>
          </cell>
          <cell r="F36" t="str">
            <v>Farma</v>
          </cell>
          <cell r="G36">
            <v>1</v>
          </cell>
          <cell r="H36" t="str">
            <v>Marcas UQ</v>
          </cell>
          <cell r="I36">
            <v>7896006209911</v>
          </cell>
          <cell r="J36" t="str">
            <v>3004.90.99</v>
          </cell>
          <cell r="K36">
            <v>32</v>
          </cell>
          <cell r="L36" t="str">
            <v>Linha Humana Outros Lista Negativa</v>
          </cell>
        </row>
        <row r="37">
          <cell r="A37">
            <v>1000270</v>
          </cell>
          <cell r="B37" t="str">
            <v>AZIRAM 61,5MG/ML SUSP ORAL</v>
          </cell>
          <cell r="C37">
            <v>50</v>
          </cell>
          <cell r="D37" t="str">
            <v>Saúde Humana</v>
          </cell>
          <cell r="E37">
            <v>9</v>
          </cell>
          <cell r="F37" t="str">
            <v>Farma</v>
          </cell>
          <cell r="G37">
            <v>1</v>
          </cell>
          <cell r="H37" t="str">
            <v>Marcas UQ</v>
          </cell>
          <cell r="I37">
            <v>7896006257851</v>
          </cell>
          <cell r="J37" t="str">
            <v>3004.90.99</v>
          </cell>
          <cell r="K37">
            <v>24</v>
          </cell>
          <cell r="L37" t="str">
            <v>Linha Humana Similar Lista Negativa</v>
          </cell>
        </row>
        <row r="38">
          <cell r="A38">
            <v>1000118</v>
          </cell>
          <cell r="B38" t="str">
            <v>BABY SURE TESTE GRAVIDEZ X 1</v>
          </cell>
          <cell r="C38">
            <v>50</v>
          </cell>
          <cell r="D38" t="str">
            <v>Saúde Humana</v>
          </cell>
          <cell r="E38">
            <v>9</v>
          </cell>
          <cell r="F38" t="str">
            <v>Farma</v>
          </cell>
          <cell r="G38">
            <v>1</v>
          </cell>
          <cell r="H38" t="str">
            <v>Marcas UQ</v>
          </cell>
          <cell r="I38">
            <v>7896006228530</v>
          </cell>
          <cell r="J38" t="str">
            <v>3822.00.10</v>
          </cell>
          <cell r="K38">
            <v>72</v>
          </cell>
          <cell r="L38" t="str">
            <v>Medicamento (sabonete/creme dental) Lista Neutra</v>
          </cell>
        </row>
        <row r="39">
          <cell r="A39">
            <v>1000674</v>
          </cell>
          <cell r="B39" t="str">
            <v>BABY SURE TESTE GRAVIDEZ X 1</v>
          </cell>
          <cell r="C39">
            <v>50</v>
          </cell>
          <cell r="D39" t="str">
            <v>Saúde Humana</v>
          </cell>
          <cell r="E39">
            <v>9</v>
          </cell>
          <cell r="F39" t="str">
            <v>Farma</v>
          </cell>
          <cell r="G39">
            <v>1</v>
          </cell>
          <cell r="H39" t="str">
            <v>Marcas UQ</v>
          </cell>
          <cell r="I39">
            <v>7897446000014</v>
          </cell>
          <cell r="J39" t="str">
            <v>3822.00.10</v>
          </cell>
          <cell r="K39">
            <v>108</v>
          </cell>
          <cell r="L39" t="str">
            <v>Medicamento (sabonete/creme dental) Lista Neutra</v>
          </cell>
        </row>
        <row r="40">
          <cell r="A40">
            <v>1001245</v>
          </cell>
          <cell r="B40" t="str">
            <v>BABY SURE TESTE GRAVIDEZ X 1</v>
          </cell>
          <cell r="C40">
            <v>50</v>
          </cell>
          <cell r="D40" t="str">
            <v>Saúde Humana</v>
          </cell>
          <cell r="E40">
            <v>9</v>
          </cell>
          <cell r="F40" t="str">
            <v>Farma</v>
          </cell>
          <cell r="G40">
            <v>1</v>
          </cell>
          <cell r="H40" t="str">
            <v>Marcas UQ</v>
          </cell>
          <cell r="I40">
            <v>7896006228530</v>
          </cell>
          <cell r="J40" t="str">
            <v>3822.00.10</v>
          </cell>
          <cell r="K40">
            <v>306</v>
          </cell>
          <cell r="L40" t="str">
            <v>Revenda Correlatos de Medicamentos</v>
          </cell>
        </row>
        <row r="41">
          <cell r="A41">
            <v>1001018</v>
          </cell>
          <cell r="B41" t="str">
            <v>BABYDRAT LOCAO FR C/ 150ML</v>
          </cell>
          <cell r="C41">
            <v>50</v>
          </cell>
          <cell r="D41" t="str">
            <v>Saúde Humana</v>
          </cell>
          <cell r="E41">
            <v>9</v>
          </cell>
          <cell r="F41" t="str">
            <v>Farma</v>
          </cell>
          <cell r="G41">
            <v>1</v>
          </cell>
          <cell r="H41" t="str">
            <v>Marcas UQ</v>
          </cell>
          <cell r="I41">
            <v>7896006207283</v>
          </cell>
          <cell r="J41" t="str">
            <v>3304.99.10</v>
          </cell>
          <cell r="K41">
            <v>0</v>
          </cell>
          <cell r="L41" t="str">
            <v>Linha Cosmecêutica</v>
          </cell>
        </row>
        <row r="42">
          <cell r="A42">
            <v>1000004</v>
          </cell>
          <cell r="B42" t="str">
            <v>BABYDRAX 27,9G PO C/ 4 ENV</v>
          </cell>
          <cell r="C42">
            <v>50</v>
          </cell>
          <cell r="D42" t="str">
            <v>Saúde Humana</v>
          </cell>
          <cell r="E42">
            <v>9</v>
          </cell>
          <cell r="F42" t="str">
            <v>Farma</v>
          </cell>
          <cell r="G42">
            <v>1</v>
          </cell>
          <cell r="H42" t="str">
            <v>Marcas UQ</v>
          </cell>
          <cell r="I42">
            <v>7896006210306</v>
          </cell>
          <cell r="J42" t="str">
            <v>3004.90.99</v>
          </cell>
          <cell r="K42">
            <v>20</v>
          </cell>
          <cell r="L42" t="str">
            <v>Linha Humana Outros Lista Negativa</v>
          </cell>
        </row>
        <row r="43">
          <cell r="A43">
            <v>1000005</v>
          </cell>
          <cell r="B43" t="str">
            <v>BABYDRAX 27,9G X 50 ENV</v>
          </cell>
          <cell r="C43">
            <v>50</v>
          </cell>
          <cell r="D43" t="str">
            <v>Saúde Humana</v>
          </cell>
          <cell r="E43">
            <v>9</v>
          </cell>
          <cell r="F43" t="str">
            <v>Farma</v>
          </cell>
          <cell r="G43">
            <v>1</v>
          </cell>
          <cell r="H43" t="str">
            <v>Marcas UQ</v>
          </cell>
          <cell r="I43">
            <v>7896006210429</v>
          </cell>
          <cell r="J43" t="str">
            <v>3004.90.99</v>
          </cell>
          <cell r="K43">
            <v>4</v>
          </cell>
          <cell r="L43" t="str">
            <v>Linha Humana Outros Lista Negativa</v>
          </cell>
        </row>
        <row r="44">
          <cell r="A44">
            <v>1001280</v>
          </cell>
          <cell r="B44" t="str">
            <v>BACLOFENO 10MG COM X 20</v>
          </cell>
          <cell r="C44">
            <v>50</v>
          </cell>
          <cell r="D44" t="str">
            <v>Saúde Humana</v>
          </cell>
          <cell r="E44">
            <v>9</v>
          </cell>
          <cell r="F44" t="str">
            <v>Farma</v>
          </cell>
          <cell r="G44">
            <v>7</v>
          </cell>
          <cell r="H44" t="str">
            <v>Genérico</v>
          </cell>
          <cell r="I44">
            <v>7896006209027</v>
          </cell>
          <cell r="J44" t="str">
            <v>3004.90.99</v>
          </cell>
          <cell r="K44">
            <v>198</v>
          </cell>
          <cell r="L44" t="str">
            <v>Linha Humana Genérico Lista Positiva</v>
          </cell>
        </row>
        <row r="45">
          <cell r="A45">
            <v>1000039</v>
          </cell>
          <cell r="B45" t="str">
            <v>BENZITRAT COLUT 1,5MG/ML X 150</v>
          </cell>
          <cell r="C45">
            <v>50</v>
          </cell>
          <cell r="D45" t="str">
            <v>Saúde Humana</v>
          </cell>
          <cell r="E45">
            <v>9</v>
          </cell>
          <cell r="F45" t="str">
            <v>Farma</v>
          </cell>
          <cell r="G45">
            <v>2</v>
          </cell>
          <cell r="H45" t="str">
            <v>Andromed</v>
          </cell>
          <cell r="I45">
            <v>7896006216261</v>
          </cell>
          <cell r="J45" t="str">
            <v>3004.90.39</v>
          </cell>
          <cell r="K45">
            <v>35</v>
          </cell>
          <cell r="L45" t="str">
            <v>Linha Humana Similar Lista Negativa</v>
          </cell>
        </row>
        <row r="46">
          <cell r="A46">
            <v>1000805</v>
          </cell>
          <cell r="B46" t="str">
            <v>BESILATO ANLODIPINO 10MG X 20</v>
          </cell>
          <cell r="C46">
            <v>50</v>
          </cell>
          <cell r="D46" t="str">
            <v>Saúde Humana</v>
          </cell>
          <cell r="E46">
            <v>9</v>
          </cell>
          <cell r="F46" t="str">
            <v>Farma</v>
          </cell>
          <cell r="G46">
            <v>7</v>
          </cell>
          <cell r="H46" t="str">
            <v>Genérico</v>
          </cell>
          <cell r="I46">
            <v>7896006210405</v>
          </cell>
          <cell r="J46" t="str">
            <v>3004.90.69</v>
          </cell>
          <cell r="K46">
            <v>0</v>
          </cell>
          <cell r="L46" t="str">
            <v>Linha Humana Genérico Lista Positiva</v>
          </cell>
        </row>
        <row r="47">
          <cell r="A47">
            <v>1000629</v>
          </cell>
          <cell r="B47" t="str">
            <v>BESILATO ANLODIPINO 10MG X 30</v>
          </cell>
          <cell r="C47">
            <v>50</v>
          </cell>
          <cell r="D47" t="str">
            <v>Saúde Humana</v>
          </cell>
          <cell r="E47">
            <v>9</v>
          </cell>
          <cell r="F47" t="str">
            <v>Farma</v>
          </cell>
          <cell r="G47">
            <v>7</v>
          </cell>
          <cell r="H47" t="str">
            <v>Genérico</v>
          </cell>
          <cell r="I47">
            <v>7896006210436</v>
          </cell>
          <cell r="J47" t="str">
            <v>3004.90.69</v>
          </cell>
          <cell r="K47">
            <v>240</v>
          </cell>
          <cell r="L47" t="str">
            <v>Linha Humana Genérico Lista Positiva</v>
          </cell>
        </row>
        <row r="48">
          <cell r="A48">
            <v>1000648</v>
          </cell>
          <cell r="B48" t="str">
            <v>BESILATO ANLODIPINO 5MG X 20</v>
          </cell>
          <cell r="C48">
            <v>50</v>
          </cell>
          <cell r="D48" t="str">
            <v>Saúde Humana</v>
          </cell>
          <cell r="E48">
            <v>9</v>
          </cell>
          <cell r="F48" t="str">
            <v>Farma</v>
          </cell>
          <cell r="G48">
            <v>7</v>
          </cell>
          <cell r="H48" t="str">
            <v>Genérico</v>
          </cell>
          <cell r="I48">
            <v>7896006248903</v>
          </cell>
          <cell r="J48" t="str">
            <v>3004.90.69</v>
          </cell>
          <cell r="K48">
            <v>240</v>
          </cell>
          <cell r="L48" t="str">
            <v>Linha Humana Genérico Lista Positiva</v>
          </cell>
        </row>
        <row r="49">
          <cell r="A49">
            <v>1000649</v>
          </cell>
          <cell r="B49" t="str">
            <v>BESILATO ANLODIPINO 5MG X 30</v>
          </cell>
          <cell r="C49">
            <v>50</v>
          </cell>
          <cell r="D49" t="str">
            <v>Saúde Humana</v>
          </cell>
          <cell r="E49">
            <v>9</v>
          </cell>
          <cell r="F49" t="str">
            <v>Farma</v>
          </cell>
          <cell r="G49">
            <v>7</v>
          </cell>
          <cell r="H49" t="str">
            <v>Genérico</v>
          </cell>
          <cell r="I49">
            <v>7896006248965</v>
          </cell>
          <cell r="J49" t="str">
            <v>3004.90.69</v>
          </cell>
          <cell r="K49">
            <v>240</v>
          </cell>
          <cell r="L49" t="str">
            <v>Linha Humana Genérico Lista Positiva</v>
          </cell>
        </row>
        <row r="50">
          <cell r="A50">
            <v>1000070</v>
          </cell>
          <cell r="B50" t="str">
            <v>BETA-LONG 3MG+3MG/ML SUS INJ X</v>
          </cell>
          <cell r="C50">
            <v>50</v>
          </cell>
          <cell r="D50" t="str">
            <v>Saúde Humana</v>
          </cell>
          <cell r="E50">
            <v>9</v>
          </cell>
          <cell r="F50" t="str">
            <v>Farma</v>
          </cell>
          <cell r="G50">
            <v>1</v>
          </cell>
          <cell r="H50" t="str">
            <v>Marcas UQ</v>
          </cell>
          <cell r="I50">
            <v>7896006221623</v>
          </cell>
          <cell r="J50" t="str">
            <v>3004.90.99</v>
          </cell>
          <cell r="K50">
            <v>60</v>
          </cell>
          <cell r="L50" t="str">
            <v>Linha Humana Similar Lista Positiva</v>
          </cell>
        </row>
        <row r="51">
          <cell r="A51">
            <v>1000069</v>
          </cell>
          <cell r="B51" t="str">
            <v>BETA-LONG SUS INJ X 25 AMP</v>
          </cell>
          <cell r="C51">
            <v>50</v>
          </cell>
          <cell r="D51" t="str">
            <v>Saúde Humana</v>
          </cell>
          <cell r="E51">
            <v>9</v>
          </cell>
          <cell r="F51" t="str">
            <v>Farma</v>
          </cell>
          <cell r="G51">
            <v>1</v>
          </cell>
          <cell r="H51" t="str">
            <v>Marcas UQ</v>
          </cell>
          <cell r="I51">
            <v>7896006221609</v>
          </cell>
          <cell r="J51" t="str">
            <v>3004.90.99</v>
          </cell>
          <cell r="K51">
            <v>40</v>
          </cell>
          <cell r="L51" t="str">
            <v>Linha Humana Similar Lista Positiva</v>
          </cell>
        </row>
        <row r="52">
          <cell r="A52">
            <v>1000242</v>
          </cell>
          <cell r="B52" t="str">
            <v>BETAPROSPAN 5MG 2MG/ML</v>
          </cell>
          <cell r="C52">
            <v>50</v>
          </cell>
          <cell r="D52" t="str">
            <v>Saúde Humana</v>
          </cell>
          <cell r="E52">
            <v>9</v>
          </cell>
          <cell r="F52" t="str">
            <v>Farma</v>
          </cell>
          <cell r="G52">
            <v>1</v>
          </cell>
          <cell r="H52" t="str">
            <v>Marcas UQ</v>
          </cell>
          <cell r="I52">
            <v>7896006248910</v>
          </cell>
          <cell r="J52" t="str">
            <v>3004.39.99</v>
          </cell>
          <cell r="K52">
            <v>60</v>
          </cell>
          <cell r="L52" t="str">
            <v>Linha Humana Similar Lista Positiva</v>
          </cell>
        </row>
        <row r="53">
          <cell r="A53">
            <v>1000946</v>
          </cell>
          <cell r="B53" t="str">
            <v>BIO C 1 G COM EFERV TB X 30</v>
          </cell>
          <cell r="C53">
            <v>50</v>
          </cell>
          <cell r="D53" t="str">
            <v>Saúde Humana</v>
          </cell>
          <cell r="E53">
            <v>9</v>
          </cell>
          <cell r="F53" t="str">
            <v>Farma</v>
          </cell>
          <cell r="G53">
            <v>1</v>
          </cell>
          <cell r="H53" t="str">
            <v>Marcas UQ</v>
          </cell>
          <cell r="I53">
            <v>7896006229971</v>
          </cell>
          <cell r="J53" t="str">
            <v>3004.50.90</v>
          </cell>
          <cell r="K53">
            <v>50</v>
          </cell>
          <cell r="L53" t="str">
            <v>Linha Humana Outros Lista Negativa</v>
          </cell>
        </row>
        <row r="54">
          <cell r="A54">
            <v>1000126</v>
          </cell>
          <cell r="B54" t="str">
            <v>BIO C 1G COM EFERV TB X 10</v>
          </cell>
          <cell r="C54">
            <v>50</v>
          </cell>
          <cell r="D54" t="str">
            <v>Saúde Humana</v>
          </cell>
          <cell r="E54">
            <v>9</v>
          </cell>
          <cell r="F54" t="str">
            <v>Farma</v>
          </cell>
          <cell r="G54">
            <v>1</v>
          </cell>
          <cell r="H54" t="str">
            <v>Marcas UQ</v>
          </cell>
          <cell r="I54">
            <v>7896006229957</v>
          </cell>
          <cell r="J54" t="str">
            <v>3004.50.90</v>
          </cell>
          <cell r="K54">
            <v>140</v>
          </cell>
          <cell r="L54" t="str">
            <v>Linha Humana Outros Lista Negativa</v>
          </cell>
        </row>
        <row r="55">
          <cell r="A55">
            <v>1001251</v>
          </cell>
          <cell r="B55" t="str">
            <v>BIO C 1G COM EFERV TB X 10</v>
          </cell>
          <cell r="C55">
            <v>50</v>
          </cell>
          <cell r="D55" t="str">
            <v>Saúde Humana</v>
          </cell>
          <cell r="E55">
            <v>9</v>
          </cell>
          <cell r="F55" t="str">
            <v>Farma</v>
          </cell>
          <cell r="G55">
            <v>1</v>
          </cell>
          <cell r="H55" t="str">
            <v>Marcas UQ</v>
          </cell>
          <cell r="I55">
            <v>7896006229964</v>
          </cell>
          <cell r="J55" t="str">
            <v>3004.50.90</v>
          </cell>
          <cell r="K55">
            <v>140</v>
          </cell>
          <cell r="L55" t="str">
            <v>Linha Humana Outros Lista Negativa</v>
          </cell>
        </row>
        <row r="56">
          <cell r="A56">
            <v>1001248</v>
          </cell>
          <cell r="B56" t="str">
            <v>BIO C 200 MG/ML SOL GOT</v>
          </cell>
          <cell r="C56">
            <v>50</v>
          </cell>
          <cell r="D56" t="str">
            <v>Saúde Humana</v>
          </cell>
          <cell r="E56">
            <v>9</v>
          </cell>
          <cell r="F56" t="str">
            <v>Farma</v>
          </cell>
          <cell r="G56">
            <v>1</v>
          </cell>
          <cell r="H56" t="str">
            <v>Marcas UQ</v>
          </cell>
          <cell r="I56">
            <v>7896006229988</v>
          </cell>
          <cell r="J56" t="str">
            <v>3004.50.90</v>
          </cell>
          <cell r="K56">
            <v>90</v>
          </cell>
          <cell r="L56" t="str">
            <v>Linha Humana Outros Lista Negativa</v>
          </cell>
        </row>
        <row r="57">
          <cell r="A57">
            <v>1001246</v>
          </cell>
          <cell r="B57" t="str">
            <v>BIO C ZINCO X 10 COM EFEV</v>
          </cell>
          <cell r="C57">
            <v>50</v>
          </cell>
          <cell r="D57" t="str">
            <v>Saúde Humana</v>
          </cell>
          <cell r="E57">
            <v>9</v>
          </cell>
          <cell r="F57" t="str">
            <v>Farma</v>
          </cell>
          <cell r="G57">
            <v>1</v>
          </cell>
          <cell r="H57" t="str">
            <v>Marcas UQ</v>
          </cell>
          <cell r="I57">
            <v>7896006207290</v>
          </cell>
          <cell r="J57" t="str">
            <v>3004.90.99</v>
          </cell>
          <cell r="K57">
            <v>140</v>
          </cell>
          <cell r="L57" t="str">
            <v>Linha Humana Outros Lista Negativa</v>
          </cell>
        </row>
        <row r="58">
          <cell r="A58">
            <v>1001222</v>
          </cell>
          <cell r="B58" t="str">
            <v>BIO C ZINCO X 30 COM EFEV</v>
          </cell>
          <cell r="C58">
            <v>50</v>
          </cell>
          <cell r="D58" t="str">
            <v>Saúde Humana</v>
          </cell>
          <cell r="E58">
            <v>9</v>
          </cell>
          <cell r="F58" t="str">
            <v>Farma</v>
          </cell>
          <cell r="G58">
            <v>1</v>
          </cell>
          <cell r="H58" t="str">
            <v>Marcas UQ</v>
          </cell>
          <cell r="I58">
            <v>7896006207306</v>
          </cell>
          <cell r="J58" t="str">
            <v>3004.90.99</v>
          </cell>
          <cell r="K58">
            <v>50</v>
          </cell>
          <cell r="L58" t="str">
            <v>Linha Humana Outros Lista Negativa</v>
          </cell>
        </row>
        <row r="59">
          <cell r="A59">
            <v>1001111</v>
          </cell>
          <cell r="B59" t="str">
            <v>BIO D SABOR LARANJA X 20ML GTS (AL)</v>
          </cell>
          <cell r="C59">
            <v>50</v>
          </cell>
          <cell r="D59" t="str">
            <v>Saúde Humana</v>
          </cell>
          <cell r="E59">
            <v>9</v>
          </cell>
          <cell r="F59" t="str">
            <v>Farma</v>
          </cell>
          <cell r="G59">
            <v>4</v>
          </cell>
          <cell r="H59" t="str">
            <v>Genom</v>
          </cell>
          <cell r="I59">
            <v>7896006210979</v>
          </cell>
          <cell r="J59" t="str">
            <v>2106.90.30</v>
          </cell>
          <cell r="K59">
            <v>99</v>
          </cell>
          <cell r="L59" t="str">
            <v>Linha Alimentos</v>
          </cell>
        </row>
        <row r="60">
          <cell r="A60">
            <v>1001098</v>
          </cell>
          <cell r="B60" t="str">
            <v>BIO E 400 MG CAP X 20 (INT)</v>
          </cell>
          <cell r="C60">
            <v>50</v>
          </cell>
          <cell r="D60" t="str">
            <v>Saúde Humana</v>
          </cell>
          <cell r="E60">
            <v>9</v>
          </cell>
          <cell r="F60" t="str">
            <v>Farma</v>
          </cell>
          <cell r="G60">
            <v>1</v>
          </cell>
          <cell r="H60" t="str">
            <v>Marcas UQ</v>
          </cell>
          <cell r="I60">
            <v>7896006298267</v>
          </cell>
          <cell r="J60" t="str">
            <v>3004.50.90</v>
          </cell>
          <cell r="K60">
            <v>0</v>
          </cell>
          <cell r="L60" t="str">
            <v>Linha Humana Similar Lista Negativa</v>
          </cell>
        </row>
        <row r="61">
          <cell r="A61">
            <v>1001167</v>
          </cell>
          <cell r="B61" t="str">
            <v>BIO E 400 UI CAP MOLE X 30</v>
          </cell>
          <cell r="C61">
            <v>50</v>
          </cell>
          <cell r="D61" t="str">
            <v>Saúde Humana</v>
          </cell>
          <cell r="E61">
            <v>9</v>
          </cell>
          <cell r="F61" t="str">
            <v>Farma</v>
          </cell>
          <cell r="G61">
            <v>1</v>
          </cell>
          <cell r="H61" t="str">
            <v>Marcas UQ</v>
          </cell>
          <cell r="I61">
            <v>7896006298298</v>
          </cell>
          <cell r="J61" t="str">
            <v>3004.50.90</v>
          </cell>
          <cell r="K61">
            <v>144</v>
          </cell>
          <cell r="L61" t="str">
            <v>Linha Humana Outros Lista Negativa</v>
          </cell>
        </row>
        <row r="62">
          <cell r="A62">
            <v>1000606</v>
          </cell>
          <cell r="B62" t="str">
            <v>BIO E 400MG CAP X 20-INATIVO</v>
          </cell>
          <cell r="C62">
            <v>50</v>
          </cell>
          <cell r="D62" t="str">
            <v>Saúde Humana</v>
          </cell>
          <cell r="E62">
            <v>9</v>
          </cell>
          <cell r="F62" t="str">
            <v>Farma</v>
          </cell>
          <cell r="G62">
            <v>1</v>
          </cell>
          <cell r="H62" t="str">
            <v>Marcas UQ</v>
          </cell>
          <cell r="I62">
            <v>7897446000229</v>
          </cell>
          <cell r="J62" t="str">
            <v>3004.50.90</v>
          </cell>
          <cell r="K62">
            <v>240</v>
          </cell>
          <cell r="L62" t="str">
            <v>Linha Humana Similar Lista Negativa</v>
          </cell>
        </row>
        <row r="63">
          <cell r="A63">
            <v>1000978</v>
          </cell>
          <cell r="B63" t="str">
            <v>BIO E 400MG CAP X20</v>
          </cell>
          <cell r="C63">
            <v>50</v>
          </cell>
          <cell r="D63" t="str">
            <v>Saúde Humana</v>
          </cell>
          <cell r="E63">
            <v>9</v>
          </cell>
          <cell r="F63" t="str">
            <v>Farma</v>
          </cell>
          <cell r="G63">
            <v>1</v>
          </cell>
          <cell r="H63" t="str">
            <v>Marcas UQ</v>
          </cell>
          <cell r="I63">
            <v>7896006298267</v>
          </cell>
          <cell r="J63" t="str">
            <v>3004.50.90</v>
          </cell>
          <cell r="K63">
            <v>96</v>
          </cell>
          <cell r="L63" t="str">
            <v>Linha Humana Similar Lista Negativa</v>
          </cell>
        </row>
        <row r="64">
          <cell r="A64">
            <v>1001207</v>
          </cell>
          <cell r="B64" t="str">
            <v>BIO EPA X60 CAP MOLE (AL)</v>
          </cell>
          <cell r="C64">
            <v>50</v>
          </cell>
          <cell r="D64" t="str">
            <v>Saúde Humana</v>
          </cell>
          <cell r="E64">
            <v>9</v>
          </cell>
          <cell r="F64" t="str">
            <v>Farma</v>
          </cell>
          <cell r="G64">
            <v>1</v>
          </cell>
          <cell r="H64" t="str">
            <v>Marcas UQ</v>
          </cell>
          <cell r="I64">
            <v>7896006298311</v>
          </cell>
          <cell r="J64" t="str">
            <v>2106.90.30</v>
          </cell>
          <cell r="K64">
            <v>72</v>
          </cell>
          <cell r="L64" t="str">
            <v>Linha Alimentos</v>
          </cell>
        </row>
        <row r="65">
          <cell r="A65">
            <v>1001205</v>
          </cell>
          <cell r="B65" t="str">
            <v>BIOARGI-C X 16 COMP EFERV</v>
          </cell>
          <cell r="C65">
            <v>50</v>
          </cell>
          <cell r="D65" t="str">
            <v>Saúde Humana</v>
          </cell>
          <cell r="E65">
            <v>9</v>
          </cell>
          <cell r="F65" t="str">
            <v>Farma</v>
          </cell>
          <cell r="G65">
            <v>1</v>
          </cell>
          <cell r="H65" t="str">
            <v>Marcas UQ</v>
          </cell>
          <cell r="I65">
            <v>7896006210948</v>
          </cell>
          <cell r="J65" t="str">
            <v>3004.50.90</v>
          </cell>
          <cell r="K65">
            <v>77</v>
          </cell>
          <cell r="L65" t="str">
            <v>Linha Humana Outros Lista Negativa</v>
          </cell>
        </row>
        <row r="66">
          <cell r="A66">
            <v>1000607</v>
          </cell>
          <cell r="B66" t="str">
            <v>BIOFLEX COM X 148</v>
          </cell>
          <cell r="C66">
            <v>50</v>
          </cell>
          <cell r="D66" t="str">
            <v>Saúde Humana</v>
          </cell>
          <cell r="E66">
            <v>9</v>
          </cell>
          <cell r="F66" t="str">
            <v>Farma</v>
          </cell>
          <cell r="G66">
            <v>1</v>
          </cell>
          <cell r="H66" t="str">
            <v>Marcas UQ</v>
          </cell>
          <cell r="I66">
            <v>7896006291589</v>
          </cell>
          <cell r="J66" t="str">
            <v>3004.90.69</v>
          </cell>
          <cell r="K66">
            <v>9</v>
          </cell>
          <cell r="L66" t="str">
            <v>Linha Humana Similar Lista Negativa</v>
          </cell>
        </row>
        <row r="67">
          <cell r="A67">
            <v>1000608</v>
          </cell>
          <cell r="B67" t="str">
            <v>BIOFLEX COM X 16</v>
          </cell>
          <cell r="C67">
            <v>50</v>
          </cell>
          <cell r="D67" t="str">
            <v>Saúde Humana</v>
          </cell>
          <cell r="E67">
            <v>9</v>
          </cell>
          <cell r="F67" t="str">
            <v>Farma</v>
          </cell>
          <cell r="G67">
            <v>1</v>
          </cell>
          <cell r="H67" t="str">
            <v>Marcas UQ</v>
          </cell>
          <cell r="I67">
            <v>7896006291527</v>
          </cell>
          <cell r="J67" t="str">
            <v>3004.90.69</v>
          </cell>
          <cell r="K67">
            <v>168</v>
          </cell>
          <cell r="L67" t="str">
            <v>Linha Humana Similar Lista Negativa</v>
          </cell>
        </row>
        <row r="68">
          <cell r="A68">
            <v>1000609</v>
          </cell>
          <cell r="B68" t="str">
            <v>BIOFLEX SOL OR GT X 10ML</v>
          </cell>
          <cell r="C68">
            <v>50</v>
          </cell>
          <cell r="D68" t="str">
            <v>Saúde Humana</v>
          </cell>
          <cell r="E68">
            <v>9</v>
          </cell>
          <cell r="F68" t="str">
            <v>Farma</v>
          </cell>
          <cell r="G68">
            <v>1</v>
          </cell>
          <cell r="H68" t="str">
            <v>Marcas UQ</v>
          </cell>
          <cell r="I68">
            <v>7896006291602</v>
          </cell>
          <cell r="J68" t="str">
            <v>3004.90.69</v>
          </cell>
          <cell r="K68">
            <v>90</v>
          </cell>
          <cell r="L68" t="str">
            <v>Linha Humana Similar Lista Negativa</v>
          </cell>
        </row>
        <row r="69">
          <cell r="A69">
            <v>1000610</v>
          </cell>
          <cell r="B69" t="str">
            <v>BIOGRIPE CAP X 100</v>
          </cell>
          <cell r="C69">
            <v>50</v>
          </cell>
          <cell r="D69" t="str">
            <v>Saúde Humana</v>
          </cell>
          <cell r="E69">
            <v>9</v>
          </cell>
          <cell r="F69" t="str">
            <v>Farma</v>
          </cell>
          <cell r="G69">
            <v>1</v>
          </cell>
          <cell r="H69" t="str">
            <v>Marcas UQ</v>
          </cell>
          <cell r="I69">
            <v>7896006291640</v>
          </cell>
          <cell r="J69" t="str">
            <v>3004.90.45</v>
          </cell>
          <cell r="K69">
            <v>16</v>
          </cell>
          <cell r="L69" t="str">
            <v>Linha Humana Similar Lista Negativa</v>
          </cell>
        </row>
        <row r="70">
          <cell r="A70">
            <v>1000611</v>
          </cell>
          <cell r="B70" t="str">
            <v>BIOGRIPE CAP X 20</v>
          </cell>
          <cell r="C70">
            <v>50</v>
          </cell>
          <cell r="D70" t="str">
            <v>Saúde Humana</v>
          </cell>
          <cell r="E70">
            <v>9</v>
          </cell>
          <cell r="F70" t="str">
            <v>Farma</v>
          </cell>
          <cell r="G70">
            <v>1</v>
          </cell>
          <cell r="H70" t="str">
            <v>Marcas UQ</v>
          </cell>
          <cell r="I70">
            <v>7896006291657</v>
          </cell>
          <cell r="J70" t="str">
            <v>3004.90.45</v>
          </cell>
          <cell r="K70">
            <v>108</v>
          </cell>
          <cell r="L70" t="str">
            <v>Linha Humana Similar Lista Negativa</v>
          </cell>
        </row>
        <row r="71">
          <cell r="A71">
            <v>1001225</v>
          </cell>
          <cell r="B71" t="str">
            <v>BIOGRIPE CAP X 200</v>
          </cell>
          <cell r="C71">
            <v>50</v>
          </cell>
          <cell r="D71" t="str">
            <v>Saúde Humana</v>
          </cell>
          <cell r="E71">
            <v>9</v>
          </cell>
          <cell r="F71" t="str">
            <v>Farma</v>
          </cell>
          <cell r="G71">
            <v>1</v>
          </cell>
          <cell r="H71" t="str">
            <v>Marcas UQ</v>
          </cell>
          <cell r="J71" t="str">
            <v>3004.90.45</v>
          </cell>
          <cell r="K71">
            <v>0</v>
          </cell>
          <cell r="L71" t="str">
            <v>Linha Humana Similar Lista Negativa</v>
          </cell>
        </row>
        <row r="72">
          <cell r="A72">
            <v>1000612</v>
          </cell>
          <cell r="B72" t="str">
            <v>BIOGRIPE SOL OR GT X 20ML</v>
          </cell>
          <cell r="C72">
            <v>50</v>
          </cell>
          <cell r="D72" t="str">
            <v>Saúde Humana</v>
          </cell>
          <cell r="E72">
            <v>9</v>
          </cell>
          <cell r="F72" t="str">
            <v>Farma</v>
          </cell>
          <cell r="G72">
            <v>1</v>
          </cell>
          <cell r="H72" t="str">
            <v>Marcas UQ</v>
          </cell>
          <cell r="I72">
            <v>7896006291626</v>
          </cell>
          <cell r="J72" t="str">
            <v>3004.90.45</v>
          </cell>
          <cell r="K72">
            <v>90</v>
          </cell>
          <cell r="L72" t="str">
            <v>Linha Humana Similar Lista Negativa</v>
          </cell>
        </row>
        <row r="73">
          <cell r="A73">
            <v>1000613</v>
          </cell>
          <cell r="B73" t="str">
            <v>BIOGRIPE XPE X 100ML</v>
          </cell>
          <cell r="C73">
            <v>50</v>
          </cell>
          <cell r="D73" t="str">
            <v>Saúde Humana</v>
          </cell>
          <cell r="E73">
            <v>9</v>
          </cell>
          <cell r="F73" t="str">
            <v>Farma</v>
          </cell>
          <cell r="G73">
            <v>1</v>
          </cell>
          <cell r="H73" t="str">
            <v>Marcas UQ</v>
          </cell>
          <cell r="I73">
            <v>7896006291633</v>
          </cell>
          <cell r="J73" t="str">
            <v>3004.90.45</v>
          </cell>
          <cell r="K73">
            <v>35</v>
          </cell>
          <cell r="L73" t="str">
            <v>Linha Humana Similar Lista Negativa</v>
          </cell>
        </row>
        <row r="74">
          <cell r="A74">
            <v>1000273</v>
          </cell>
          <cell r="B74" t="str">
            <v>BISALAX 5MG DRG X 150</v>
          </cell>
          <cell r="C74">
            <v>50</v>
          </cell>
          <cell r="D74" t="str">
            <v>Saúde Humana</v>
          </cell>
          <cell r="E74">
            <v>9</v>
          </cell>
          <cell r="F74" t="str">
            <v>Farma</v>
          </cell>
          <cell r="G74">
            <v>2</v>
          </cell>
          <cell r="H74" t="str">
            <v>Andromed</v>
          </cell>
          <cell r="I74">
            <v>7896006257943</v>
          </cell>
          <cell r="J74" t="str">
            <v>3004.90.69</v>
          </cell>
          <cell r="K74">
            <v>28</v>
          </cell>
          <cell r="L74" t="str">
            <v>Linha Humana Similar Lista Negativa</v>
          </cell>
        </row>
        <row r="75">
          <cell r="A75">
            <v>1000272</v>
          </cell>
          <cell r="B75" t="str">
            <v>BISALAX 5MG DRG X 20</v>
          </cell>
          <cell r="C75">
            <v>50</v>
          </cell>
          <cell r="D75" t="str">
            <v>Saúde Humana</v>
          </cell>
          <cell r="E75">
            <v>9</v>
          </cell>
          <cell r="F75" t="str">
            <v>Farma</v>
          </cell>
          <cell r="G75">
            <v>2</v>
          </cell>
          <cell r="H75" t="str">
            <v>Andromed</v>
          </cell>
          <cell r="I75">
            <v>7896006257929</v>
          </cell>
          <cell r="J75" t="str">
            <v>3004.90.69</v>
          </cell>
          <cell r="K75">
            <v>198</v>
          </cell>
          <cell r="L75" t="str">
            <v>Linha Humana Similar Lista Negativa</v>
          </cell>
        </row>
        <row r="76">
          <cell r="A76">
            <v>1001104</v>
          </cell>
          <cell r="B76" t="str">
            <v>BLEPHAGEL GEL BG C 40G</v>
          </cell>
          <cell r="C76">
            <v>50</v>
          </cell>
          <cell r="D76" t="str">
            <v>Saúde Humana</v>
          </cell>
          <cell r="E76">
            <v>9</v>
          </cell>
          <cell r="F76" t="str">
            <v>Farma</v>
          </cell>
          <cell r="G76">
            <v>9</v>
          </cell>
          <cell r="H76" t="str">
            <v>Oftalmo</v>
          </cell>
          <cell r="I76">
            <v>3662042000249</v>
          </cell>
          <cell r="J76" t="str">
            <v>3304.99.90</v>
          </cell>
          <cell r="K76">
            <v>30</v>
          </cell>
          <cell r="L76" t="str">
            <v>Linha Cosmecêutica</v>
          </cell>
        </row>
        <row r="77">
          <cell r="A77">
            <v>1000917</v>
          </cell>
          <cell r="B77" t="str">
            <v>BLEPHAGEL GEL BG C/ 40G</v>
          </cell>
          <cell r="C77">
            <v>50</v>
          </cell>
          <cell r="D77" t="str">
            <v>Saúde Humana</v>
          </cell>
          <cell r="E77">
            <v>9</v>
          </cell>
          <cell r="F77" t="str">
            <v>Farma</v>
          </cell>
          <cell r="G77">
            <v>9</v>
          </cell>
          <cell r="H77" t="str">
            <v>Oftalmo</v>
          </cell>
          <cell r="I77">
            <v>3662042000249</v>
          </cell>
          <cell r="J77" t="str">
            <v>3304.99.90</v>
          </cell>
          <cell r="K77">
            <v>0</v>
          </cell>
          <cell r="L77" t="str">
            <v>Linha Cosmecêutica</v>
          </cell>
        </row>
        <row r="78">
          <cell r="A78">
            <v>1000918</v>
          </cell>
          <cell r="B78" t="str">
            <v>BLEPHAGEL GEL SACHE X 3 ML X 100 AG</v>
          </cell>
          <cell r="C78">
            <v>50</v>
          </cell>
          <cell r="D78" t="str">
            <v>Saúde Humana</v>
          </cell>
          <cell r="E78">
            <v>9</v>
          </cell>
          <cell r="F78" t="str">
            <v>Farma</v>
          </cell>
          <cell r="G78">
            <v>9</v>
          </cell>
          <cell r="H78" t="str">
            <v>Oftalmo</v>
          </cell>
          <cell r="J78" t="str">
            <v>3304.99.90</v>
          </cell>
          <cell r="K78">
            <v>0</v>
          </cell>
          <cell r="L78" t="str">
            <v>Medicamento Isento</v>
          </cell>
        </row>
        <row r="79">
          <cell r="A79">
            <v>1000049</v>
          </cell>
          <cell r="B79" t="str">
            <v>BONALEN 10 MG COM X 30</v>
          </cell>
          <cell r="C79">
            <v>50</v>
          </cell>
          <cell r="D79" t="str">
            <v>Saúde Humana</v>
          </cell>
          <cell r="E79">
            <v>9</v>
          </cell>
          <cell r="F79" t="str">
            <v>Farma</v>
          </cell>
          <cell r="G79">
            <v>1</v>
          </cell>
          <cell r="H79" t="str">
            <v>Marcas UQ</v>
          </cell>
          <cell r="I79">
            <v>7896112417446</v>
          </cell>
          <cell r="J79" t="str">
            <v>3004.90.99</v>
          </cell>
          <cell r="K79">
            <v>198</v>
          </cell>
          <cell r="L79" t="str">
            <v>Linha Humana Similar Lista Positiva</v>
          </cell>
        </row>
        <row r="80">
          <cell r="A80">
            <v>1000051</v>
          </cell>
          <cell r="B80" t="str">
            <v>BONALEN 70MG COM REV X 4</v>
          </cell>
          <cell r="C80">
            <v>50</v>
          </cell>
          <cell r="D80" t="str">
            <v>Saúde Humana</v>
          </cell>
          <cell r="E80">
            <v>9</v>
          </cell>
          <cell r="F80" t="str">
            <v>Farma</v>
          </cell>
          <cell r="G80">
            <v>1</v>
          </cell>
          <cell r="H80" t="str">
            <v>Marcas UQ</v>
          </cell>
          <cell r="I80">
            <v>7896241217672</v>
          </cell>
          <cell r="J80" t="str">
            <v>3004.90.99</v>
          </cell>
          <cell r="K80">
            <v>378</v>
          </cell>
          <cell r="L80" t="str">
            <v>Linha Humana Similar Lista Positiva</v>
          </cell>
        </row>
        <row r="81">
          <cell r="A81">
            <v>1000258</v>
          </cell>
          <cell r="B81" t="str">
            <v>BROMAZEPAM 3MG COM X 20 GEN P344/98-B1</v>
          </cell>
          <cell r="C81">
            <v>50</v>
          </cell>
          <cell r="D81" t="str">
            <v>Saúde Humana</v>
          </cell>
          <cell r="E81">
            <v>9</v>
          </cell>
          <cell r="F81" t="str">
            <v>Farma</v>
          </cell>
          <cell r="G81">
            <v>7</v>
          </cell>
          <cell r="H81" t="str">
            <v>Genérico</v>
          </cell>
          <cell r="I81">
            <v>7896006254720</v>
          </cell>
          <cell r="J81" t="str">
            <v>3004.90.64</v>
          </cell>
          <cell r="K81">
            <v>198</v>
          </cell>
          <cell r="L81" t="str">
            <v>Linha Humana Genérico Lista Positiva</v>
          </cell>
        </row>
        <row r="82">
          <cell r="A82">
            <v>1000814</v>
          </cell>
          <cell r="B82" t="str">
            <v>BROMAZEPAM 3MG COM X 200 GEN P 344/98-B1</v>
          </cell>
          <cell r="C82">
            <v>50</v>
          </cell>
          <cell r="D82" t="str">
            <v>Saúde Humana</v>
          </cell>
          <cell r="E82">
            <v>9</v>
          </cell>
          <cell r="F82" t="str">
            <v>Farma</v>
          </cell>
          <cell r="G82">
            <v>7</v>
          </cell>
          <cell r="H82" t="str">
            <v>Genérico</v>
          </cell>
          <cell r="I82">
            <v>7896006254638</v>
          </cell>
          <cell r="J82" t="str">
            <v>3004.90.64</v>
          </cell>
          <cell r="K82">
            <v>0</v>
          </cell>
          <cell r="L82" t="str">
            <v>Linha Humana Genérico Lista Positiva</v>
          </cell>
        </row>
        <row r="83">
          <cell r="A83">
            <v>1000259</v>
          </cell>
          <cell r="B83" t="str">
            <v>BROMAZEPAM 3MG COM X 30 GEN P344/98-B1</v>
          </cell>
          <cell r="C83">
            <v>50</v>
          </cell>
          <cell r="D83" t="str">
            <v>Saúde Humana</v>
          </cell>
          <cell r="E83">
            <v>9</v>
          </cell>
          <cell r="F83" t="str">
            <v>Farma</v>
          </cell>
          <cell r="G83">
            <v>7</v>
          </cell>
          <cell r="H83" t="str">
            <v>Genérico</v>
          </cell>
          <cell r="I83">
            <v>7896006254799</v>
          </cell>
          <cell r="J83" t="str">
            <v>3004.90.64</v>
          </cell>
          <cell r="K83">
            <v>198</v>
          </cell>
          <cell r="L83" t="str">
            <v>Linha Humana Genérico Lista Positiva</v>
          </cell>
        </row>
        <row r="84">
          <cell r="A84">
            <v>1000206</v>
          </cell>
          <cell r="B84" t="str">
            <v>BROMAZEPAM 6MG COM X 20 GEN P. 344/98-B1</v>
          </cell>
          <cell r="C84">
            <v>50</v>
          </cell>
          <cell r="D84" t="str">
            <v>Saúde Humana</v>
          </cell>
          <cell r="E84">
            <v>9</v>
          </cell>
          <cell r="F84" t="str">
            <v>Farma</v>
          </cell>
          <cell r="G84">
            <v>7</v>
          </cell>
          <cell r="H84" t="str">
            <v>Genérico</v>
          </cell>
          <cell r="I84">
            <v>7896006242864</v>
          </cell>
          <cell r="J84" t="str">
            <v>3004.90.64</v>
          </cell>
          <cell r="K84">
            <v>198</v>
          </cell>
          <cell r="L84" t="str">
            <v>Linha Humana Genérico Lista Positiva</v>
          </cell>
        </row>
        <row r="85">
          <cell r="A85">
            <v>1000203</v>
          </cell>
          <cell r="B85" t="str">
            <v>BROMAZEPAM 6MG COM X 30 GEN P.344/98-B1</v>
          </cell>
          <cell r="C85">
            <v>50</v>
          </cell>
          <cell r="D85" t="str">
            <v>Saúde Humana</v>
          </cell>
          <cell r="E85">
            <v>9</v>
          </cell>
          <cell r="F85" t="str">
            <v>Farma</v>
          </cell>
          <cell r="G85">
            <v>7</v>
          </cell>
          <cell r="H85" t="str">
            <v>Genérico</v>
          </cell>
          <cell r="I85">
            <v>7896006242758</v>
          </cell>
          <cell r="J85" t="str">
            <v>3004.90.64</v>
          </cell>
          <cell r="K85">
            <v>198</v>
          </cell>
          <cell r="L85" t="str">
            <v>Linha Humana Genérico Lista Positiva</v>
          </cell>
        </row>
        <row r="86">
          <cell r="A86">
            <v>1000297</v>
          </cell>
          <cell r="B86" t="str">
            <v>BROMETO IPRATROPIO 0,25MG/ML X</v>
          </cell>
          <cell r="C86">
            <v>50</v>
          </cell>
          <cell r="D86" t="str">
            <v>Saúde Humana</v>
          </cell>
          <cell r="E86">
            <v>9</v>
          </cell>
          <cell r="F86" t="str">
            <v>Farma</v>
          </cell>
          <cell r="G86">
            <v>7</v>
          </cell>
          <cell r="H86" t="str">
            <v>Genérico</v>
          </cell>
          <cell r="I86">
            <v>7896006262510</v>
          </cell>
          <cell r="J86" t="str">
            <v>3004.90.99</v>
          </cell>
          <cell r="K86">
            <v>90</v>
          </cell>
          <cell r="L86" t="str">
            <v>Linha Humana Genérico Lista Positiva</v>
          </cell>
        </row>
        <row r="87">
          <cell r="A87">
            <v>1000143</v>
          </cell>
          <cell r="B87" t="str">
            <v>BROMOPRIDA 4MG/ML SOL OR X20ML</v>
          </cell>
          <cell r="C87">
            <v>50</v>
          </cell>
          <cell r="D87" t="str">
            <v>Saúde Humana</v>
          </cell>
          <cell r="E87">
            <v>9</v>
          </cell>
          <cell r="F87" t="str">
            <v>Farma</v>
          </cell>
          <cell r="G87">
            <v>7</v>
          </cell>
          <cell r="H87" t="str">
            <v>Genérico</v>
          </cell>
          <cell r="I87">
            <v>7896006232711</v>
          </cell>
          <cell r="J87" t="str">
            <v>3004.90.45</v>
          </cell>
          <cell r="K87">
            <v>90</v>
          </cell>
          <cell r="L87" t="str">
            <v>Linha Humana Genérico Lista Negativa</v>
          </cell>
        </row>
        <row r="88">
          <cell r="A88">
            <v>1000142</v>
          </cell>
          <cell r="B88" t="str">
            <v>BROMOPRIDA 5MG/ML INJ X 50AMP</v>
          </cell>
          <cell r="C88">
            <v>50</v>
          </cell>
          <cell r="D88" t="str">
            <v>Saúde Humana</v>
          </cell>
          <cell r="E88">
            <v>9</v>
          </cell>
          <cell r="F88" t="str">
            <v>Farma</v>
          </cell>
          <cell r="G88">
            <v>7</v>
          </cell>
          <cell r="H88" t="str">
            <v>Genérico</v>
          </cell>
          <cell r="I88">
            <v>7896006232667</v>
          </cell>
          <cell r="J88" t="str">
            <v>3004.90.45</v>
          </cell>
          <cell r="K88">
            <v>20</v>
          </cell>
          <cell r="L88" t="str">
            <v>Linha Humana Genérico Lista Negativa</v>
          </cell>
        </row>
        <row r="89">
          <cell r="A89">
            <v>1000614</v>
          </cell>
          <cell r="B89" t="str">
            <v>BRONCOCILIN SOL OR X 120ML</v>
          </cell>
          <cell r="C89">
            <v>50</v>
          </cell>
          <cell r="D89" t="str">
            <v>Saúde Humana</v>
          </cell>
          <cell r="E89">
            <v>9</v>
          </cell>
          <cell r="F89" t="str">
            <v>Farma</v>
          </cell>
          <cell r="G89">
            <v>1</v>
          </cell>
          <cell r="H89" t="str">
            <v>Marcas UQ</v>
          </cell>
          <cell r="I89">
            <v>7896006259855</v>
          </cell>
          <cell r="J89" t="str">
            <v>3004.90.69</v>
          </cell>
          <cell r="K89">
            <v>27</v>
          </cell>
          <cell r="L89" t="str">
            <v>Linha Humana Similar Lista Negativa</v>
          </cell>
        </row>
        <row r="90">
          <cell r="A90">
            <v>1000071</v>
          </cell>
          <cell r="B90" t="str">
            <v>BUPSTESIC 0,25% SOL INJ 20ML-INATIVO</v>
          </cell>
          <cell r="C90">
            <v>50</v>
          </cell>
          <cell r="D90" t="str">
            <v>Saúde Humana</v>
          </cell>
          <cell r="E90">
            <v>9</v>
          </cell>
          <cell r="F90" t="str">
            <v>Farma</v>
          </cell>
          <cell r="G90">
            <v>1</v>
          </cell>
          <cell r="H90" t="str">
            <v>Marcas UQ</v>
          </cell>
          <cell r="I90">
            <v>7896006222064</v>
          </cell>
          <cell r="J90" t="str">
            <v>3004.90.61</v>
          </cell>
          <cell r="K90">
            <v>48</v>
          </cell>
          <cell r="L90" t="str">
            <v>Linha Humana Similar Lista Positiva</v>
          </cell>
        </row>
        <row r="91">
          <cell r="A91">
            <v>1000238</v>
          </cell>
          <cell r="B91" t="str">
            <v>BUPSTESIC 0,50% SOL INJ CX 6FA</v>
          </cell>
          <cell r="C91">
            <v>50</v>
          </cell>
          <cell r="D91" t="str">
            <v>Saúde Humana</v>
          </cell>
          <cell r="E91">
            <v>9</v>
          </cell>
          <cell r="F91" t="str">
            <v>Farma</v>
          </cell>
          <cell r="G91">
            <v>1</v>
          </cell>
          <cell r="H91" t="str">
            <v>Marcas UQ</v>
          </cell>
          <cell r="I91">
            <v>7896006247593</v>
          </cell>
          <cell r="J91" t="str">
            <v>3004.90.61</v>
          </cell>
          <cell r="K91">
            <v>26</v>
          </cell>
          <cell r="L91" t="str">
            <v>Linha Humana Similar Lista Positiva</v>
          </cell>
        </row>
        <row r="92">
          <cell r="A92">
            <v>1000072</v>
          </cell>
          <cell r="B92" t="str">
            <v>BUPSTESIC 0,75% SOL INJ 20ML-INATIVO</v>
          </cell>
          <cell r="C92">
            <v>50</v>
          </cell>
          <cell r="D92" t="str">
            <v>Saúde Humana</v>
          </cell>
          <cell r="E92">
            <v>9</v>
          </cell>
          <cell r="F92" t="str">
            <v>Farma</v>
          </cell>
          <cell r="G92">
            <v>1</v>
          </cell>
          <cell r="H92" t="str">
            <v>Marcas UQ</v>
          </cell>
          <cell r="I92">
            <v>7896006222088</v>
          </cell>
          <cell r="J92" t="str">
            <v>3004.90.61</v>
          </cell>
          <cell r="K92">
            <v>48</v>
          </cell>
          <cell r="L92" t="str">
            <v>Linha Humana Similar Lista Positiva</v>
          </cell>
        </row>
        <row r="93">
          <cell r="A93">
            <v>1000343</v>
          </cell>
          <cell r="B93" t="str">
            <v>BUPSTESIC COM VASO 0,50% SOL-INATIVO</v>
          </cell>
          <cell r="C93">
            <v>50</v>
          </cell>
          <cell r="D93" t="str">
            <v>Saúde Humana</v>
          </cell>
          <cell r="E93">
            <v>9</v>
          </cell>
          <cell r="F93" t="str">
            <v>Farma</v>
          </cell>
          <cell r="G93">
            <v>1</v>
          </cell>
          <cell r="H93" t="str">
            <v>Marcas UQ</v>
          </cell>
          <cell r="J93" t="str">
            <v>3004.90.61</v>
          </cell>
          <cell r="K93">
            <v>0</v>
          </cell>
          <cell r="L93" t="str">
            <v>Linha Humana Similar Lista Positiva</v>
          </cell>
        </row>
        <row r="94">
          <cell r="A94">
            <v>1000869</v>
          </cell>
          <cell r="B94" t="str">
            <v>BUPSTESIC COM VASO SOL INJ 6 FA X 20 ML</v>
          </cell>
          <cell r="C94">
            <v>50</v>
          </cell>
          <cell r="D94" t="str">
            <v>Saúde Humana</v>
          </cell>
          <cell r="E94">
            <v>9</v>
          </cell>
          <cell r="F94" t="str">
            <v>Farma</v>
          </cell>
          <cell r="G94">
            <v>1</v>
          </cell>
          <cell r="H94" t="str">
            <v>Marcas UQ</v>
          </cell>
          <cell r="I94">
            <v>7896006204534</v>
          </cell>
          <cell r="J94" t="str">
            <v>3004.90.61</v>
          </cell>
          <cell r="K94">
            <v>26</v>
          </cell>
          <cell r="L94" t="str">
            <v>Linha Humana Similar Lista Positiva</v>
          </cell>
        </row>
        <row r="95">
          <cell r="A95">
            <v>1000173</v>
          </cell>
          <cell r="B95" t="str">
            <v>BUT. ESCOPOLAMINA SOL INJ 20MG/ML X50AMP</v>
          </cell>
          <cell r="C95">
            <v>50</v>
          </cell>
          <cell r="D95" t="str">
            <v>Saúde Humana</v>
          </cell>
          <cell r="E95">
            <v>9</v>
          </cell>
          <cell r="F95" t="str">
            <v>Farma</v>
          </cell>
          <cell r="G95">
            <v>7</v>
          </cell>
          <cell r="H95" t="str">
            <v>Genérico</v>
          </cell>
          <cell r="I95">
            <v>7896006237273</v>
          </cell>
          <cell r="J95" t="str">
            <v>3004.90.69</v>
          </cell>
          <cell r="K95">
            <v>20</v>
          </cell>
          <cell r="L95" t="str">
            <v>Linha Humana Genérico Lista Negativa</v>
          </cell>
        </row>
        <row r="96">
          <cell r="A96">
            <v>1000110</v>
          </cell>
          <cell r="B96" t="str">
            <v>CAPOTRAT 25MG COM X 30</v>
          </cell>
          <cell r="C96">
            <v>50</v>
          </cell>
          <cell r="D96" t="str">
            <v>Saúde Humana</v>
          </cell>
          <cell r="E96">
            <v>9</v>
          </cell>
          <cell r="F96" t="str">
            <v>Farma</v>
          </cell>
          <cell r="G96">
            <v>1</v>
          </cell>
          <cell r="H96" t="str">
            <v>Marcas UQ</v>
          </cell>
          <cell r="I96">
            <v>7896006226765</v>
          </cell>
          <cell r="J96" t="str">
            <v>3004.90.69</v>
          </cell>
          <cell r="K96">
            <v>198</v>
          </cell>
          <cell r="L96" t="str">
            <v>Linha Humana Similar Lista Positiva</v>
          </cell>
        </row>
        <row r="97">
          <cell r="A97">
            <v>1000109</v>
          </cell>
          <cell r="B97" t="str">
            <v>CAPOTRAT 25MG COM X 500</v>
          </cell>
          <cell r="C97">
            <v>50</v>
          </cell>
          <cell r="D97" t="str">
            <v>Saúde Humana</v>
          </cell>
          <cell r="E97">
            <v>9</v>
          </cell>
          <cell r="F97" t="str">
            <v>Farma</v>
          </cell>
          <cell r="G97">
            <v>1</v>
          </cell>
          <cell r="H97" t="str">
            <v>Marcas UQ</v>
          </cell>
          <cell r="I97">
            <v>7896006226727</v>
          </cell>
          <cell r="J97" t="str">
            <v>3004.90.69</v>
          </cell>
          <cell r="K97">
            <v>32</v>
          </cell>
          <cell r="L97" t="str">
            <v>Linha Humana Similar Lista Positiva</v>
          </cell>
        </row>
        <row r="98">
          <cell r="A98">
            <v>1000102</v>
          </cell>
          <cell r="B98" t="str">
            <v>CAPOTRAT 50MG COM X 30</v>
          </cell>
          <cell r="C98">
            <v>50</v>
          </cell>
          <cell r="D98" t="str">
            <v>Saúde Humana</v>
          </cell>
          <cell r="E98">
            <v>9</v>
          </cell>
          <cell r="F98" t="str">
            <v>Farma</v>
          </cell>
          <cell r="G98">
            <v>1</v>
          </cell>
          <cell r="H98" t="str">
            <v>Marcas UQ</v>
          </cell>
          <cell r="I98">
            <v>7896006226123</v>
          </cell>
          <cell r="J98" t="str">
            <v>3004.90.69</v>
          </cell>
          <cell r="K98">
            <v>198</v>
          </cell>
          <cell r="L98" t="str">
            <v>Linha Humana Similar Lista Positiva</v>
          </cell>
        </row>
        <row r="99">
          <cell r="A99">
            <v>1000032</v>
          </cell>
          <cell r="B99" t="str">
            <v>CAPTOPRIL 25MG COM X 30 GEN</v>
          </cell>
          <cell r="C99">
            <v>50</v>
          </cell>
          <cell r="D99" t="str">
            <v>Saúde Humana</v>
          </cell>
          <cell r="E99">
            <v>9</v>
          </cell>
          <cell r="F99" t="str">
            <v>Farma</v>
          </cell>
          <cell r="G99">
            <v>7</v>
          </cell>
          <cell r="H99" t="str">
            <v>Genérico</v>
          </cell>
          <cell r="I99">
            <v>7896006214984</v>
          </cell>
          <cell r="J99" t="str">
            <v>3004.90.69</v>
          </cell>
          <cell r="K99">
            <v>198</v>
          </cell>
          <cell r="L99" t="str">
            <v>Linha Humana Genérico Lista Positiva</v>
          </cell>
        </row>
        <row r="100">
          <cell r="A100">
            <v>1000160</v>
          </cell>
          <cell r="B100" t="str">
            <v>CAPTOPRIL 50 MG COM X 30 GEN</v>
          </cell>
          <cell r="C100">
            <v>50</v>
          </cell>
          <cell r="D100" t="str">
            <v>Saúde Humana</v>
          </cell>
          <cell r="E100">
            <v>9</v>
          </cell>
          <cell r="F100" t="str">
            <v>Farma</v>
          </cell>
          <cell r="G100">
            <v>7</v>
          </cell>
          <cell r="H100" t="str">
            <v>Genérico</v>
          </cell>
          <cell r="I100">
            <v>7896006235477</v>
          </cell>
          <cell r="J100" t="str">
            <v>3004.90.69</v>
          </cell>
          <cell r="K100">
            <v>198</v>
          </cell>
          <cell r="L100" t="str">
            <v>Linha Humana Genérico Lista Positiva</v>
          </cell>
        </row>
        <row r="101">
          <cell r="A101">
            <v>1000097</v>
          </cell>
          <cell r="B101" t="str">
            <v>CARBAMAZEPINA 200 MG X 20 PORT 344/98-C1</v>
          </cell>
          <cell r="C101">
            <v>50</v>
          </cell>
          <cell r="D101" t="str">
            <v>Saúde Humana</v>
          </cell>
          <cell r="E101">
            <v>9</v>
          </cell>
          <cell r="F101" t="str">
            <v>Farma</v>
          </cell>
          <cell r="G101">
            <v>7</v>
          </cell>
          <cell r="H101" t="str">
            <v>Genérico</v>
          </cell>
          <cell r="I101">
            <v>7896006225768</v>
          </cell>
          <cell r="J101" t="str">
            <v>3004.90.69</v>
          </cell>
          <cell r="K101">
            <v>198</v>
          </cell>
          <cell r="L101" t="str">
            <v>Linha Humana Genérico Lista Positiva</v>
          </cell>
        </row>
        <row r="102">
          <cell r="A102">
            <v>1000099</v>
          </cell>
          <cell r="B102" t="str">
            <v>CARBAMAZEPINA 200MG COM X 30 P.344/98-C1</v>
          </cell>
          <cell r="C102">
            <v>50</v>
          </cell>
          <cell r="D102" t="str">
            <v>Saúde Humana</v>
          </cell>
          <cell r="E102">
            <v>9</v>
          </cell>
          <cell r="F102" t="str">
            <v>Farma</v>
          </cell>
          <cell r="G102">
            <v>7</v>
          </cell>
          <cell r="H102" t="str">
            <v>Genérico</v>
          </cell>
          <cell r="I102">
            <v>7896006225928</v>
          </cell>
          <cell r="J102" t="str">
            <v>3004.90.69</v>
          </cell>
          <cell r="K102">
            <v>198</v>
          </cell>
          <cell r="L102" t="str">
            <v>Linha Humana Genérico Lista Positiva</v>
          </cell>
        </row>
        <row r="103">
          <cell r="A103">
            <v>1000103</v>
          </cell>
          <cell r="B103" t="str">
            <v>CARBAMAZEPINA 200MG COM X200 P.344/98-C1</v>
          </cell>
          <cell r="C103">
            <v>50</v>
          </cell>
          <cell r="D103" t="str">
            <v>Saúde Humana</v>
          </cell>
          <cell r="E103">
            <v>9</v>
          </cell>
          <cell r="F103" t="str">
            <v>Farma</v>
          </cell>
          <cell r="G103">
            <v>7</v>
          </cell>
          <cell r="H103" t="str">
            <v>Genérico</v>
          </cell>
          <cell r="I103">
            <v>7896006226130</v>
          </cell>
          <cell r="J103" t="str">
            <v>3004.90.69</v>
          </cell>
          <cell r="K103">
            <v>90</v>
          </cell>
          <cell r="L103" t="str">
            <v>Linha Humana Genérico Lista Positiva</v>
          </cell>
        </row>
        <row r="104">
          <cell r="A104">
            <v>1000107</v>
          </cell>
          <cell r="B104" t="str">
            <v>CARBAMAZEPINA SUS OR 20MG/ML P.344/98-C1</v>
          </cell>
          <cell r="C104">
            <v>50</v>
          </cell>
          <cell r="D104" t="str">
            <v>Saúde Humana</v>
          </cell>
          <cell r="E104">
            <v>9</v>
          </cell>
          <cell r="F104" t="str">
            <v>Farma</v>
          </cell>
          <cell r="G104">
            <v>7</v>
          </cell>
          <cell r="H104" t="str">
            <v>Genérico</v>
          </cell>
          <cell r="I104">
            <v>7896006226505</v>
          </cell>
          <cell r="J104" t="str">
            <v>3004.90.69</v>
          </cell>
          <cell r="K104">
            <v>35</v>
          </cell>
          <cell r="L104" t="str">
            <v>Linha Humana Genérico Lista Positiva</v>
          </cell>
        </row>
        <row r="105">
          <cell r="A105">
            <v>1000392</v>
          </cell>
          <cell r="B105" t="str">
            <v>CARBOCISTEINA 20MG/ML X 100 ML</v>
          </cell>
          <cell r="C105">
            <v>50</v>
          </cell>
          <cell r="D105" t="str">
            <v>Saúde Humana</v>
          </cell>
          <cell r="E105">
            <v>9</v>
          </cell>
          <cell r="F105" t="str">
            <v>Farma</v>
          </cell>
          <cell r="G105">
            <v>7</v>
          </cell>
          <cell r="H105" t="str">
            <v>Genérico</v>
          </cell>
          <cell r="I105">
            <v>7896006292128</v>
          </cell>
          <cell r="J105" t="str">
            <v>3004.90.57</v>
          </cell>
          <cell r="K105">
            <v>35</v>
          </cell>
          <cell r="L105" t="str">
            <v>Linha Humana Genérico Lista Negativa</v>
          </cell>
        </row>
        <row r="106">
          <cell r="A106">
            <v>1000394</v>
          </cell>
          <cell r="B106" t="str">
            <v>CARBOCISTEINA 50MG/ML X 100 ML</v>
          </cell>
          <cell r="C106">
            <v>50</v>
          </cell>
          <cell r="D106" t="str">
            <v>Saúde Humana</v>
          </cell>
          <cell r="E106">
            <v>9</v>
          </cell>
          <cell r="F106" t="str">
            <v>Farma</v>
          </cell>
          <cell r="G106">
            <v>7</v>
          </cell>
          <cell r="H106" t="str">
            <v>Genérico</v>
          </cell>
          <cell r="I106">
            <v>7896006292500</v>
          </cell>
          <cell r="J106" t="str">
            <v>3004.90.57</v>
          </cell>
          <cell r="K106">
            <v>35</v>
          </cell>
          <cell r="L106" t="str">
            <v>Linha Humana Genérico Lista Negativa</v>
          </cell>
        </row>
        <row r="107">
          <cell r="A107">
            <v>1000615</v>
          </cell>
          <cell r="B107" t="str">
            <v>CARVEROL 250MG COM X 20</v>
          </cell>
          <cell r="C107">
            <v>50</v>
          </cell>
          <cell r="D107" t="str">
            <v>Saúde Humana</v>
          </cell>
          <cell r="E107">
            <v>9</v>
          </cell>
          <cell r="F107" t="str">
            <v>Farma</v>
          </cell>
          <cell r="G107">
            <v>1</v>
          </cell>
          <cell r="H107" t="str">
            <v>Marcas UQ</v>
          </cell>
          <cell r="I107">
            <v>7896006201014</v>
          </cell>
          <cell r="J107" t="str">
            <v>3004.90.99</v>
          </cell>
          <cell r="K107">
            <v>198</v>
          </cell>
          <cell r="L107" t="str">
            <v>Linha Humana Outros Lista Negativa</v>
          </cell>
        </row>
        <row r="108">
          <cell r="A108">
            <v>1001181</v>
          </cell>
          <cell r="B108" t="str">
            <v>CARVEROL PO OR ENV X 5 G</v>
          </cell>
          <cell r="C108">
            <v>50</v>
          </cell>
          <cell r="D108" t="str">
            <v>Saúde Humana</v>
          </cell>
          <cell r="E108">
            <v>9</v>
          </cell>
          <cell r="F108" t="str">
            <v>Farma</v>
          </cell>
          <cell r="G108">
            <v>1</v>
          </cell>
          <cell r="H108" t="str">
            <v>Marcas UQ</v>
          </cell>
          <cell r="I108">
            <v>7896006210689</v>
          </cell>
          <cell r="J108" t="str">
            <v>3004.90.99</v>
          </cell>
          <cell r="K108">
            <v>0</v>
          </cell>
          <cell r="L108" t="str">
            <v>Linha Humana Marca Lista Negativa</v>
          </cell>
        </row>
        <row r="109">
          <cell r="A109">
            <v>1000014</v>
          </cell>
          <cell r="B109" t="str">
            <v>CEFALEXINA 250MG/5ML X 100 ML</v>
          </cell>
          <cell r="C109">
            <v>50</v>
          </cell>
          <cell r="D109" t="str">
            <v>Saúde Humana</v>
          </cell>
          <cell r="E109">
            <v>9</v>
          </cell>
          <cell r="F109" t="str">
            <v>Farma</v>
          </cell>
          <cell r="G109">
            <v>7</v>
          </cell>
          <cell r="H109" t="str">
            <v>Genérico</v>
          </cell>
          <cell r="I109">
            <v>7896006212300</v>
          </cell>
          <cell r="J109" t="str">
            <v>3004.20.52</v>
          </cell>
          <cell r="K109">
            <v>35</v>
          </cell>
          <cell r="L109" t="str">
            <v>Linha Humana Genérico Lista Positiva</v>
          </cell>
        </row>
        <row r="110">
          <cell r="A110">
            <v>1000041</v>
          </cell>
          <cell r="B110" t="str">
            <v>CEFALEXINA 500MG CAP X 10 GEN</v>
          </cell>
          <cell r="C110">
            <v>50</v>
          </cell>
          <cell r="D110" t="str">
            <v>Saúde Humana</v>
          </cell>
          <cell r="E110">
            <v>9</v>
          </cell>
          <cell r="F110" t="str">
            <v>Farma</v>
          </cell>
          <cell r="G110">
            <v>7</v>
          </cell>
          <cell r="H110" t="str">
            <v>Genérico</v>
          </cell>
          <cell r="I110">
            <v>7896006216544</v>
          </cell>
          <cell r="J110" t="str">
            <v>3004.20.52</v>
          </cell>
          <cell r="K110">
            <v>110</v>
          </cell>
          <cell r="L110" t="str">
            <v>Linha Humana Genérico Lista Positiva</v>
          </cell>
        </row>
        <row r="111">
          <cell r="A111">
            <v>1000044</v>
          </cell>
          <cell r="B111" t="str">
            <v>CEFALEXINA 500MG CAP X 8 GEN</v>
          </cell>
          <cell r="C111">
            <v>50</v>
          </cell>
          <cell r="D111" t="str">
            <v>Saúde Humana</v>
          </cell>
          <cell r="E111">
            <v>9</v>
          </cell>
          <cell r="F111" t="str">
            <v>Farma</v>
          </cell>
          <cell r="G111">
            <v>7</v>
          </cell>
          <cell r="H111" t="str">
            <v>Genérico</v>
          </cell>
          <cell r="I111">
            <v>7896006216766</v>
          </cell>
          <cell r="J111" t="str">
            <v>3004.20.52</v>
          </cell>
          <cell r="K111">
            <v>110</v>
          </cell>
          <cell r="L111" t="str">
            <v>Linha Humana Genérico Lista Positiva</v>
          </cell>
        </row>
        <row r="112">
          <cell r="A112">
            <v>1000081</v>
          </cell>
          <cell r="B112" t="str">
            <v>CEFALEXINA SUS OR 250MG/5ML 60</v>
          </cell>
          <cell r="C112">
            <v>50</v>
          </cell>
          <cell r="D112" t="str">
            <v>Saúde Humana</v>
          </cell>
          <cell r="E112">
            <v>9</v>
          </cell>
          <cell r="F112" t="str">
            <v>Farma</v>
          </cell>
          <cell r="G112">
            <v>7</v>
          </cell>
          <cell r="H112" t="str">
            <v>Genérico</v>
          </cell>
          <cell r="I112">
            <v>7896006224822</v>
          </cell>
          <cell r="J112" t="str">
            <v>3004.20.52</v>
          </cell>
          <cell r="K112">
            <v>35</v>
          </cell>
          <cell r="L112" t="str">
            <v>Linha Humana Genérico Lista Positiva</v>
          </cell>
        </row>
        <row r="113">
          <cell r="A113">
            <v>1000147</v>
          </cell>
          <cell r="B113" t="str">
            <v>CEFALOTIL 1G INJ X 50 FA</v>
          </cell>
          <cell r="C113">
            <v>50</v>
          </cell>
          <cell r="D113" t="str">
            <v>Saúde Humana</v>
          </cell>
          <cell r="E113">
            <v>9</v>
          </cell>
          <cell r="F113" t="str">
            <v>Farma</v>
          </cell>
          <cell r="G113">
            <v>1</v>
          </cell>
          <cell r="H113" t="str">
            <v>Marcas UQ</v>
          </cell>
          <cell r="I113">
            <v>7896006233657</v>
          </cell>
          <cell r="J113" t="str">
            <v>3004.20.51</v>
          </cell>
          <cell r="K113">
            <v>12</v>
          </cell>
          <cell r="L113" t="str">
            <v>Linha Humana Similar Lista Positiva</v>
          </cell>
        </row>
        <row r="114">
          <cell r="A114">
            <v>1000322</v>
          </cell>
          <cell r="B114" t="str">
            <v>CEFAZOLINA SODICA 1G INJ X 50</v>
          </cell>
          <cell r="C114">
            <v>50</v>
          </cell>
          <cell r="D114" t="str">
            <v>Saúde Humana</v>
          </cell>
          <cell r="E114">
            <v>9</v>
          </cell>
          <cell r="F114" t="str">
            <v>Farma</v>
          </cell>
          <cell r="G114">
            <v>7</v>
          </cell>
          <cell r="H114" t="str">
            <v>Genérico</v>
          </cell>
          <cell r="I114">
            <v>7896006270720</v>
          </cell>
          <cell r="J114" t="str">
            <v>3004.20.59</v>
          </cell>
          <cell r="K114">
            <v>6</v>
          </cell>
          <cell r="L114" t="str">
            <v>Linha Humana Genérico Lista Positiva</v>
          </cell>
        </row>
        <row r="115">
          <cell r="A115">
            <v>1000167</v>
          </cell>
          <cell r="B115" t="str">
            <v>CEFORAN 1G 1 FA E 1DIL</v>
          </cell>
          <cell r="C115">
            <v>50</v>
          </cell>
          <cell r="D115" t="str">
            <v>Saúde Humana</v>
          </cell>
          <cell r="E115">
            <v>9</v>
          </cell>
          <cell r="F115" t="str">
            <v>Farma</v>
          </cell>
          <cell r="G115">
            <v>1</v>
          </cell>
          <cell r="H115" t="str">
            <v>Marcas UQ</v>
          </cell>
          <cell r="I115">
            <v>7896006236818</v>
          </cell>
          <cell r="J115" t="str">
            <v>3004.20.59</v>
          </cell>
          <cell r="K115">
            <v>60</v>
          </cell>
          <cell r="L115" t="str">
            <v>Linha Humana Similar Lista Positiva</v>
          </cell>
        </row>
        <row r="116">
          <cell r="A116">
            <v>1000177</v>
          </cell>
          <cell r="B116" t="str">
            <v>CEFTRAT 1G IM/IV INJ 50FA</v>
          </cell>
          <cell r="C116">
            <v>50</v>
          </cell>
          <cell r="D116" t="str">
            <v>Saúde Humana</v>
          </cell>
          <cell r="E116">
            <v>9</v>
          </cell>
          <cell r="F116" t="str">
            <v>Farma</v>
          </cell>
          <cell r="G116">
            <v>1</v>
          </cell>
          <cell r="H116" t="str">
            <v>Marcas UQ</v>
          </cell>
          <cell r="I116">
            <v>7896006237631</v>
          </cell>
          <cell r="J116" t="str">
            <v>3004.90.99</v>
          </cell>
          <cell r="K116">
            <v>6</v>
          </cell>
          <cell r="L116" t="str">
            <v>Linha Humana Similar Lista Positiva</v>
          </cell>
        </row>
        <row r="117">
          <cell r="A117">
            <v>1000352</v>
          </cell>
          <cell r="B117" t="str">
            <v>CELESTRAT 2/0,25MG/5ML XPE 120</v>
          </cell>
          <cell r="C117">
            <v>50</v>
          </cell>
          <cell r="D117" t="str">
            <v>Saúde Humana</v>
          </cell>
          <cell r="E117">
            <v>9</v>
          </cell>
          <cell r="F117" t="str">
            <v>Farma</v>
          </cell>
          <cell r="G117">
            <v>1</v>
          </cell>
          <cell r="H117" t="str">
            <v>Marcas UQ</v>
          </cell>
          <cell r="I117">
            <v>7896006284369</v>
          </cell>
          <cell r="J117" t="str">
            <v>3004.90.99</v>
          </cell>
          <cell r="K117">
            <v>35</v>
          </cell>
          <cell r="L117" t="str">
            <v>Linha Humana Similar Lista Negativa</v>
          </cell>
        </row>
        <row r="118">
          <cell r="A118">
            <v>1000198</v>
          </cell>
          <cell r="B118" t="str">
            <v>CELESTRAT 2MG/0,25MG COM X 15</v>
          </cell>
          <cell r="C118">
            <v>50</v>
          </cell>
          <cell r="D118" t="str">
            <v>Saúde Humana</v>
          </cell>
          <cell r="E118">
            <v>9</v>
          </cell>
          <cell r="F118" t="str">
            <v>Farma</v>
          </cell>
          <cell r="G118">
            <v>1</v>
          </cell>
          <cell r="H118" t="str">
            <v>Marcas UQ</v>
          </cell>
          <cell r="I118">
            <v>7896006240990</v>
          </cell>
          <cell r="J118" t="str">
            <v>3004.90.99</v>
          </cell>
          <cell r="K118">
            <v>198</v>
          </cell>
          <cell r="L118" t="str">
            <v>Linha Humana Similar Lista Negativa</v>
          </cell>
        </row>
        <row r="119">
          <cell r="A119">
            <v>1000161</v>
          </cell>
          <cell r="B119" t="str">
            <v>CETAZ 1G IM/IV FA E DIL X 10ML</v>
          </cell>
          <cell r="C119">
            <v>50</v>
          </cell>
          <cell r="D119" t="str">
            <v>Saúde Humana</v>
          </cell>
          <cell r="E119">
            <v>9</v>
          </cell>
          <cell r="F119" t="str">
            <v>Farma</v>
          </cell>
          <cell r="G119">
            <v>1</v>
          </cell>
          <cell r="H119" t="str">
            <v>Marcas UQ</v>
          </cell>
          <cell r="I119">
            <v>7896006235514</v>
          </cell>
          <cell r="J119" t="str">
            <v>3004.20.59</v>
          </cell>
          <cell r="K119">
            <v>60</v>
          </cell>
          <cell r="L119" t="str">
            <v>Linha Humana Similar Lista Positiva</v>
          </cell>
        </row>
        <row r="120">
          <cell r="A120">
            <v>1000162</v>
          </cell>
          <cell r="B120" t="str">
            <v>CETAZ 1G PO LIOF CT 50 FA VD</v>
          </cell>
          <cell r="C120">
            <v>50</v>
          </cell>
          <cell r="D120" t="str">
            <v>Saúde Humana</v>
          </cell>
          <cell r="E120">
            <v>9</v>
          </cell>
          <cell r="F120" t="str">
            <v>Farma</v>
          </cell>
          <cell r="G120">
            <v>1</v>
          </cell>
          <cell r="H120" t="str">
            <v>Marcas UQ</v>
          </cell>
          <cell r="I120">
            <v>7896006235552</v>
          </cell>
          <cell r="J120" t="str">
            <v>3004.20.59</v>
          </cell>
          <cell r="K120">
            <v>3</v>
          </cell>
          <cell r="L120" t="str">
            <v>Linha Humana Similar Lista Positiva</v>
          </cell>
        </row>
        <row r="121">
          <cell r="A121">
            <v>1000618</v>
          </cell>
          <cell r="B121" t="str">
            <v>CHOFRAFIG SOL OR X 120ML</v>
          </cell>
          <cell r="C121">
            <v>50</v>
          </cell>
          <cell r="D121" t="str">
            <v>Saúde Humana</v>
          </cell>
          <cell r="E121">
            <v>9</v>
          </cell>
          <cell r="F121" t="str">
            <v>Farma</v>
          </cell>
          <cell r="G121">
            <v>1</v>
          </cell>
          <cell r="H121" t="str">
            <v>Marcas UQ</v>
          </cell>
          <cell r="I121">
            <v>7896006291787</v>
          </cell>
          <cell r="J121" t="str">
            <v>3004.90.79</v>
          </cell>
          <cell r="K121">
            <v>35</v>
          </cell>
          <cell r="L121" t="str">
            <v>Linha Humana Similar Lista Negativa</v>
          </cell>
        </row>
        <row r="122">
          <cell r="A122">
            <v>1000616</v>
          </cell>
          <cell r="B122" t="str">
            <v>CHOFRAFIG SOL OR X12 FLAC 10ML</v>
          </cell>
          <cell r="C122">
            <v>50</v>
          </cell>
          <cell r="D122" t="str">
            <v>Saúde Humana</v>
          </cell>
          <cell r="E122">
            <v>9</v>
          </cell>
          <cell r="F122" t="str">
            <v>Farma</v>
          </cell>
          <cell r="G122">
            <v>1</v>
          </cell>
          <cell r="H122" t="str">
            <v>Marcas UQ</v>
          </cell>
          <cell r="I122">
            <v>7896006291817</v>
          </cell>
          <cell r="J122" t="str">
            <v>3004.90.79</v>
          </cell>
          <cell r="K122">
            <v>60</v>
          </cell>
          <cell r="L122" t="str">
            <v>Linha Humana Similar Lista Negativa</v>
          </cell>
        </row>
        <row r="123">
          <cell r="A123">
            <v>1000617</v>
          </cell>
          <cell r="B123" t="str">
            <v>CHOFRAFIG SOL OR X60 FLAC 10ML</v>
          </cell>
          <cell r="C123">
            <v>50</v>
          </cell>
          <cell r="D123" t="str">
            <v>Saúde Humana</v>
          </cell>
          <cell r="E123">
            <v>9</v>
          </cell>
          <cell r="F123" t="str">
            <v>Farma</v>
          </cell>
          <cell r="G123">
            <v>1</v>
          </cell>
          <cell r="H123" t="str">
            <v>Marcas UQ</v>
          </cell>
          <cell r="I123">
            <v>7896006291862</v>
          </cell>
          <cell r="J123" t="str">
            <v>3004.90.79</v>
          </cell>
          <cell r="K123">
            <v>12</v>
          </cell>
          <cell r="L123" t="str">
            <v>Linha Humana Similar Lista Negativa</v>
          </cell>
        </row>
        <row r="124">
          <cell r="A124">
            <v>1001194</v>
          </cell>
          <cell r="B124" t="str">
            <v>CICATRIGEL GEL BG X 30G</v>
          </cell>
          <cell r="C124">
            <v>50</v>
          </cell>
          <cell r="D124" t="str">
            <v>Saúde Humana</v>
          </cell>
          <cell r="E124">
            <v>9</v>
          </cell>
          <cell r="F124" t="str">
            <v>Farma</v>
          </cell>
          <cell r="G124">
            <v>1</v>
          </cell>
          <cell r="H124" t="str">
            <v>Marcas UQ</v>
          </cell>
          <cell r="I124">
            <v>7896006214212</v>
          </cell>
          <cell r="J124" t="str">
            <v>3304.99.90</v>
          </cell>
          <cell r="K124">
            <v>80</v>
          </cell>
          <cell r="L124" t="str">
            <v>Linha Cosmecêutica</v>
          </cell>
        </row>
        <row r="125">
          <cell r="A125">
            <v>1000150</v>
          </cell>
          <cell r="B125" t="str">
            <v>CICLO 21 COM X 21</v>
          </cell>
          <cell r="C125">
            <v>50</v>
          </cell>
          <cell r="D125" t="str">
            <v>Saúde Humana</v>
          </cell>
          <cell r="E125">
            <v>9</v>
          </cell>
          <cell r="F125" t="str">
            <v>Farma</v>
          </cell>
          <cell r="G125">
            <v>1</v>
          </cell>
          <cell r="H125" t="str">
            <v>Marcas UQ</v>
          </cell>
          <cell r="I125">
            <v>7896006234067</v>
          </cell>
          <cell r="J125" t="str">
            <v>3004.39.99</v>
          </cell>
          <cell r="K125">
            <v>168</v>
          </cell>
          <cell r="L125" t="str">
            <v>Linha Humana Outros Lista Positiva</v>
          </cell>
        </row>
        <row r="126">
          <cell r="A126">
            <v>1000148</v>
          </cell>
          <cell r="B126" t="str">
            <v>CICLO 21 COM X 63</v>
          </cell>
          <cell r="C126">
            <v>50</v>
          </cell>
          <cell r="D126" t="str">
            <v>Saúde Humana</v>
          </cell>
          <cell r="E126">
            <v>9</v>
          </cell>
          <cell r="F126" t="str">
            <v>Farma</v>
          </cell>
          <cell r="G126">
            <v>1</v>
          </cell>
          <cell r="H126" t="str">
            <v>Marcas UQ</v>
          </cell>
          <cell r="I126">
            <v>7896006234005</v>
          </cell>
          <cell r="J126" t="str">
            <v>3004.39.99</v>
          </cell>
          <cell r="K126">
            <v>168</v>
          </cell>
          <cell r="L126" t="str">
            <v>Linha Humana Outros Lista Positiva</v>
          </cell>
        </row>
        <row r="127">
          <cell r="A127">
            <v>1000149</v>
          </cell>
          <cell r="B127" t="str">
            <v>CICLO 21 COM X 63 (M.S.)</v>
          </cell>
          <cell r="C127">
            <v>50</v>
          </cell>
          <cell r="D127" t="str">
            <v>Saúde Humana</v>
          </cell>
          <cell r="E127">
            <v>9</v>
          </cell>
          <cell r="F127" t="str">
            <v>Farma</v>
          </cell>
          <cell r="G127">
            <v>1</v>
          </cell>
          <cell r="H127" t="str">
            <v>Marcas UQ</v>
          </cell>
          <cell r="I127">
            <v>7896006234050</v>
          </cell>
          <cell r="J127" t="str">
            <v>3004.39.99</v>
          </cell>
          <cell r="K127">
            <v>168</v>
          </cell>
          <cell r="L127" t="str">
            <v>Linha Humana Similar Lista Positiva</v>
          </cell>
        </row>
        <row r="128">
          <cell r="A128">
            <v>1000121</v>
          </cell>
          <cell r="B128" t="str">
            <v>CICLOGYN COM REV EST X 21</v>
          </cell>
          <cell r="C128">
            <v>50</v>
          </cell>
          <cell r="D128" t="str">
            <v>Saúde Humana</v>
          </cell>
          <cell r="E128">
            <v>9</v>
          </cell>
          <cell r="F128" t="str">
            <v>Farma</v>
          </cell>
          <cell r="G128">
            <v>1</v>
          </cell>
          <cell r="H128" t="str">
            <v>Marcas UQ</v>
          </cell>
          <cell r="I128">
            <v>7896006229384</v>
          </cell>
          <cell r="J128" t="str">
            <v>3004.39.39</v>
          </cell>
          <cell r="K128">
            <v>168</v>
          </cell>
          <cell r="L128" t="str">
            <v>Linha Humana Similar Lista Positiva</v>
          </cell>
        </row>
        <row r="129">
          <cell r="A129">
            <v>1000964</v>
          </cell>
          <cell r="B129" t="str">
            <v>CICLOVULAR SOL INJ AMP VD AMB X 1 ML</v>
          </cell>
          <cell r="C129">
            <v>50</v>
          </cell>
          <cell r="D129" t="str">
            <v>Saúde Humana</v>
          </cell>
          <cell r="E129">
            <v>9</v>
          </cell>
          <cell r="F129" t="str">
            <v>Farma</v>
          </cell>
          <cell r="G129">
            <v>1</v>
          </cell>
          <cell r="H129" t="str">
            <v>Marcas UQ</v>
          </cell>
          <cell r="I129">
            <v>7896006252849</v>
          </cell>
          <cell r="J129" t="str">
            <v>3004.39.31</v>
          </cell>
          <cell r="K129">
            <v>60</v>
          </cell>
          <cell r="L129" t="str">
            <v>Linha Humana Similar Lista Negativa</v>
          </cell>
        </row>
        <row r="130">
          <cell r="A130">
            <v>1000096</v>
          </cell>
          <cell r="B130" t="str">
            <v>CL CLINDAMICINA 300MG CAP X16</v>
          </cell>
          <cell r="C130">
            <v>50</v>
          </cell>
          <cell r="D130" t="str">
            <v>Saúde Humana</v>
          </cell>
          <cell r="E130">
            <v>9</v>
          </cell>
          <cell r="F130" t="str">
            <v>Farma</v>
          </cell>
          <cell r="G130">
            <v>7</v>
          </cell>
          <cell r="H130" t="str">
            <v>Genérico</v>
          </cell>
          <cell r="I130">
            <v>7896006225744</v>
          </cell>
          <cell r="J130" t="str">
            <v>3004.20.49</v>
          </cell>
          <cell r="K130">
            <v>198</v>
          </cell>
          <cell r="L130" t="str">
            <v>Linha Humana Genérico Lista Positiva</v>
          </cell>
        </row>
        <row r="131">
          <cell r="A131">
            <v>1001290</v>
          </cell>
          <cell r="B131" t="str">
            <v>CL FLUOXETINA SOL GOT PORT 344/98-C1</v>
          </cell>
          <cell r="C131">
            <v>50</v>
          </cell>
          <cell r="D131" t="str">
            <v>Saúde Humana</v>
          </cell>
          <cell r="E131">
            <v>9</v>
          </cell>
          <cell r="F131" t="str">
            <v>Farma</v>
          </cell>
          <cell r="G131">
            <v>7</v>
          </cell>
          <cell r="H131" t="str">
            <v>Genérico</v>
          </cell>
          <cell r="J131" t="str">
            <v>3004.90.39</v>
          </cell>
          <cell r="K131">
            <v>0</v>
          </cell>
          <cell r="L131" t="str">
            <v>Linha Humana Genérico Lista Positiva</v>
          </cell>
        </row>
        <row r="132">
          <cell r="A132">
            <v>1001289</v>
          </cell>
          <cell r="B132" t="str">
            <v>CL PAROXETINA 20MG COM REV X30 P344/98C1</v>
          </cell>
          <cell r="C132">
            <v>50</v>
          </cell>
          <cell r="D132" t="str">
            <v>Saúde Humana</v>
          </cell>
          <cell r="E132">
            <v>9</v>
          </cell>
          <cell r="F132" t="str">
            <v>Farma</v>
          </cell>
          <cell r="G132">
            <v>7</v>
          </cell>
          <cell r="H132" t="str">
            <v>Genérico</v>
          </cell>
          <cell r="I132">
            <v>7896006207436</v>
          </cell>
          <cell r="J132" t="str">
            <v>3004.90.79</v>
          </cell>
          <cell r="K132">
            <v>198</v>
          </cell>
          <cell r="L132" t="str">
            <v>Linha Humana Genérico Lista Positiva</v>
          </cell>
        </row>
        <row r="133">
          <cell r="A133">
            <v>1000001</v>
          </cell>
          <cell r="B133" t="str">
            <v>CL SIBUTRAMINA MONO 10MGX15 P. 344/98-B2</v>
          </cell>
          <cell r="C133">
            <v>50</v>
          </cell>
          <cell r="D133" t="str">
            <v>Saúde Humana</v>
          </cell>
          <cell r="E133">
            <v>9</v>
          </cell>
          <cell r="F133" t="str">
            <v>Farma</v>
          </cell>
          <cell r="G133">
            <v>98</v>
          </cell>
          <cell r="H133" t="str">
            <v>Outros</v>
          </cell>
          <cell r="J133" t="str">
            <v>3004.90.99</v>
          </cell>
          <cell r="K133">
            <v>0</v>
          </cell>
          <cell r="L133" t="str">
            <v>Linha Humana Genérico Lista Negativa</v>
          </cell>
        </row>
        <row r="134">
          <cell r="A134">
            <v>1000002</v>
          </cell>
          <cell r="B134" t="str">
            <v>CL SIBUTRAMINA MONO 15MGX15 P. 344/98-B2</v>
          </cell>
          <cell r="C134">
            <v>50</v>
          </cell>
          <cell r="D134" t="str">
            <v>Saúde Humana</v>
          </cell>
          <cell r="E134">
            <v>9</v>
          </cell>
          <cell r="F134" t="str">
            <v>Farma</v>
          </cell>
          <cell r="G134">
            <v>98</v>
          </cell>
          <cell r="H134" t="str">
            <v>Outros</v>
          </cell>
          <cell r="J134" t="str">
            <v>3004.90.99</v>
          </cell>
          <cell r="K134">
            <v>0</v>
          </cell>
          <cell r="L134" t="str">
            <v>Linha Humana Genérico Lista Negativa</v>
          </cell>
        </row>
        <row r="135">
          <cell r="A135">
            <v>1000226</v>
          </cell>
          <cell r="B135" t="str">
            <v>CL TRAMADOL 100MG/2ML X 50 P.344/98-A2</v>
          </cell>
          <cell r="C135">
            <v>50</v>
          </cell>
          <cell r="D135" t="str">
            <v>Saúde Humana</v>
          </cell>
          <cell r="E135">
            <v>9</v>
          </cell>
          <cell r="F135" t="str">
            <v>Farma</v>
          </cell>
          <cell r="G135">
            <v>7</v>
          </cell>
          <cell r="H135" t="str">
            <v>Genérico</v>
          </cell>
          <cell r="I135">
            <v>7896006245520</v>
          </cell>
          <cell r="J135" t="str">
            <v>3004.90.39</v>
          </cell>
          <cell r="K135">
            <v>20</v>
          </cell>
          <cell r="L135" t="str">
            <v>Linha Humana Genérico Lista Positiva</v>
          </cell>
        </row>
        <row r="136">
          <cell r="A136">
            <v>1000645</v>
          </cell>
          <cell r="B136" t="str">
            <v>CL TRAMADOL 100MG/2ML X6 AMP P344/98-A2</v>
          </cell>
          <cell r="C136">
            <v>50</v>
          </cell>
          <cell r="D136" t="str">
            <v>Saúde Humana</v>
          </cell>
          <cell r="E136">
            <v>9</v>
          </cell>
          <cell r="F136" t="str">
            <v>Farma</v>
          </cell>
          <cell r="G136">
            <v>7</v>
          </cell>
          <cell r="H136" t="str">
            <v>Genérico</v>
          </cell>
          <cell r="I136">
            <v>7896006245506</v>
          </cell>
          <cell r="J136" t="str">
            <v>3004.90.39</v>
          </cell>
          <cell r="K136">
            <v>100</v>
          </cell>
          <cell r="L136" t="str">
            <v>Linha Humana Genérico Lista Positiva</v>
          </cell>
        </row>
        <row r="137">
          <cell r="A137">
            <v>1000225</v>
          </cell>
          <cell r="B137" t="str">
            <v>CL TRAMADOL 50MG/ML X 50 AMP P.344/98-A2</v>
          </cell>
          <cell r="C137">
            <v>50</v>
          </cell>
          <cell r="D137" t="str">
            <v>Saúde Humana</v>
          </cell>
          <cell r="E137">
            <v>9</v>
          </cell>
          <cell r="F137" t="str">
            <v>Farma</v>
          </cell>
          <cell r="G137">
            <v>7</v>
          </cell>
          <cell r="H137" t="str">
            <v>Genérico</v>
          </cell>
          <cell r="I137">
            <v>7896006245452</v>
          </cell>
          <cell r="J137" t="str">
            <v>3004.90.39</v>
          </cell>
          <cell r="K137">
            <v>20</v>
          </cell>
          <cell r="L137" t="str">
            <v>Linha Humana Genérico Lista Positiva</v>
          </cell>
        </row>
        <row r="138">
          <cell r="A138">
            <v>1000539</v>
          </cell>
          <cell r="B138" t="str">
            <v>CLEAN UP SOL AURICULAR X 100ML</v>
          </cell>
          <cell r="C138">
            <v>50</v>
          </cell>
          <cell r="D138" t="str">
            <v>Saúde Humana</v>
          </cell>
          <cell r="E138">
            <v>9</v>
          </cell>
          <cell r="F138" t="str">
            <v>Farma</v>
          </cell>
          <cell r="G138">
            <v>21</v>
          </cell>
          <cell r="H138" t="str">
            <v>Pet</v>
          </cell>
          <cell r="I138">
            <v>7896006200505</v>
          </cell>
          <cell r="K138">
            <v>36</v>
          </cell>
          <cell r="L138" t="str">
            <v>Linha Vet Pet Lista Negativa</v>
          </cell>
        </row>
        <row r="139">
          <cell r="A139">
            <v>1000163</v>
          </cell>
          <cell r="B139" t="str">
            <v>CLOMAZEN 1% CREM BG X 20G</v>
          </cell>
          <cell r="C139">
            <v>50</v>
          </cell>
          <cell r="D139" t="str">
            <v>Saúde Humana</v>
          </cell>
          <cell r="E139">
            <v>9</v>
          </cell>
          <cell r="F139" t="str">
            <v>Farma</v>
          </cell>
          <cell r="G139">
            <v>1</v>
          </cell>
          <cell r="H139" t="str">
            <v>Marcas UQ</v>
          </cell>
          <cell r="I139">
            <v>7896006235903</v>
          </cell>
          <cell r="J139" t="str">
            <v>3004.90.69</v>
          </cell>
          <cell r="K139">
            <v>80</v>
          </cell>
          <cell r="L139" t="str">
            <v>Linha Humana Similar Lista Negativa</v>
          </cell>
        </row>
        <row r="140">
          <cell r="A140">
            <v>1000356</v>
          </cell>
          <cell r="B140" t="str">
            <v>CLOMIPRAN 10MG COM REV X 20 P 344/98-C1</v>
          </cell>
          <cell r="C140">
            <v>50</v>
          </cell>
          <cell r="D140" t="str">
            <v>Saúde Humana</v>
          </cell>
          <cell r="E140">
            <v>9</v>
          </cell>
          <cell r="F140" t="str">
            <v>Farma</v>
          </cell>
          <cell r="G140">
            <v>1</v>
          </cell>
          <cell r="H140" t="str">
            <v>Marcas UQ</v>
          </cell>
          <cell r="I140">
            <v>7896006285366</v>
          </cell>
          <cell r="J140" t="str">
            <v>3004.90.69</v>
          </cell>
          <cell r="K140">
            <v>120</v>
          </cell>
          <cell r="L140" t="str">
            <v>Linha Humana Similar Lista Positiva</v>
          </cell>
        </row>
        <row r="141">
          <cell r="A141">
            <v>1000355</v>
          </cell>
          <cell r="B141" t="str">
            <v>CLOMIPRAN 25MG COM REV X 20 P 344/98-C1</v>
          </cell>
          <cell r="C141">
            <v>50</v>
          </cell>
          <cell r="D141" t="str">
            <v>Saúde Humana</v>
          </cell>
          <cell r="E141">
            <v>9</v>
          </cell>
          <cell r="F141" t="str">
            <v>Farma</v>
          </cell>
          <cell r="G141">
            <v>1</v>
          </cell>
          <cell r="H141" t="str">
            <v>Marcas UQ</v>
          </cell>
          <cell r="I141">
            <v>7896006285366</v>
          </cell>
          <cell r="J141" t="str">
            <v>3004.90.69</v>
          </cell>
          <cell r="K141">
            <v>120</v>
          </cell>
          <cell r="L141" t="str">
            <v>Linha Humana Similar Lista Positiva</v>
          </cell>
        </row>
        <row r="142">
          <cell r="A142">
            <v>1000286</v>
          </cell>
          <cell r="B142" t="str">
            <v>CLONAZEPAM 2,5MG/ML SOL OR X20 P 344/98</v>
          </cell>
          <cell r="C142">
            <v>50</v>
          </cell>
          <cell r="D142" t="str">
            <v>Saúde Humana</v>
          </cell>
          <cell r="E142">
            <v>9</v>
          </cell>
          <cell r="F142" t="str">
            <v>Farma</v>
          </cell>
          <cell r="G142">
            <v>7</v>
          </cell>
          <cell r="H142" t="str">
            <v>Genérico</v>
          </cell>
          <cell r="I142">
            <v>7896006259817</v>
          </cell>
          <cell r="J142" t="str">
            <v>3004.90.69</v>
          </cell>
          <cell r="K142">
            <v>90</v>
          </cell>
          <cell r="L142" t="str">
            <v>Linha Humana Genérico Lista Positiva</v>
          </cell>
        </row>
        <row r="143">
          <cell r="A143">
            <v>1000217</v>
          </cell>
          <cell r="B143" t="str">
            <v>CLOR AMBROXOL AD 6MG/ML X120ML</v>
          </cell>
          <cell r="C143">
            <v>50</v>
          </cell>
          <cell r="D143" t="str">
            <v>Saúde Humana</v>
          </cell>
          <cell r="E143">
            <v>9</v>
          </cell>
          <cell r="F143" t="str">
            <v>Farma</v>
          </cell>
          <cell r="G143">
            <v>98</v>
          </cell>
          <cell r="H143" t="str">
            <v>Outros</v>
          </cell>
          <cell r="J143" t="str">
            <v>3004.90.39</v>
          </cell>
          <cell r="K143">
            <v>0</v>
          </cell>
          <cell r="L143" t="str">
            <v>Linha Humana Genérico Lista Negativa</v>
          </cell>
        </row>
        <row r="144">
          <cell r="A144">
            <v>1000218</v>
          </cell>
          <cell r="B144" t="str">
            <v>CLOR AMBROXOL GT 7,5MG/MLX50ML</v>
          </cell>
          <cell r="C144">
            <v>50</v>
          </cell>
          <cell r="D144" t="str">
            <v>Saúde Humana</v>
          </cell>
          <cell r="E144">
            <v>9</v>
          </cell>
          <cell r="F144" t="str">
            <v>Farma</v>
          </cell>
          <cell r="G144">
            <v>98</v>
          </cell>
          <cell r="H144" t="str">
            <v>Outros</v>
          </cell>
          <cell r="J144" t="str">
            <v>3004.90.39</v>
          </cell>
          <cell r="K144">
            <v>0</v>
          </cell>
          <cell r="L144" t="str">
            <v>Linha Humana Genérico Lista Negativa</v>
          </cell>
        </row>
        <row r="145">
          <cell r="A145">
            <v>1000216</v>
          </cell>
          <cell r="B145" t="str">
            <v>CLOR AMBROXOL PED 3MG/MLX120ML</v>
          </cell>
          <cell r="C145">
            <v>50</v>
          </cell>
          <cell r="D145" t="str">
            <v>Saúde Humana</v>
          </cell>
          <cell r="E145">
            <v>9</v>
          </cell>
          <cell r="F145" t="str">
            <v>Farma</v>
          </cell>
          <cell r="G145">
            <v>98</v>
          </cell>
          <cell r="H145" t="str">
            <v>Outros</v>
          </cell>
          <cell r="J145" t="str">
            <v>3004.90.39</v>
          </cell>
          <cell r="K145">
            <v>0</v>
          </cell>
          <cell r="L145" t="str">
            <v>Linha Humana Genérico Lista Negativa</v>
          </cell>
        </row>
        <row r="146">
          <cell r="A146">
            <v>1000092</v>
          </cell>
          <cell r="B146" t="str">
            <v>CLOR CLOBUT+SUC DOXILAM SOL OR</v>
          </cell>
          <cell r="C146">
            <v>50</v>
          </cell>
          <cell r="D146" t="str">
            <v>Saúde Humana</v>
          </cell>
          <cell r="E146">
            <v>9</v>
          </cell>
          <cell r="F146" t="str">
            <v>Farma</v>
          </cell>
          <cell r="G146">
            <v>7</v>
          </cell>
          <cell r="H146" t="str">
            <v>Genérico</v>
          </cell>
          <cell r="I146">
            <v>7896006225669</v>
          </cell>
          <cell r="J146" t="str">
            <v>3004.90.69</v>
          </cell>
          <cell r="K146">
            <v>90</v>
          </cell>
          <cell r="L146" t="str">
            <v>Linha Humana Marca Lista Negativa</v>
          </cell>
        </row>
        <row r="147">
          <cell r="A147">
            <v>1000090</v>
          </cell>
          <cell r="B147" t="str">
            <v>CLOR CLOBUTINOL 20MG/5ML SUC XPE 120 ML</v>
          </cell>
          <cell r="C147">
            <v>50</v>
          </cell>
          <cell r="D147" t="str">
            <v>Saúde Humana</v>
          </cell>
          <cell r="E147">
            <v>9</v>
          </cell>
          <cell r="F147" t="str">
            <v>Farma</v>
          </cell>
          <cell r="G147">
            <v>7</v>
          </cell>
          <cell r="H147" t="str">
            <v>Genérico</v>
          </cell>
          <cell r="I147">
            <v>7896006225454</v>
          </cell>
          <cell r="J147" t="str">
            <v>3004.90.69</v>
          </cell>
          <cell r="K147">
            <v>35</v>
          </cell>
          <cell r="L147" t="str">
            <v>Linha Humana Marca Lista Negativa</v>
          </cell>
        </row>
        <row r="148">
          <cell r="A148">
            <v>1000301</v>
          </cell>
          <cell r="B148" t="str">
            <v>CLOR DOPAMINA5MG/ML INJ X10AMP</v>
          </cell>
          <cell r="C148">
            <v>50</v>
          </cell>
          <cell r="D148" t="str">
            <v>Saúde Humana</v>
          </cell>
          <cell r="E148">
            <v>9</v>
          </cell>
          <cell r="F148" t="str">
            <v>Farma</v>
          </cell>
          <cell r="G148">
            <v>7</v>
          </cell>
          <cell r="H148" t="str">
            <v>Genérico</v>
          </cell>
          <cell r="I148">
            <v>7896006264514</v>
          </cell>
          <cell r="J148" t="str">
            <v>3004.90.39</v>
          </cell>
          <cell r="K148">
            <v>20</v>
          </cell>
          <cell r="L148" t="str">
            <v>Linha Humana Genérico Lista Positiva</v>
          </cell>
        </row>
        <row r="149">
          <cell r="A149">
            <v>1000312</v>
          </cell>
          <cell r="B149" t="str">
            <v>CLOR DOPAMINA5MG/ML INJ X50AMP</v>
          </cell>
          <cell r="C149">
            <v>50</v>
          </cell>
          <cell r="D149" t="str">
            <v>Saúde Humana</v>
          </cell>
          <cell r="E149">
            <v>9</v>
          </cell>
          <cell r="F149" t="str">
            <v>Farma</v>
          </cell>
          <cell r="G149">
            <v>7</v>
          </cell>
          <cell r="H149" t="str">
            <v>Genérico</v>
          </cell>
          <cell r="I149">
            <v>7896006268611</v>
          </cell>
          <cell r="J149" t="str">
            <v>3004.90.39</v>
          </cell>
          <cell r="K149">
            <v>6</v>
          </cell>
          <cell r="L149" t="str">
            <v>Linha Humana Genérico Lista Positiva</v>
          </cell>
        </row>
        <row r="150">
          <cell r="A150">
            <v>1000302</v>
          </cell>
          <cell r="B150" t="str">
            <v>CLOR PETIDINA 50MG/ML INJX25 P344/98-A1</v>
          </cell>
          <cell r="C150">
            <v>50</v>
          </cell>
          <cell r="D150" t="str">
            <v>Saúde Humana</v>
          </cell>
          <cell r="E150">
            <v>9</v>
          </cell>
          <cell r="F150" t="str">
            <v>Farma</v>
          </cell>
          <cell r="G150">
            <v>7</v>
          </cell>
          <cell r="H150" t="str">
            <v>Genérico</v>
          </cell>
          <cell r="I150">
            <v>7896006264811</v>
          </cell>
          <cell r="J150" t="str">
            <v>3004.90.64</v>
          </cell>
          <cell r="K150">
            <v>40</v>
          </cell>
          <cell r="L150" t="str">
            <v>Linha Humana Genérico Lista Positiva</v>
          </cell>
        </row>
        <row r="151">
          <cell r="A151">
            <v>1000219</v>
          </cell>
          <cell r="B151" t="str">
            <v>CLOR PROPRANOLOL 40MG COM X 30</v>
          </cell>
          <cell r="C151">
            <v>50</v>
          </cell>
          <cell r="D151" t="str">
            <v>Saúde Humana</v>
          </cell>
          <cell r="E151">
            <v>9</v>
          </cell>
          <cell r="F151" t="str">
            <v>Farma</v>
          </cell>
          <cell r="G151">
            <v>7</v>
          </cell>
          <cell r="H151" t="str">
            <v>Genérico</v>
          </cell>
          <cell r="I151">
            <v>7896006245247</v>
          </cell>
          <cell r="J151" t="str">
            <v>3004.90.36</v>
          </cell>
          <cell r="K151">
            <v>198</v>
          </cell>
          <cell r="L151" t="str">
            <v>Linha Humana Genérico Lista Positiva</v>
          </cell>
        </row>
        <row r="152">
          <cell r="A152">
            <v>1000222</v>
          </cell>
          <cell r="B152" t="str">
            <v>CLOR PROPRANOLOL 40MG COM X 40</v>
          </cell>
          <cell r="C152">
            <v>50</v>
          </cell>
          <cell r="D152" t="str">
            <v>Saúde Humana</v>
          </cell>
          <cell r="E152">
            <v>9</v>
          </cell>
          <cell r="F152" t="str">
            <v>Farma</v>
          </cell>
          <cell r="G152">
            <v>7</v>
          </cell>
          <cell r="H152" t="str">
            <v>Genérico</v>
          </cell>
          <cell r="I152">
            <v>7896006245278</v>
          </cell>
          <cell r="J152" t="str">
            <v>3004.90.36</v>
          </cell>
          <cell r="K152">
            <v>198</v>
          </cell>
          <cell r="L152" t="str">
            <v>Linha Humana Genérico Lista Positiva</v>
          </cell>
        </row>
        <row r="153">
          <cell r="A153">
            <v>1000644</v>
          </cell>
          <cell r="B153" t="str">
            <v>CLOR TRAMADOL 50MG/ML X 6 AMP P344/98-A2</v>
          </cell>
          <cell r="C153">
            <v>50</v>
          </cell>
          <cell r="D153" t="str">
            <v>Saúde Humana</v>
          </cell>
          <cell r="E153">
            <v>9</v>
          </cell>
          <cell r="F153" t="str">
            <v>Farma</v>
          </cell>
          <cell r="G153">
            <v>7</v>
          </cell>
          <cell r="H153" t="str">
            <v>Genérico</v>
          </cell>
          <cell r="I153">
            <v>7896006245421</v>
          </cell>
          <cell r="J153" t="str">
            <v>3004.90.39</v>
          </cell>
          <cell r="K153">
            <v>100</v>
          </cell>
          <cell r="L153" t="str">
            <v>Linha Humana Genérico Lista Positiva</v>
          </cell>
        </row>
        <row r="154">
          <cell r="A154">
            <v>1000028</v>
          </cell>
          <cell r="B154" t="str">
            <v>CLORIDRATO DE ISOXSUPRINA 10MG</v>
          </cell>
          <cell r="C154">
            <v>50</v>
          </cell>
          <cell r="D154" t="str">
            <v>Saúde Humana</v>
          </cell>
          <cell r="E154">
            <v>9</v>
          </cell>
          <cell r="F154" t="str">
            <v>Farma</v>
          </cell>
          <cell r="G154">
            <v>98</v>
          </cell>
          <cell r="H154" t="str">
            <v>Outros</v>
          </cell>
          <cell r="J154" t="str">
            <v>3004.90.39</v>
          </cell>
          <cell r="K154">
            <v>0</v>
          </cell>
          <cell r="L154" t="str">
            <v>Linha Humana Genérico Lista Negativa</v>
          </cell>
        </row>
        <row r="155">
          <cell r="A155">
            <v>1000180</v>
          </cell>
          <cell r="B155" t="str">
            <v>CLORIDRATO RANITIDINA X50AMP</v>
          </cell>
          <cell r="C155">
            <v>50</v>
          </cell>
          <cell r="D155" t="str">
            <v>Saúde Humana</v>
          </cell>
          <cell r="E155">
            <v>9</v>
          </cell>
          <cell r="F155" t="str">
            <v>Farma</v>
          </cell>
          <cell r="G155">
            <v>7</v>
          </cell>
          <cell r="H155" t="str">
            <v>Genérico</v>
          </cell>
          <cell r="I155">
            <v>7896006238515</v>
          </cell>
          <cell r="J155" t="str">
            <v>3004.90.59</v>
          </cell>
          <cell r="K155">
            <v>20</v>
          </cell>
          <cell r="L155" t="str">
            <v>Linha Humana Genérico Lista Positiva</v>
          </cell>
        </row>
        <row r="156">
          <cell r="A156">
            <v>1000168</v>
          </cell>
          <cell r="B156" t="str">
            <v>CLORPROMAZ 100MG COM X 100 P.344/98-C1</v>
          </cell>
          <cell r="C156">
            <v>50</v>
          </cell>
          <cell r="D156" t="str">
            <v>Saúde Humana</v>
          </cell>
          <cell r="E156">
            <v>9</v>
          </cell>
          <cell r="F156" t="str">
            <v>Farma</v>
          </cell>
          <cell r="G156">
            <v>1</v>
          </cell>
          <cell r="H156" t="str">
            <v>Marcas UQ</v>
          </cell>
          <cell r="I156">
            <v>7896006237075</v>
          </cell>
          <cell r="J156" t="str">
            <v>3004.90.79</v>
          </cell>
          <cell r="K156">
            <v>90</v>
          </cell>
          <cell r="L156" t="str">
            <v>Linha Humana Similar Lista Positiva</v>
          </cell>
        </row>
        <row r="157">
          <cell r="A157">
            <v>1001155</v>
          </cell>
          <cell r="B157" t="str">
            <v>CLORPROMAZ 100MG CP X100 P.344/98-C1(EX)</v>
          </cell>
          <cell r="C157">
            <v>50</v>
          </cell>
          <cell r="D157" t="str">
            <v>Saúde Humana</v>
          </cell>
          <cell r="E157">
            <v>9</v>
          </cell>
          <cell r="F157" t="str">
            <v>Farma</v>
          </cell>
          <cell r="G157">
            <v>37</v>
          </cell>
          <cell r="H157" t="str">
            <v>Exportação</v>
          </cell>
          <cell r="I157">
            <v>7896006237075</v>
          </cell>
          <cell r="J157" t="str">
            <v>3004.90.79</v>
          </cell>
          <cell r="K157">
            <v>90</v>
          </cell>
          <cell r="L157" t="str">
            <v>Linha Humana Similar Lista Positiva</v>
          </cell>
        </row>
        <row r="158">
          <cell r="A158">
            <v>1000187</v>
          </cell>
          <cell r="B158" t="str">
            <v>CLORPROMAZ 25MG/5ML INJX50AP P.344/98-C1</v>
          </cell>
          <cell r="C158">
            <v>50</v>
          </cell>
          <cell r="D158" t="str">
            <v>Saúde Humana</v>
          </cell>
          <cell r="E158">
            <v>9</v>
          </cell>
          <cell r="F158" t="str">
            <v>Farma</v>
          </cell>
          <cell r="G158">
            <v>1</v>
          </cell>
          <cell r="H158" t="str">
            <v>Marcas UQ</v>
          </cell>
          <cell r="I158">
            <v>7896006238973</v>
          </cell>
          <cell r="J158" t="str">
            <v>3004.90.79</v>
          </cell>
          <cell r="K158">
            <v>8</v>
          </cell>
          <cell r="L158" t="str">
            <v>Linha Humana Similar Lista Positiva</v>
          </cell>
        </row>
        <row r="159">
          <cell r="A159">
            <v>1000675</v>
          </cell>
          <cell r="B159" t="str">
            <v>CLOTADONA 25MG COM X 42</v>
          </cell>
          <cell r="C159">
            <v>50</v>
          </cell>
          <cell r="D159" t="str">
            <v>Saúde Humana</v>
          </cell>
          <cell r="E159">
            <v>9</v>
          </cell>
          <cell r="F159" t="str">
            <v>Farma</v>
          </cell>
          <cell r="G159">
            <v>1</v>
          </cell>
          <cell r="H159" t="str">
            <v>Marcas UQ</v>
          </cell>
          <cell r="I159">
            <v>7897446000403</v>
          </cell>
          <cell r="J159" t="str">
            <v>3004.90.76</v>
          </cell>
          <cell r="K159">
            <v>128</v>
          </cell>
          <cell r="L159" t="str">
            <v>Linha Humana</v>
          </cell>
        </row>
        <row r="160">
          <cell r="A160">
            <v>1000676</v>
          </cell>
          <cell r="B160" t="str">
            <v>CLOTADONA 50MG COM X 28</v>
          </cell>
          <cell r="C160">
            <v>50</v>
          </cell>
          <cell r="D160" t="str">
            <v>Saúde Humana</v>
          </cell>
          <cell r="E160">
            <v>9</v>
          </cell>
          <cell r="F160" t="str">
            <v>Farma</v>
          </cell>
          <cell r="G160">
            <v>1</v>
          </cell>
          <cell r="H160" t="str">
            <v>Marcas UQ</v>
          </cell>
          <cell r="I160">
            <v>7897446000380</v>
          </cell>
          <cell r="J160" t="str">
            <v>3004.90.76</v>
          </cell>
          <cell r="K160">
            <v>128</v>
          </cell>
          <cell r="L160" t="str">
            <v>Linha Humana</v>
          </cell>
        </row>
        <row r="161">
          <cell r="A161">
            <v>1000200</v>
          </cell>
          <cell r="B161" t="str">
            <v>CLOTRIMAZOL 1% CREME X 20G GEN</v>
          </cell>
          <cell r="C161">
            <v>50</v>
          </cell>
          <cell r="D161" t="str">
            <v>Saúde Humana</v>
          </cell>
          <cell r="E161">
            <v>9</v>
          </cell>
          <cell r="F161" t="str">
            <v>Farma</v>
          </cell>
          <cell r="G161">
            <v>7</v>
          </cell>
          <cell r="H161" t="str">
            <v>Genérico</v>
          </cell>
          <cell r="I161">
            <v>7896006242055</v>
          </cell>
          <cell r="J161" t="str">
            <v>3004.90.69</v>
          </cell>
          <cell r="K161">
            <v>80</v>
          </cell>
          <cell r="L161" t="str">
            <v>Linha Humana Genérico Lista Negativa</v>
          </cell>
        </row>
        <row r="162">
          <cell r="A162">
            <v>1001176</v>
          </cell>
          <cell r="B162" t="str">
            <v>COLACT 667MG/ML LIQ AMEIXA X120ML (AL)</v>
          </cell>
          <cell r="C162">
            <v>50</v>
          </cell>
          <cell r="D162" t="str">
            <v>Saúde Humana</v>
          </cell>
          <cell r="E162">
            <v>9</v>
          </cell>
          <cell r="F162" t="str">
            <v>Farma</v>
          </cell>
          <cell r="G162">
            <v>1</v>
          </cell>
          <cell r="H162" t="str">
            <v>Marcas UQ</v>
          </cell>
          <cell r="I162">
            <v>7896006213130</v>
          </cell>
          <cell r="J162" t="str">
            <v>2106.90.90</v>
          </cell>
          <cell r="K162">
            <v>35</v>
          </cell>
          <cell r="L162" t="str">
            <v>Linha Alimentos</v>
          </cell>
        </row>
        <row r="163">
          <cell r="A163">
            <v>1001168</v>
          </cell>
          <cell r="B163" t="str">
            <v>COLACT 667MG/ML LIQ X 120ML (AL)</v>
          </cell>
          <cell r="C163">
            <v>50</v>
          </cell>
          <cell r="D163" t="str">
            <v>Saúde Humana</v>
          </cell>
          <cell r="E163">
            <v>9</v>
          </cell>
          <cell r="F163" t="str">
            <v>Farma</v>
          </cell>
          <cell r="G163">
            <v>1</v>
          </cell>
          <cell r="H163" t="str">
            <v>Marcas UQ</v>
          </cell>
          <cell r="I163">
            <v>7896006213123</v>
          </cell>
          <cell r="J163" t="str">
            <v>2106.90.90</v>
          </cell>
          <cell r="K163">
            <v>35</v>
          </cell>
          <cell r="L163" t="str">
            <v>Linha Alimentos</v>
          </cell>
        </row>
        <row r="164">
          <cell r="A164">
            <v>1001169</v>
          </cell>
          <cell r="B164" t="str">
            <v>COLACT 667MG/ML XPE FRUTAS X 120 ML (AL)</v>
          </cell>
          <cell r="C164">
            <v>50</v>
          </cell>
          <cell r="D164" t="str">
            <v>Saúde Humana</v>
          </cell>
          <cell r="E164">
            <v>9</v>
          </cell>
          <cell r="F164" t="str">
            <v>Farma</v>
          </cell>
          <cell r="G164">
            <v>1</v>
          </cell>
          <cell r="H164" t="str">
            <v>Marcas UQ</v>
          </cell>
          <cell r="I164">
            <v>7896006213147</v>
          </cell>
          <cell r="J164" t="str">
            <v>2106.90.90</v>
          </cell>
          <cell r="K164">
            <v>0</v>
          </cell>
          <cell r="L164" t="str">
            <v>Linha Alimentos</v>
          </cell>
        </row>
        <row r="165">
          <cell r="A165">
            <v>1001170</v>
          </cell>
          <cell r="B165" t="str">
            <v>COLACT 667MG/ML XPE PAPAYA X 120 ML (AL)</v>
          </cell>
          <cell r="C165">
            <v>50</v>
          </cell>
          <cell r="D165" t="str">
            <v>Saúde Humana</v>
          </cell>
          <cell r="E165">
            <v>9</v>
          </cell>
          <cell r="F165" t="str">
            <v>Farma</v>
          </cell>
          <cell r="G165">
            <v>1</v>
          </cell>
          <cell r="H165" t="str">
            <v>Marcas UQ</v>
          </cell>
          <cell r="I165">
            <v>7896006213154</v>
          </cell>
          <cell r="J165" t="str">
            <v>2106.90.90</v>
          </cell>
          <cell r="K165">
            <v>0</v>
          </cell>
          <cell r="L165" t="str">
            <v>Linha Alimentos</v>
          </cell>
        </row>
        <row r="166">
          <cell r="A166">
            <v>1000179</v>
          </cell>
          <cell r="B166" t="str">
            <v>COLONAC 667MG/ML XPE X 120ML</v>
          </cell>
          <cell r="C166">
            <v>50</v>
          </cell>
          <cell r="D166" t="str">
            <v>Saúde Humana</v>
          </cell>
          <cell r="E166">
            <v>9</v>
          </cell>
          <cell r="F166" t="str">
            <v>Farma</v>
          </cell>
          <cell r="G166">
            <v>1</v>
          </cell>
          <cell r="H166" t="str">
            <v>Marcas UQ</v>
          </cell>
          <cell r="I166">
            <v>7896241238158</v>
          </cell>
          <cell r="J166" t="str">
            <v>3004.90.99</v>
          </cell>
          <cell r="K166">
            <v>35</v>
          </cell>
          <cell r="L166" t="str">
            <v>Linha Humana Similar Lista Negativa</v>
          </cell>
        </row>
        <row r="167">
          <cell r="A167">
            <v>1000965</v>
          </cell>
          <cell r="B167" t="str">
            <v>CONIDRIN 3% SOL SPR X 60ML</v>
          </cell>
          <cell r="C167">
            <v>50</v>
          </cell>
          <cell r="D167" t="str">
            <v>Saúde Humana</v>
          </cell>
          <cell r="E167">
            <v>9</v>
          </cell>
          <cell r="F167" t="str">
            <v>Farma</v>
          </cell>
          <cell r="G167">
            <v>1</v>
          </cell>
          <cell r="H167" t="str">
            <v>Marcas UQ</v>
          </cell>
          <cell r="I167">
            <v>7896006212102</v>
          </cell>
          <cell r="J167" t="str">
            <v>3004.90.99</v>
          </cell>
          <cell r="K167">
            <v>32</v>
          </cell>
          <cell r="L167" t="str">
            <v>Linha Humana Outros Lista Negativa</v>
          </cell>
        </row>
        <row r="168">
          <cell r="A168">
            <v>1000267</v>
          </cell>
          <cell r="B168" t="str">
            <v>CONIDRIN AD SOL NASAL X 30 ML</v>
          </cell>
          <cell r="C168">
            <v>50</v>
          </cell>
          <cell r="D168" t="str">
            <v>Saúde Humana</v>
          </cell>
          <cell r="E168">
            <v>9</v>
          </cell>
          <cell r="F168" t="str">
            <v>Farma</v>
          </cell>
          <cell r="G168">
            <v>2</v>
          </cell>
          <cell r="H168" t="str">
            <v>Andromed</v>
          </cell>
          <cell r="I168">
            <v>7896006256717</v>
          </cell>
          <cell r="J168" t="str">
            <v>3004.90.69</v>
          </cell>
          <cell r="K168">
            <v>0</v>
          </cell>
          <cell r="L168" t="str">
            <v>Linha Humana Similar Lista Negativa</v>
          </cell>
        </row>
        <row r="169">
          <cell r="A169">
            <v>1000868</v>
          </cell>
          <cell r="B169" t="str">
            <v>CONIDRIN BABY SOL NASAL</v>
          </cell>
          <cell r="C169">
            <v>50</v>
          </cell>
          <cell r="D169" t="str">
            <v>Saúde Humana</v>
          </cell>
          <cell r="E169">
            <v>9</v>
          </cell>
          <cell r="F169" t="str">
            <v>Farma</v>
          </cell>
          <cell r="G169">
            <v>1</v>
          </cell>
          <cell r="H169" t="str">
            <v>Marcas UQ</v>
          </cell>
          <cell r="I169">
            <v>7896006200406</v>
          </cell>
          <cell r="J169" t="str">
            <v>3004.90.69</v>
          </cell>
          <cell r="K169">
            <v>70</v>
          </cell>
          <cell r="L169" t="str">
            <v>Linha Humana Marca Lista Negativa</v>
          </cell>
        </row>
        <row r="170">
          <cell r="A170">
            <v>1000030</v>
          </cell>
          <cell r="B170" t="str">
            <v>CONIDRIN SALINA GOT/NEB X 30ML</v>
          </cell>
          <cell r="C170">
            <v>50</v>
          </cell>
          <cell r="D170" t="str">
            <v>Saúde Humana</v>
          </cell>
          <cell r="E170">
            <v>9</v>
          </cell>
          <cell r="F170" t="str">
            <v>Farma</v>
          </cell>
          <cell r="G170">
            <v>1</v>
          </cell>
          <cell r="H170" t="str">
            <v>Marcas UQ</v>
          </cell>
          <cell r="I170">
            <v>7896006214755</v>
          </cell>
          <cell r="J170" t="str">
            <v>3004.90.69</v>
          </cell>
          <cell r="K170">
            <v>54</v>
          </cell>
          <cell r="L170" t="str">
            <v>Linha Humana Outros Lista Negativa</v>
          </cell>
        </row>
        <row r="171">
          <cell r="A171">
            <v>1000037</v>
          </cell>
          <cell r="B171" t="str">
            <v>CONIDRIN SALINA SPRAY X 50ML</v>
          </cell>
          <cell r="C171">
            <v>50</v>
          </cell>
          <cell r="D171" t="str">
            <v>Saúde Humana</v>
          </cell>
          <cell r="E171">
            <v>9</v>
          </cell>
          <cell r="F171" t="str">
            <v>Farma</v>
          </cell>
          <cell r="G171">
            <v>1</v>
          </cell>
          <cell r="H171" t="str">
            <v>Marcas UQ</v>
          </cell>
          <cell r="I171">
            <v>7896006215714</v>
          </cell>
          <cell r="J171" t="str">
            <v>3004.90.69</v>
          </cell>
          <cell r="K171">
            <v>32</v>
          </cell>
          <cell r="L171" t="str">
            <v>Linha Humana Outros Lista Negativa</v>
          </cell>
        </row>
        <row r="172">
          <cell r="A172">
            <v>1000651</v>
          </cell>
          <cell r="B172" t="str">
            <v>CONIDRIN SOL NAS AD ARROW 30ML</v>
          </cell>
          <cell r="C172">
            <v>50</v>
          </cell>
          <cell r="D172" t="str">
            <v>Saúde Humana</v>
          </cell>
          <cell r="E172">
            <v>9</v>
          </cell>
          <cell r="F172" t="str">
            <v>Farma</v>
          </cell>
          <cell r="G172">
            <v>2</v>
          </cell>
          <cell r="H172" t="str">
            <v>Andromed</v>
          </cell>
          <cell r="I172">
            <v>7898146820414</v>
          </cell>
          <cell r="J172" t="str">
            <v>3004.90.69</v>
          </cell>
          <cell r="K172">
            <v>200</v>
          </cell>
          <cell r="L172" t="str">
            <v>Linha Humana Marca Lista Negativa</v>
          </cell>
        </row>
        <row r="173">
          <cell r="A173">
            <v>1000663</v>
          </cell>
          <cell r="B173" t="str">
            <v>CONIDRIN SOL NAS LACT X 10ML</v>
          </cell>
          <cell r="C173">
            <v>50</v>
          </cell>
          <cell r="D173" t="str">
            <v>Saúde Humana</v>
          </cell>
          <cell r="E173">
            <v>9</v>
          </cell>
          <cell r="F173" t="str">
            <v>Farma</v>
          </cell>
          <cell r="G173">
            <v>2</v>
          </cell>
          <cell r="H173" t="str">
            <v>Andromed</v>
          </cell>
          <cell r="I173">
            <v>7898146820056</v>
          </cell>
          <cell r="J173" t="str">
            <v>3004.90.69</v>
          </cell>
          <cell r="K173">
            <v>200</v>
          </cell>
          <cell r="L173" t="str">
            <v>Linha Humana Marca Lista Negativa</v>
          </cell>
        </row>
        <row r="174">
          <cell r="A174">
            <v>1000661</v>
          </cell>
          <cell r="B174" t="str">
            <v>CONIDRIN SOL NAS PED X 20ML</v>
          </cell>
          <cell r="C174">
            <v>50</v>
          </cell>
          <cell r="D174" t="str">
            <v>Saúde Humana</v>
          </cell>
          <cell r="E174">
            <v>9</v>
          </cell>
          <cell r="F174" t="str">
            <v>Farma</v>
          </cell>
          <cell r="G174">
            <v>2</v>
          </cell>
          <cell r="H174" t="str">
            <v>Andromed</v>
          </cell>
          <cell r="I174">
            <v>7898146820407</v>
          </cell>
          <cell r="J174" t="str">
            <v>3004.90.69</v>
          </cell>
          <cell r="K174">
            <v>200</v>
          </cell>
          <cell r="L174" t="str">
            <v>Linha Humana Marca Lista Negativa</v>
          </cell>
        </row>
        <row r="175">
          <cell r="A175">
            <v>1000324</v>
          </cell>
          <cell r="B175" t="str">
            <v>CONSTANTE 0,25MG COM X 30 P 344/98-B1</v>
          </cell>
          <cell r="C175">
            <v>50</v>
          </cell>
          <cell r="D175" t="str">
            <v>Saúde Humana</v>
          </cell>
          <cell r="E175">
            <v>9</v>
          </cell>
          <cell r="F175" t="str">
            <v>Farma</v>
          </cell>
          <cell r="G175">
            <v>1</v>
          </cell>
          <cell r="H175" t="str">
            <v>Marcas UQ</v>
          </cell>
          <cell r="I175">
            <v>7896006270751</v>
          </cell>
          <cell r="J175" t="str">
            <v>3004.90.64</v>
          </cell>
          <cell r="K175">
            <v>198</v>
          </cell>
          <cell r="L175" t="str">
            <v>Linha Humana Similar Lista Positiva</v>
          </cell>
        </row>
        <row r="176">
          <cell r="A176">
            <v>1000073</v>
          </cell>
          <cell r="B176" t="str">
            <v>CONSTANTE 0,50MG COM X 30 PORT 344/98-B1</v>
          </cell>
          <cell r="C176">
            <v>50</v>
          </cell>
          <cell r="D176" t="str">
            <v>Saúde Humana</v>
          </cell>
          <cell r="E176">
            <v>9</v>
          </cell>
          <cell r="F176" t="str">
            <v>Farma</v>
          </cell>
          <cell r="G176">
            <v>1</v>
          </cell>
          <cell r="H176" t="str">
            <v>Marcas UQ</v>
          </cell>
          <cell r="I176">
            <v>7896006222316</v>
          </cell>
          <cell r="J176" t="str">
            <v>3004.90.64</v>
          </cell>
          <cell r="K176">
            <v>198</v>
          </cell>
          <cell r="L176" t="str">
            <v>Linha Humana Similar Lista Positiva</v>
          </cell>
        </row>
        <row r="177">
          <cell r="A177">
            <v>1000245</v>
          </cell>
          <cell r="B177" t="str">
            <v>CONSTANTE 1MG COM X 30 PORT 344/98-B1</v>
          </cell>
          <cell r="C177">
            <v>50</v>
          </cell>
          <cell r="D177" t="str">
            <v>Saúde Humana</v>
          </cell>
          <cell r="E177">
            <v>9</v>
          </cell>
          <cell r="F177" t="str">
            <v>Farma</v>
          </cell>
          <cell r="G177">
            <v>1</v>
          </cell>
          <cell r="H177" t="str">
            <v>Marcas UQ</v>
          </cell>
          <cell r="I177">
            <v>7896006249863</v>
          </cell>
          <cell r="J177" t="str">
            <v>3004.90.64</v>
          </cell>
          <cell r="K177">
            <v>198</v>
          </cell>
          <cell r="L177" t="str">
            <v>Linha Humana Similar Lista Positiva</v>
          </cell>
        </row>
        <row r="178">
          <cell r="A178">
            <v>1000189</v>
          </cell>
          <cell r="B178" t="str">
            <v>CORTISONAL 100MG INJ 50FA</v>
          </cell>
          <cell r="C178">
            <v>50</v>
          </cell>
          <cell r="D178" t="str">
            <v>Saúde Humana</v>
          </cell>
          <cell r="E178">
            <v>9</v>
          </cell>
          <cell r="F178" t="str">
            <v>Farma</v>
          </cell>
          <cell r="G178">
            <v>1</v>
          </cell>
          <cell r="H178" t="str">
            <v>Marcas UQ</v>
          </cell>
          <cell r="I178">
            <v>7896006239239</v>
          </cell>
          <cell r="J178" t="str">
            <v>3004.32.90</v>
          </cell>
          <cell r="K178">
            <v>12</v>
          </cell>
          <cell r="L178" t="str">
            <v>Linha Humana Similar Lista Positiva</v>
          </cell>
        </row>
        <row r="179">
          <cell r="A179">
            <v>1000190</v>
          </cell>
          <cell r="B179" t="str">
            <v>CORTISONAL 10MG/G CREME X 20G</v>
          </cell>
          <cell r="C179">
            <v>50</v>
          </cell>
          <cell r="D179" t="str">
            <v>Saúde Humana</v>
          </cell>
          <cell r="E179">
            <v>9</v>
          </cell>
          <cell r="F179" t="str">
            <v>Farma</v>
          </cell>
          <cell r="G179">
            <v>1</v>
          </cell>
          <cell r="H179" t="str">
            <v>Marcas UQ</v>
          </cell>
          <cell r="I179">
            <v>7896006240105</v>
          </cell>
          <cell r="J179" t="str">
            <v>3004.32.90</v>
          </cell>
          <cell r="K179">
            <v>80</v>
          </cell>
          <cell r="L179" t="str">
            <v>Linha Humana Similar Lista Negativa</v>
          </cell>
        </row>
        <row r="180">
          <cell r="A180">
            <v>1000184</v>
          </cell>
          <cell r="B180" t="str">
            <v>CORTISONAL 500MG INJ 50FA</v>
          </cell>
          <cell r="C180">
            <v>50</v>
          </cell>
          <cell r="D180" t="str">
            <v>Saúde Humana</v>
          </cell>
          <cell r="E180">
            <v>9</v>
          </cell>
          <cell r="F180" t="str">
            <v>Farma</v>
          </cell>
          <cell r="G180">
            <v>1</v>
          </cell>
          <cell r="H180" t="str">
            <v>Marcas UQ</v>
          </cell>
          <cell r="I180">
            <v>7896006238737</v>
          </cell>
          <cell r="J180" t="str">
            <v>3004.32.90</v>
          </cell>
          <cell r="K180">
            <v>12</v>
          </cell>
          <cell r="L180" t="str">
            <v>Linha Humana Similar Lista Positiva</v>
          </cell>
        </row>
        <row r="181">
          <cell r="A181">
            <v>1001192</v>
          </cell>
          <cell r="B181" t="str">
            <v>CRAVOSAN 50 MG/G GEL BG C/20G</v>
          </cell>
          <cell r="C181">
            <v>50</v>
          </cell>
          <cell r="D181" t="str">
            <v>Saúde Humana</v>
          </cell>
          <cell r="E181">
            <v>9</v>
          </cell>
          <cell r="F181" t="str">
            <v>Farma</v>
          </cell>
          <cell r="G181">
            <v>2</v>
          </cell>
          <cell r="H181" t="str">
            <v>Andromed</v>
          </cell>
          <cell r="I181">
            <v>7896006214229</v>
          </cell>
          <cell r="J181" t="str">
            <v>3004.90.29</v>
          </cell>
          <cell r="K181">
            <v>80</v>
          </cell>
          <cell r="L181" t="str">
            <v>Linha Humana Outros Lista Negativa</v>
          </cell>
        </row>
        <row r="182">
          <cell r="A182">
            <v>1000084</v>
          </cell>
          <cell r="B182" t="str">
            <v>CYLOCORT POM X 3,5G ESTERIL</v>
          </cell>
          <cell r="C182">
            <v>50</v>
          </cell>
          <cell r="D182" t="str">
            <v>Saúde Humana</v>
          </cell>
          <cell r="E182">
            <v>9</v>
          </cell>
          <cell r="F182" t="str">
            <v>Farma</v>
          </cell>
          <cell r="G182">
            <v>9</v>
          </cell>
          <cell r="H182" t="str">
            <v>Oftalmo</v>
          </cell>
          <cell r="I182">
            <v>7896006225010</v>
          </cell>
          <cell r="J182" t="str">
            <v>3004.90.99</v>
          </cell>
          <cell r="K182">
            <v>312</v>
          </cell>
          <cell r="L182" t="str">
            <v>Linha Humana Similar Lista Positiva</v>
          </cell>
        </row>
        <row r="183">
          <cell r="A183">
            <v>1000083</v>
          </cell>
          <cell r="B183" t="str">
            <v>CYLOCORT POM X3,5G AG ESTERIL</v>
          </cell>
          <cell r="C183">
            <v>50</v>
          </cell>
          <cell r="D183" t="str">
            <v>Saúde Humana</v>
          </cell>
          <cell r="E183">
            <v>9</v>
          </cell>
          <cell r="F183" t="str">
            <v>Farma</v>
          </cell>
          <cell r="G183">
            <v>9</v>
          </cell>
          <cell r="H183" t="str">
            <v>Oftalmo</v>
          </cell>
          <cell r="I183">
            <v>7896006225027</v>
          </cell>
          <cell r="J183" t="str">
            <v>3004.90.99</v>
          </cell>
          <cell r="K183">
            <v>312</v>
          </cell>
          <cell r="L183" t="str">
            <v>Medicamento Isento</v>
          </cell>
        </row>
        <row r="184">
          <cell r="A184">
            <v>1001023</v>
          </cell>
          <cell r="B184" t="str">
            <v>DCAL 600 + D3 COMP REV X 60 (AL)</v>
          </cell>
          <cell r="C184">
            <v>50</v>
          </cell>
          <cell r="D184" t="str">
            <v>Saúde Humana</v>
          </cell>
          <cell r="E184">
            <v>9</v>
          </cell>
          <cell r="F184" t="str">
            <v>Farma</v>
          </cell>
          <cell r="G184">
            <v>1</v>
          </cell>
          <cell r="H184" t="str">
            <v>Marcas UQ</v>
          </cell>
          <cell r="I184">
            <v>7896006238553</v>
          </cell>
          <cell r="J184" t="str">
            <v>2106.90.30</v>
          </cell>
          <cell r="K184">
            <v>70</v>
          </cell>
          <cell r="L184" t="str">
            <v>Linha Alimentos</v>
          </cell>
        </row>
        <row r="185">
          <cell r="A185">
            <v>1000853</v>
          </cell>
          <cell r="B185" t="str">
            <v>DCAL 600 COM X 10 AG</v>
          </cell>
          <cell r="C185">
            <v>50</v>
          </cell>
          <cell r="D185" t="str">
            <v>Saúde Humana</v>
          </cell>
          <cell r="E185">
            <v>9</v>
          </cell>
          <cell r="F185" t="str">
            <v>Farma</v>
          </cell>
          <cell r="G185">
            <v>1</v>
          </cell>
          <cell r="H185" t="str">
            <v>Marcas UQ</v>
          </cell>
          <cell r="I185">
            <v>7896006238614</v>
          </cell>
          <cell r="J185" t="str">
            <v>3004.90.69</v>
          </cell>
          <cell r="K185">
            <v>0</v>
          </cell>
          <cell r="L185" t="str">
            <v>Medicamento Isento</v>
          </cell>
        </row>
        <row r="186">
          <cell r="A186">
            <v>1000803</v>
          </cell>
          <cell r="B186" t="str">
            <v>DCAL 600 COM X 60</v>
          </cell>
          <cell r="C186">
            <v>50</v>
          </cell>
          <cell r="D186" t="str">
            <v>Saúde Humana</v>
          </cell>
          <cell r="E186">
            <v>9</v>
          </cell>
          <cell r="F186" t="str">
            <v>Farma</v>
          </cell>
          <cell r="G186">
            <v>1</v>
          </cell>
          <cell r="H186" t="str">
            <v>Marcas UQ</v>
          </cell>
          <cell r="I186">
            <v>7896006238553</v>
          </cell>
          <cell r="J186" t="str">
            <v>2106.90.30</v>
          </cell>
          <cell r="K186">
            <v>80</v>
          </cell>
          <cell r="L186" t="str">
            <v>Linha Alimentos</v>
          </cell>
        </row>
        <row r="187">
          <cell r="A187">
            <v>1001045</v>
          </cell>
          <cell r="B187" t="str">
            <v>DCAL COMP EFERV X 30 (AL)</v>
          </cell>
          <cell r="C187">
            <v>50</v>
          </cell>
          <cell r="D187" t="str">
            <v>Saúde Humana</v>
          </cell>
          <cell r="E187">
            <v>9</v>
          </cell>
          <cell r="F187" t="str">
            <v>Farma</v>
          </cell>
          <cell r="G187">
            <v>1</v>
          </cell>
          <cell r="H187" t="str">
            <v>Marcas UQ</v>
          </cell>
          <cell r="J187" t="str">
            <v>2106.90.30</v>
          </cell>
          <cell r="K187">
            <v>0</v>
          </cell>
          <cell r="L187" t="str">
            <v>Linha Alimentos</v>
          </cell>
        </row>
        <row r="188">
          <cell r="A188">
            <v>1001047</v>
          </cell>
          <cell r="B188" t="str">
            <v>DCAL D3 + K2 COMP EFERV X 10 (AL)</v>
          </cell>
          <cell r="C188">
            <v>50</v>
          </cell>
          <cell r="D188" t="str">
            <v>Saúde Humana</v>
          </cell>
          <cell r="E188">
            <v>9</v>
          </cell>
          <cell r="F188" t="str">
            <v>Farma</v>
          </cell>
          <cell r="G188">
            <v>1</v>
          </cell>
          <cell r="H188" t="str">
            <v>Marcas UQ</v>
          </cell>
          <cell r="J188" t="str">
            <v>2106.90.30</v>
          </cell>
          <cell r="K188">
            <v>0</v>
          </cell>
          <cell r="L188" t="str">
            <v>Linha Alimentos</v>
          </cell>
        </row>
        <row r="189">
          <cell r="A189">
            <v>1001146</v>
          </cell>
          <cell r="B189" t="str">
            <v>DCAL GRANULOS EFERVESCENTES X 30 (AL)</v>
          </cell>
          <cell r="C189">
            <v>50</v>
          </cell>
          <cell r="D189" t="str">
            <v>Saúde Humana</v>
          </cell>
          <cell r="E189">
            <v>9</v>
          </cell>
          <cell r="F189" t="str">
            <v>Farma</v>
          </cell>
          <cell r="G189">
            <v>1</v>
          </cell>
          <cell r="H189" t="str">
            <v>Marcas UQ</v>
          </cell>
          <cell r="I189">
            <v>7896006211860</v>
          </cell>
          <cell r="J189" t="str">
            <v>2106.90.30</v>
          </cell>
          <cell r="K189">
            <v>9</v>
          </cell>
          <cell r="L189" t="str">
            <v>Linha Alimentos</v>
          </cell>
        </row>
        <row r="190">
          <cell r="A190">
            <v>1000295</v>
          </cell>
          <cell r="B190" t="str">
            <v>DECAN HALOPER 50MG/ML X3 AMP P344/98-C1</v>
          </cell>
          <cell r="C190">
            <v>50</v>
          </cell>
          <cell r="D190" t="str">
            <v>Saúde Humana</v>
          </cell>
          <cell r="E190">
            <v>9</v>
          </cell>
          <cell r="F190" t="str">
            <v>Farma</v>
          </cell>
          <cell r="G190">
            <v>1</v>
          </cell>
          <cell r="H190" t="str">
            <v>Marcas UQ</v>
          </cell>
          <cell r="I190">
            <v>7896006261629</v>
          </cell>
          <cell r="J190" t="str">
            <v>3004.90.99</v>
          </cell>
          <cell r="K190">
            <v>264</v>
          </cell>
          <cell r="L190" t="str">
            <v>Linha Humana Similar Lista Positiva</v>
          </cell>
        </row>
        <row r="191">
          <cell r="A191">
            <v>1000282</v>
          </cell>
          <cell r="B191" t="str">
            <v>DEMEDROX 150 MG/ML SUS INJ CT-INATIVO</v>
          </cell>
          <cell r="C191">
            <v>50</v>
          </cell>
          <cell r="D191" t="str">
            <v>Saúde Humana</v>
          </cell>
          <cell r="E191">
            <v>9</v>
          </cell>
          <cell r="F191" t="str">
            <v>Farma</v>
          </cell>
          <cell r="G191">
            <v>98</v>
          </cell>
          <cell r="H191" t="str">
            <v>Outros</v>
          </cell>
          <cell r="J191" t="str">
            <v>3004.39.99</v>
          </cell>
          <cell r="K191">
            <v>0</v>
          </cell>
          <cell r="L191" t="str">
            <v>Linha Humana Similar Lista Negativa</v>
          </cell>
        </row>
        <row r="192">
          <cell r="A192">
            <v>1000283</v>
          </cell>
          <cell r="B192" t="str">
            <v>DEMEDROX 150MG/ML SUS INJ CT</v>
          </cell>
          <cell r="C192">
            <v>50</v>
          </cell>
          <cell r="D192" t="str">
            <v>Saúde Humana</v>
          </cell>
          <cell r="E192">
            <v>9</v>
          </cell>
          <cell r="F192" t="str">
            <v>Farma</v>
          </cell>
          <cell r="G192">
            <v>1</v>
          </cell>
          <cell r="H192" t="str">
            <v>Marcas UQ</v>
          </cell>
          <cell r="I192">
            <v>7896006259657</v>
          </cell>
          <cell r="J192" t="str">
            <v>3004.39.39</v>
          </cell>
          <cell r="K192">
            <v>90</v>
          </cell>
          <cell r="L192" t="str">
            <v>Linha Humana Similar Lista Positiva</v>
          </cell>
        </row>
        <row r="193">
          <cell r="A193">
            <v>1000281</v>
          </cell>
          <cell r="B193" t="str">
            <v>DEMEDROX 50MG/ML SUS INJ CT</v>
          </cell>
          <cell r="C193">
            <v>50</v>
          </cell>
          <cell r="D193" t="str">
            <v>Saúde Humana</v>
          </cell>
          <cell r="E193">
            <v>9</v>
          </cell>
          <cell r="F193" t="str">
            <v>Farma</v>
          </cell>
          <cell r="G193">
            <v>98</v>
          </cell>
          <cell r="H193" t="str">
            <v>Outros</v>
          </cell>
          <cell r="I193">
            <v>7896006259633</v>
          </cell>
          <cell r="J193" t="str">
            <v>3004.39.39</v>
          </cell>
          <cell r="K193">
            <v>90</v>
          </cell>
          <cell r="L193" t="str">
            <v>Linha Humana Similar Lista Positiva</v>
          </cell>
        </row>
        <row r="194">
          <cell r="A194">
            <v>1000208</v>
          </cell>
          <cell r="B194" t="str">
            <v>DEPRESS 20MG CAP X 14 PORT 344/98-C1</v>
          </cell>
          <cell r="C194">
            <v>50</v>
          </cell>
          <cell r="D194" t="str">
            <v>Saúde Humana</v>
          </cell>
          <cell r="E194">
            <v>9</v>
          </cell>
          <cell r="F194" t="str">
            <v>Farma</v>
          </cell>
          <cell r="G194">
            <v>1</v>
          </cell>
          <cell r="H194" t="str">
            <v>Marcas UQ</v>
          </cell>
          <cell r="I194">
            <v>7896006243472</v>
          </cell>
          <cell r="J194" t="str">
            <v>3004.90.39</v>
          </cell>
          <cell r="K194">
            <v>240</v>
          </cell>
          <cell r="L194" t="str">
            <v>Linha Humana Similar Lista Positiva</v>
          </cell>
        </row>
        <row r="195">
          <cell r="A195">
            <v>1001028</v>
          </cell>
          <cell r="B195" t="str">
            <v>DEPRESS 20MG CAP X 14 PORT 344/98-C1</v>
          </cell>
          <cell r="C195">
            <v>50</v>
          </cell>
          <cell r="D195" t="str">
            <v>Saúde Humana</v>
          </cell>
          <cell r="E195">
            <v>9</v>
          </cell>
          <cell r="F195" t="str">
            <v>Farma</v>
          </cell>
          <cell r="G195">
            <v>4</v>
          </cell>
          <cell r="H195" t="str">
            <v>Genom</v>
          </cell>
          <cell r="I195">
            <v>7896006243472</v>
          </cell>
          <cell r="J195" t="str">
            <v>3004.90.39</v>
          </cell>
          <cell r="K195">
            <v>198</v>
          </cell>
          <cell r="L195" t="str">
            <v>Linha Humana Similar Lista Positiva</v>
          </cell>
        </row>
        <row r="196">
          <cell r="A196">
            <v>1000997</v>
          </cell>
          <cell r="B196" t="str">
            <v>DEPRESS 20MG CAP X 14 PORT 344/98-C1 AG</v>
          </cell>
          <cell r="C196">
            <v>50</v>
          </cell>
          <cell r="D196" t="str">
            <v>Saúde Humana</v>
          </cell>
          <cell r="E196">
            <v>9</v>
          </cell>
          <cell r="F196" t="str">
            <v>Farma</v>
          </cell>
          <cell r="G196">
            <v>4</v>
          </cell>
          <cell r="H196" t="str">
            <v>Genom</v>
          </cell>
          <cell r="I196">
            <v>7896006243465</v>
          </cell>
          <cell r="J196" t="str">
            <v>3004.90.39</v>
          </cell>
          <cell r="K196">
            <v>0</v>
          </cell>
          <cell r="L196" t="str">
            <v>Medicamento Tributado</v>
          </cell>
        </row>
        <row r="197">
          <cell r="A197">
            <v>1001031</v>
          </cell>
          <cell r="B197" t="str">
            <v>DEPRESS 20MG CAP X 14 PORT 344/98-C1 AG</v>
          </cell>
          <cell r="C197">
            <v>50</v>
          </cell>
          <cell r="D197" t="str">
            <v>Saúde Humana</v>
          </cell>
          <cell r="E197">
            <v>9</v>
          </cell>
          <cell r="F197" t="str">
            <v>Farma</v>
          </cell>
          <cell r="G197">
            <v>4</v>
          </cell>
          <cell r="H197" t="str">
            <v>Genom</v>
          </cell>
          <cell r="I197">
            <v>7896006243465</v>
          </cell>
          <cell r="J197" t="str">
            <v>3004.90.39</v>
          </cell>
          <cell r="K197">
            <v>198</v>
          </cell>
          <cell r="L197" t="str">
            <v>Medicamento Tributado</v>
          </cell>
        </row>
        <row r="198">
          <cell r="A198">
            <v>1001027</v>
          </cell>
          <cell r="B198" t="str">
            <v>DEPRESS 20MG CAP X 28 PORT 344/98-C1</v>
          </cell>
          <cell r="C198">
            <v>50</v>
          </cell>
          <cell r="D198" t="str">
            <v>Saúde Humana</v>
          </cell>
          <cell r="E198">
            <v>9</v>
          </cell>
          <cell r="F198" t="str">
            <v>Farma</v>
          </cell>
          <cell r="G198">
            <v>4</v>
          </cell>
          <cell r="H198" t="str">
            <v>Genom</v>
          </cell>
          <cell r="I198">
            <v>7896006243489</v>
          </cell>
          <cell r="J198" t="str">
            <v>3004.90.39</v>
          </cell>
          <cell r="K198">
            <v>198</v>
          </cell>
          <cell r="L198" t="str">
            <v>Linha Humana Similar Lista Positiva</v>
          </cell>
        </row>
        <row r="199">
          <cell r="A199">
            <v>1001093</v>
          </cell>
          <cell r="B199" t="str">
            <v>DEPRESS 20MG/ML SOL OR 30ML PORT344C1 AG</v>
          </cell>
          <cell r="C199">
            <v>50</v>
          </cell>
          <cell r="D199" t="str">
            <v>Saúde Humana</v>
          </cell>
          <cell r="E199">
            <v>9</v>
          </cell>
          <cell r="F199" t="str">
            <v>Farma</v>
          </cell>
          <cell r="G199">
            <v>4</v>
          </cell>
          <cell r="H199" t="str">
            <v>Genom</v>
          </cell>
          <cell r="I199">
            <v>7896006210658</v>
          </cell>
          <cell r="J199" t="str">
            <v>3004.90.39</v>
          </cell>
          <cell r="K199">
            <v>90</v>
          </cell>
          <cell r="L199" t="str">
            <v>Linha Humana Similar Lista Positiva</v>
          </cell>
        </row>
        <row r="200">
          <cell r="A200">
            <v>1000878</v>
          </cell>
          <cell r="B200" t="str">
            <v>DERMA PREVENT BG C/ 45G</v>
          </cell>
          <cell r="C200">
            <v>50</v>
          </cell>
          <cell r="D200" t="str">
            <v>Saúde Humana</v>
          </cell>
          <cell r="E200">
            <v>9</v>
          </cell>
          <cell r="F200" t="str">
            <v>Farma</v>
          </cell>
          <cell r="G200">
            <v>1</v>
          </cell>
          <cell r="H200" t="str">
            <v>Marcas UQ</v>
          </cell>
          <cell r="I200">
            <v>7896006202738</v>
          </cell>
          <cell r="J200" t="str">
            <v>3304.99.90</v>
          </cell>
          <cell r="K200">
            <v>80</v>
          </cell>
          <cell r="L200" t="str">
            <v>Linha Cosmecêutica</v>
          </cell>
        </row>
        <row r="201">
          <cell r="A201">
            <v>1001041</v>
          </cell>
          <cell r="B201" t="str">
            <v>DERMON LOCAO OLEOSA FR C 100/ML</v>
          </cell>
          <cell r="C201">
            <v>50</v>
          </cell>
          <cell r="D201" t="str">
            <v>Saúde Humana</v>
          </cell>
          <cell r="E201">
            <v>9</v>
          </cell>
          <cell r="F201" t="str">
            <v>Farma</v>
          </cell>
          <cell r="G201">
            <v>1</v>
          </cell>
          <cell r="H201" t="str">
            <v>Marcas UQ</v>
          </cell>
          <cell r="J201" t="str">
            <v>3304.99.90</v>
          </cell>
          <cell r="K201">
            <v>0</v>
          </cell>
          <cell r="L201" t="str">
            <v>Linha Cosmecêutica</v>
          </cell>
        </row>
        <row r="202">
          <cell r="A202">
            <v>1001049</v>
          </cell>
          <cell r="B202" t="str">
            <v>DERMON LOCAO OLEOSA FR C/200 ML</v>
          </cell>
          <cell r="C202">
            <v>50</v>
          </cell>
          <cell r="D202" t="str">
            <v>Saúde Humana</v>
          </cell>
          <cell r="E202">
            <v>9</v>
          </cell>
          <cell r="F202" t="str">
            <v>Farma</v>
          </cell>
          <cell r="G202">
            <v>1</v>
          </cell>
          <cell r="H202" t="str">
            <v>Marcas UQ</v>
          </cell>
          <cell r="J202" t="str">
            <v>3304.99.90</v>
          </cell>
          <cell r="K202">
            <v>0</v>
          </cell>
          <cell r="L202" t="str">
            <v>Linha Cosmecêutica</v>
          </cell>
        </row>
        <row r="203">
          <cell r="A203">
            <v>1001121</v>
          </cell>
          <cell r="B203" t="str">
            <v>DERMOPANTOL BG LAM X 20G</v>
          </cell>
          <cell r="C203">
            <v>50</v>
          </cell>
          <cell r="D203" t="str">
            <v>Saúde Humana</v>
          </cell>
          <cell r="E203">
            <v>9</v>
          </cell>
          <cell r="F203" t="str">
            <v>Farma</v>
          </cell>
          <cell r="G203">
            <v>1</v>
          </cell>
          <cell r="H203" t="str">
            <v>Marcas UQ</v>
          </cell>
          <cell r="I203">
            <v>7896006210719</v>
          </cell>
          <cell r="J203" t="str">
            <v>3304.99.10</v>
          </cell>
          <cell r="K203">
            <v>80</v>
          </cell>
          <cell r="L203" t="str">
            <v>Linha Cosmecêutica</v>
          </cell>
        </row>
        <row r="204">
          <cell r="A204">
            <v>1000210</v>
          </cell>
          <cell r="B204" t="str">
            <v>DERMS 50MG/G 5MG/G POM X 30G</v>
          </cell>
          <cell r="C204">
            <v>50</v>
          </cell>
          <cell r="D204" t="str">
            <v>Saúde Humana</v>
          </cell>
          <cell r="E204">
            <v>9</v>
          </cell>
          <cell r="F204" t="str">
            <v>Farma</v>
          </cell>
          <cell r="G204">
            <v>1</v>
          </cell>
          <cell r="H204" t="str">
            <v>Marcas UQ</v>
          </cell>
          <cell r="I204">
            <v>7896006243908</v>
          </cell>
          <cell r="J204" t="str">
            <v>3004.90.79</v>
          </cell>
          <cell r="K204">
            <v>80</v>
          </cell>
          <cell r="L204" t="str">
            <v>Linha Humana Similar Lista Negativa</v>
          </cell>
        </row>
        <row r="205">
          <cell r="A205">
            <v>1000213</v>
          </cell>
          <cell r="B205" t="str">
            <v>DESFRIN 0,25MG/ML SOL NAS PED</v>
          </cell>
          <cell r="C205">
            <v>50</v>
          </cell>
          <cell r="D205" t="str">
            <v>Saúde Humana</v>
          </cell>
          <cell r="E205">
            <v>9</v>
          </cell>
          <cell r="F205" t="str">
            <v>Farma</v>
          </cell>
          <cell r="G205">
            <v>1</v>
          </cell>
          <cell r="H205" t="str">
            <v>Marcas UQ</v>
          </cell>
          <cell r="I205">
            <v>7896006244356</v>
          </cell>
          <cell r="J205" t="str">
            <v>3004.90.99</v>
          </cell>
          <cell r="K205">
            <v>70</v>
          </cell>
          <cell r="L205" t="str">
            <v>Linha Humana Similar Lista Negativa</v>
          </cell>
        </row>
        <row r="206">
          <cell r="A206">
            <v>1000202</v>
          </cell>
          <cell r="B206" t="str">
            <v>DESFRIN SOL NAS AD X 10ML</v>
          </cell>
          <cell r="C206">
            <v>50</v>
          </cell>
          <cell r="D206" t="str">
            <v>Saúde Humana</v>
          </cell>
          <cell r="E206">
            <v>9</v>
          </cell>
          <cell r="F206" t="str">
            <v>Farma</v>
          </cell>
          <cell r="G206">
            <v>1</v>
          </cell>
          <cell r="H206" t="str">
            <v>Marcas UQ</v>
          </cell>
          <cell r="I206">
            <v>7896006242208</v>
          </cell>
          <cell r="J206" t="str">
            <v>3004.90.99</v>
          </cell>
          <cell r="K206">
            <v>70</v>
          </cell>
          <cell r="L206" t="str">
            <v>Linha Humana Similar Lista Negativa</v>
          </cell>
        </row>
        <row r="207">
          <cell r="A207">
            <v>1000303</v>
          </cell>
          <cell r="B207" t="str">
            <v>DESLANOL 0,2MG/ML SOL INJ C/50</v>
          </cell>
          <cell r="C207">
            <v>50</v>
          </cell>
          <cell r="D207" t="str">
            <v>Saúde Humana</v>
          </cell>
          <cell r="E207">
            <v>9</v>
          </cell>
          <cell r="F207" t="str">
            <v>Farma</v>
          </cell>
          <cell r="G207">
            <v>1</v>
          </cell>
          <cell r="H207" t="str">
            <v>Marcas UQ</v>
          </cell>
          <cell r="I207">
            <v>7896006265702</v>
          </cell>
          <cell r="J207" t="str">
            <v>3004.90.75</v>
          </cell>
          <cell r="K207">
            <v>20</v>
          </cell>
          <cell r="L207" t="str">
            <v>Linha Humana Marca Lista Positiva</v>
          </cell>
        </row>
        <row r="208">
          <cell r="A208">
            <v>1000136</v>
          </cell>
          <cell r="B208" t="str">
            <v>DESODIOL 0,15MG/0,03MG COM BL</v>
          </cell>
          <cell r="C208">
            <v>50</v>
          </cell>
          <cell r="D208" t="str">
            <v>Saúde Humana</v>
          </cell>
          <cell r="E208">
            <v>9</v>
          </cell>
          <cell r="F208" t="str">
            <v>Farma</v>
          </cell>
          <cell r="G208">
            <v>1</v>
          </cell>
          <cell r="H208" t="str">
            <v>Marcas UQ</v>
          </cell>
          <cell r="I208">
            <v>7896006230809</v>
          </cell>
          <cell r="J208" t="str">
            <v>3004.39.37</v>
          </cell>
          <cell r="K208">
            <v>0</v>
          </cell>
          <cell r="L208" t="str">
            <v>Linha Humana Similar Lista Positiva</v>
          </cell>
        </row>
        <row r="209">
          <cell r="A209">
            <v>1000135</v>
          </cell>
          <cell r="B209" t="str">
            <v>DESODIOL 0,15MG/0,03MG CP CT</v>
          </cell>
          <cell r="C209">
            <v>50</v>
          </cell>
          <cell r="D209" t="str">
            <v>Saúde Humana</v>
          </cell>
          <cell r="E209">
            <v>9</v>
          </cell>
          <cell r="F209" t="str">
            <v>Farma</v>
          </cell>
          <cell r="G209">
            <v>1</v>
          </cell>
          <cell r="H209" t="str">
            <v>Marcas UQ</v>
          </cell>
          <cell r="I209">
            <v>7896006230762</v>
          </cell>
          <cell r="J209" t="str">
            <v>3004.39.39</v>
          </cell>
          <cell r="K209">
            <v>168</v>
          </cell>
          <cell r="L209" t="str">
            <v>Linha Humana Similar Lista Positiva</v>
          </cell>
        </row>
        <row r="210">
          <cell r="A210">
            <v>1000697</v>
          </cell>
          <cell r="B210" t="str">
            <v>DEXACOBAL INJ COM 3 AMP A E 3 AMP B</v>
          </cell>
          <cell r="C210">
            <v>50</v>
          </cell>
          <cell r="D210" t="str">
            <v>Saúde Humana</v>
          </cell>
          <cell r="E210">
            <v>9</v>
          </cell>
          <cell r="F210" t="str">
            <v>Farma</v>
          </cell>
          <cell r="G210">
            <v>1</v>
          </cell>
          <cell r="H210" t="str">
            <v>Marcas UQ</v>
          </cell>
          <cell r="I210">
            <v>7896006260004</v>
          </cell>
          <cell r="J210" t="str">
            <v>3004.50.30</v>
          </cell>
          <cell r="K210">
            <v>32</v>
          </cell>
          <cell r="L210" t="str">
            <v>Linha Humana Outros Lista Positiva</v>
          </cell>
        </row>
        <row r="211">
          <cell r="A211">
            <v>1000237</v>
          </cell>
          <cell r="B211" t="str">
            <v>DEXANEURIN INJ 2ML A E 1ML B</v>
          </cell>
          <cell r="C211">
            <v>50</v>
          </cell>
          <cell r="D211" t="str">
            <v>Saúde Humana</v>
          </cell>
          <cell r="E211">
            <v>9</v>
          </cell>
          <cell r="F211" t="str">
            <v>Farma</v>
          </cell>
          <cell r="G211">
            <v>4</v>
          </cell>
          <cell r="H211" t="str">
            <v>Genom</v>
          </cell>
          <cell r="I211">
            <v>7896006247210</v>
          </cell>
          <cell r="J211" t="str">
            <v>3004.32.10</v>
          </cell>
          <cell r="K211">
            <v>60</v>
          </cell>
          <cell r="L211" t="str">
            <v>Linha Humana Similar Lista Negativa</v>
          </cell>
        </row>
        <row r="212">
          <cell r="A212">
            <v>1000949</v>
          </cell>
          <cell r="B212" t="str">
            <v>DEXANOM 1 MG/G POM OFT BG AL X 3,5G EST</v>
          </cell>
          <cell r="C212">
            <v>50</v>
          </cell>
          <cell r="D212" t="str">
            <v>Saúde Humana</v>
          </cell>
          <cell r="E212">
            <v>9</v>
          </cell>
          <cell r="F212" t="str">
            <v>Farma</v>
          </cell>
          <cell r="G212">
            <v>9</v>
          </cell>
          <cell r="H212" t="str">
            <v>Oftalmo</v>
          </cell>
          <cell r="I212">
            <v>7896006206910</v>
          </cell>
          <cell r="J212" t="str">
            <v>3004.32.10</v>
          </cell>
          <cell r="K212">
            <v>240</v>
          </cell>
          <cell r="L212" t="str">
            <v>Linha Humana Similar Lista Positiva</v>
          </cell>
        </row>
        <row r="213">
          <cell r="A213">
            <v>1000134</v>
          </cell>
          <cell r="B213" t="str">
            <v>DIAFORMIN 850MG COM X 30</v>
          </cell>
          <cell r="C213">
            <v>50</v>
          </cell>
          <cell r="D213" t="str">
            <v>Saúde Humana</v>
          </cell>
          <cell r="E213">
            <v>9</v>
          </cell>
          <cell r="F213" t="str">
            <v>Farma</v>
          </cell>
          <cell r="G213">
            <v>1</v>
          </cell>
          <cell r="H213" t="str">
            <v>Marcas UQ</v>
          </cell>
          <cell r="I213">
            <v>7896006230663</v>
          </cell>
          <cell r="J213" t="str">
            <v>3004.20.49</v>
          </cell>
          <cell r="K213">
            <v>198</v>
          </cell>
          <cell r="L213" t="str">
            <v>Linha Humana Similar Lista Positiva</v>
          </cell>
        </row>
        <row r="214">
          <cell r="A214">
            <v>1000221</v>
          </cell>
          <cell r="B214" t="str">
            <v>DIAZEPAM 10MG/2ML INJ X 50 P. 344/98-B1</v>
          </cell>
          <cell r="C214">
            <v>50</v>
          </cell>
          <cell r="D214" t="str">
            <v>Saúde Humana</v>
          </cell>
          <cell r="E214">
            <v>9</v>
          </cell>
          <cell r="F214" t="str">
            <v>Farma</v>
          </cell>
          <cell r="G214">
            <v>7</v>
          </cell>
          <cell r="H214" t="str">
            <v>Genérico</v>
          </cell>
          <cell r="I214">
            <v>7896006245261</v>
          </cell>
          <cell r="J214" t="str">
            <v>3004.90.64</v>
          </cell>
          <cell r="K214">
            <v>20</v>
          </cell>
          <cell r="L214" t="str">
            <v>Linha Humana Marca Lista Positiva</v>
          </cell>
        </row>
        <row r="215">
          <cell r="A215">
            <v>1000220</v>
          </cell>
          <cell r="B215" t="str">
            <v>DICLO P 50MG COM REV X 20</v>
          </cell>
          <cell r="C215">
            <v>50</v>
          </cell>
          <cell r="D215" t="str">
            <v>Saúde Humana</v>
          </cell>
          <cell r="E215">
            <v>9</v>
          </cell>
          <cell r="F215" t="str">
            <v>Farma</v>
          </cell>
          <cell r="G215">
            <v>1</v>
          </cell>
          <cell r="H215" t="str">
            <v>Marcas UQ</v>
          </cell>
          <cell r="I215">
            <v>7896006245254</v>
          </cell>
          <cell r="J215" t="str">
            <v>3004.90.37</v>
          </cell>
          <cell r="K215">
            <v>198</v>
          </cell>
          <cell r="L215" t="str">
            <v>Linha Humana Similar Lista Positiva</v>
          </cell>
        </row>
        <row r="216">
          <cell r="A216">
            <v>1000088</v>
          </cell>
          <cell r="B216" t="str">
            <v>DICLOFEN DIETILAMONIO 11,6MG/G GEL x 60G</v>
          </cell>
          <cell r="C216">
            <v>50</v>
          </cell>
          <cell r="D216" t="str">
            <v>Saúde Humana</v>
          </cell>
          <cell r="E216">
            <v>9</v>
          </cell>
          <cell r="F216" t="str">
            <v>Farma</v>
          </cell>
          <cell r="G216">
            <v>7</v>
          </cell>
          <cell r="H216" t="str">
            <v>Genérico</v>
          </cell>
          <cell r="I216">
            <v>7896006225263</v>
          </cell>
          <cell r="J216" t="str">
            <v>3004.90.37</v>
          </cell>
          <cell r="K216">
            <v>80</v>
          </cell>
          <cell r="L216" t="str">
            <v>Linha Humana Genérico Lista Negativa</v>
          </cell>
        </row>
        <row r="217">
          <cell r="A217">
            <v>1000243</v>
          </cell>
          <cell r="B217" t="str">
            <v>DICLOFENACO SODICO 25 MG/ML X 50</v>
          </cell>
          <cell r="C217">
            <v>50</v>
          </cell>
          <cell r="D217" t="str">
            <v>Saúde Humana</v>
          </cell>
          <cell r="E217">
            <v>9</v>
          </cell>
          <cell r="F217" t="str">
            <v>Farma</v>
          </cell>
          <cell r="G217">
            <v>7</v>
          </cell>
          <cell r="H217" t="str">
            <v>Genérico</v>
          </cell>
          <cell r="I217">
            <v>7896006249450</v>
          </cell>
          <cell r="J217" t="str">
            <v>3004.90.39</v>
          </cell>
          <cell r="K217">
            <v>16</v>
          </cell>
          <cell r="L217" t="str">
            <v>Linha Humana Genérico Lista Positiva</v>
          </cell>
        </row>
        <row r="218">
          <cell r="A218">
            <v>1000244</v>
          </cell>
          <cell r="B218" t="str">
            <v>DICLOFENACO SODICO 25MG/ML X 5</v>
          </cell>
          <cell r="C218">
            <v>50</v>
          </cell>
          <cell r="D218" t="str">
            <v>Saúde Humana</v>
          </cell>
          <cell r="E218">
            <v>9</v>
          </cell>
          <cell r="F218" t="str">
            <v>Farma</v>
          </cell>
          <cell r="G218">
            <v>7</v>
          </cell>
          <cell r="H218" t="str">
            <v>Genérico</v>
          </cell>
          <cell r="I218">
            <v>7896006249474</v>
          </cell>
          <cell r="J218" t="str">
            <v>3004.90.39</v>
          </cell>
          <cell r="K218">
            <v>48</v>
          </cell>
          <cell r="L218" t="str">
            <v>Linha Humana Genérico Lista Positiva</v>
          </cell>
        </row>
        <row r="219">
          <cell r="A219">
            <v>1000677</v>
          </cell>
          <cell r="B219" t="str">
            <v>DICLOFLOGIL 50MG COM REV X 20</v>
          </cell>
          <cell r="C219">
            <v>50</v>
          </cell>
          <cell r="D219" t="str">
            <v>Saúde Humana</v>
          </cell>
          <cell r="E219">
            <v>9</v>
          </cell>
          <cell r="F219" t="str">
            <v>Farma</v>
          </cell>
          <cell r="G219">
            <v>1</v>
          </cell>
          <cell r="H219" t="str">
            <v>Marcas UQ</v>
          </cell>
          <cell r="I219">
            <v>7897446000076</v>
          </cell>
          <cell r="J219" t="str">
            <v>3004.90.37</v>
          </cell>
          <cell r="K219">
            <v>120</v>
          </cell>
          <cell r="L219" t="str">
            <v>Linha Humana</v>
          </cell>
        </row>
        <row r="220">
          <cell r="A220">
            <v>1000125</v>
          </cell>
          <cell r="B220" t="str">
            <v>DIGESTINA 10MG COM X 20</v>
          </cell>
          <cell r="C220">
            <v>50</v>
          </cell>
          <cell r="D220" t="str">
            <v>Saúde Humana</v>
          </cell>
          <cell r="E220">
            <v>9</v>
          </cell>
          <cell r="F220" t="str">
            <v>Farma</v>
          </cell>
          <cell r="G220">
            <v>1</v>
          </cell>
          <cell r="H220" t="str">
            <v>Marcas UQ</v>
          </cell>
          <cell r="I220">
            <v>7896006229803</v>
          </cell>
          <cell r="J220" t="str">
            <v>3004.90.45</v>
          </cell>
          <cell r="K220">
            <v>198</v>
          </cell>
          <cell r="L220" t="str">
            <v>Linha Humana Similar Lista Negativa</v>
          </cell>
        </row>
        <row r="221">
          <cell r="A221">
            <v>1000159</v>
          </cell>
          <cell r="B221" t="str">
            <v>DIGESTINA 10MG/2ML INJ X 6 AMP</v>
          </cell>
          <cell r="C221">
            <v>50</v>
          </cell>
          <cell r="D221" t="str">
            <v>Saúde Humana</v>
          </cell>
          <cell r="E221">
            <v>9</v>
          </cell>
          <cell r="F221" t="str">
            <v>Farma</v>
          </cell>
          <cell r="G221">
            <v>1</v>
          </cell>
          <cell r="H221" t="str">
            <v>Marcas UQ</v>
          </cell>
          <cell r="I221">
            <v>7896006235316</v>
          </cell>
          <cell r="J221" t="str">
            <v>3004.90.45</v>
          </cell>
          <cell r="K221">
            <v>48</v>
          </cell>
          <cell r="L221" t="str">
            <v>Linha Humana Similar Lista Negativa</v>
          </cell>
        </row>
        <row r="222">
          <cell r="A222">
            <v>1000128</v>
          </cell>
          <cell r="B222" t="str">
            <v>DIGESTINA 4MG/ML SOL OR X 20ML</v>
          </cell>
          <cell r="C222">
            <v>50</v>
          </cell>
          <cell r="D222" t="str">
            <v>Saúde Humana</v>
          </cell>
          <cell r="E222">
            <v>9</v>
          </cell>
          <cell r="F222" t="str">
            <v>Farma</v>
          </cell>
          <cell r="G222">
            <v>1</v>
          </cell>
          <cell r="H222" t="str">
            <v>Marcas UQ</v>
          </cell>
          <cell r="I222">
            <v>7896006230205</v>
          </cell>
          <cell r="J222" t="str">
            <v>3004.90.45</v>
          </cell>
          <cell r="K222">
            <v>90</v>
          </cell>
          <cell r="L222" t="str">
            <v>Linha Humana Similar Lista Negativa</v>
          </cell>
        </row>
        <row r="223">
          <cell r="A223">
            <v>1001024</v>
          </cell>
          <cell r="B223" t="str">
            <v>DK2 - CAL COMP REV X 60 (AL)</v>
          </cell>
          <cell r="C223">
            <v>50</v>
          </cell>
          <cell r="D223" t="str">
            <v>Saúde Humana</v>
          </cell>
          <cell r="E223">
            <v>9</v>
          </cell>
          <cell r="F223" t="str">
            <v>Farma</v>
          </cell>
          <cell r="G223">
            <v>4</v>
          </cell>
          <cell r="H223" t="str">
            <v>Genom</v>
          </cell>
          <cell r="I223">
            <v>7896006238560</v>
          </cell>
          <cell r="J223" t="str">
            <v>2106.90.30</v>
          </cell>
          <cell r="K223">
            <v>70</v>
          </cell>
          <cell r="L223" t="str">
            <v>Linha Alimentos</v>
          </cell>
        </row>
        <row r="224">
          <cell r="A224">
            <v>1000138</v>
          </cell>
          <cell r="B224" t="str">
            <v>DOBTAN 250MG/20ML INJ X 1 AMP</v>
          </cell>
          <cell r="C224">
            <v>50</v>
          </cell>
          <cell r="D224" t="str">
            <v>Saúde Humana</v>
          </cell>
          <cell r="E224">
            <v>9</v>
          </cell>
          <cell r="F224" t="str">
            <v>Farma</v>
          </cell>
          <cell r="G224">
            <v>1</v>
          </cell>
          <cell r="H224" t="str">
            <v>Marcas UQ</v>
          </cell>
          <cell r="I224">
            <v>7896006232209</v>
          </cell>
          <cell r="J224" t="str">
            <v>3004.90.99</v>
          </cell>
          <cell r="K224">
            <v>45</v>
          </cell>
          <cell r="L224" t="str">
            <v>Linha Humana Similar Lista Positiva</v>
          </cell>
        </row>
        <row r="225">
          <cell r="A225">
            <v>1000095</v>
          </cell>
          <cell r="B225" t="str">
            <v>DOLO MOFF 0,2MG/ML INJ 50AMP P.344/98-A1</v>
          </cell>
          <cell r="C225">
            <v>50</v>
          </cell>
          <cell r="D225" t="str">
            <v>Saúde Humana</v>
          </cell>
          <cell r="E225">
            <v>9</v>
          </cell>
          <cell r="F225" t="str">
            <v>Farma</v>
          </cell>
          <cell r="G225">
            <v>1</v>
          </cell>
          <cell r="H225" t="str">
            <v>Marcas UQ</v>
          </cell>
          <cell r="I225">
            <v>7896006225720</v>
          </cell>
          <cell r="J225" t="str">
            <v>3004.90.99</v>
          </cell>
          <cell r="K225">
            <v>75</v>
          </cell>
          <cell r="L225" t="str">
            <v>Linha Humana Similar Lista Positiva</v>
          </cell>
        </row>
        <row r="226">
          <cell r="A226">
            <v>1000112</v>
          </cell>
          <cell r="B226" t="str">
            <v>DOLO MOFF 10MG COM X 50 EXP P.344/98-A1</v>
          </cell>
          <cell r="C226">
            <v>50</v>
          </cell>
          <cell r="D226" t="str">
            <v>Saúde Humana</v>
          </cell>
          <cell r="E226">
            <v>9</v>
          </cell>
          <cell r="F226" t="str">
            <v>Farma</v>
          </cell>
          <cell r="G226">
            <v>1</v>
          </cell>
          <cell r="H226" t="str">
            <v>Marcas UQ</v>
          </cell>
          <cell r="I226">
            <v>7896006226994</v>
          </cell>
          <cell r="J226" t="str">
            <v>3004.90.99</v>
          </cell>
          <cell r="K226">
            <v>0</v>
          </cell>
          <cell r="L226" t="str">
            <v>Linha Humana Similar Lista Positiva</v>
          </cell>
        </row>
        <row r="227">
          <cell r="A227">
            <v>1000093</v>
          </cell>
          <cell r="B227" t="str">
            <v>DOLO MOFF 10MG COM X 50 PORT 344/98-A1</v>
          </cell>
          <cell r="C227">
            <v>50</v>
          </cell>
          <cell r="D227" t="str">
            <v>Saúde Humana</v>
          </cell>
          <cell r="E227">
            <v>9</v>
          </cell>
          <cell r="F227" t="str">
            <v>Farma</v>
          </cell>
          <cell r="G227">
            <v>1</v>
          </cell>
          <cell r="H227" t="str">
            <v>Marcas UQ</v>
          </cell>
          <cell r="I227">
            <v>7896006225683</v>
          </cell>
          <cell r="J227" t="str">
            <v>3004.90.99</v>
          </cell>
          <cell r="K227">
            <v>144</v>
          </cell>
          <cell r="L227" t="str">
            <v>Linha Humana Similar Lista Positiva</v>
          </cell>
        </row>
        <row r="228">
          <cell r="A228">
            <v>1000314</v>
          </cell>
          <cell r="B228" t="str">
            <v>DOLO MOFF 10MG/ML INJ 50AMP X P344/98-A1</v>
          </cell>
          <cell r="C228">
            <v>50</v>
          </cell>
          <cell r="D228" t="str">
            <v>Saúde Humana</v>
          </cell>
          <cell r="E228">
            <v>9</v>
          </cell>
          <cell r="F228" t="str">
            <v>Farma</v>
          </cell>
          <cell r="G228">
            <v>1</v>
          </cell>
          <cell r="H228" t="str">
            <v>Marcas UQ</v>
          </cell>
          <cell r="I228">
            <v>7896006269809</v>
          </cell>
          <cell r="J228" t="str">
            <v>3004.90.99</v>
          </cell>
          <cell r="K228">
            <v>75</v>
          </cell>
          <cell r="L228" t="str">
            <v>Linha Humana Similar Lista Positiva</v>
          </cell>
        </row>
        <row r="229">
          <cell r="A229">
            <v>1000089</v>
          </cell>
          <cell r="B229" t="str">
            <v>DOLO MOFF 1MG/ML INJ 50 AMP P. 344/98-A1</v>
          </cell>
          <cell r="C229">
            <v>50</v>
          </cell>
          <cell r="D229" t="str">
            <v>Saúde Humana</v>
          </cell>
          <cell r="E229">
            <v>9</v>
          </cell>
          <cell r="F229" t="str">
            <v>Farma</v>
          </cell>
          <cell r="G229">
            <v>1</v>
          </cell>
          <cell r="H229" t="str">
            <v>Marcas UQ</v>
          </cell>
          <cell r="I229">
            <v>7896006225409</v>
          </cell>
          <cell r="J229" t="str">
            <v>3004.90.99</v>
          </cell>
          <cell r="K229">
            <v>75</v>
          </cell>
          <cell r="L229" t="str">
            <v>Linha Humana Similar Lista Positiva</v>
          </cell>
        </row>
        <row r="230">
          <cell r="A230">
            <v>1000320</v>
          </cell>
          <cell r="B230" t="str">
            <v>DOLO MOFF 30MG COM X 50 P 344/98-A1</v>
          </cell>
          <cell r="C230">
            <v>50</v>
          </cell>
          <cell r="D230" t="str">
            <v>Saúde Humana</v>
          </cell>
          <cell r="E230">
            <v>9</v>
          </cell>
          <cell r="F230" t="str">
            <v>Farma</v>
          </cell>
          <cell r="G230">
            <v>1</v>
          </cell>
          <cell r="H230" t="str">
            <v>Marcas UQ</v>
          </cell>
          <cell r="I230">
            <v>7896006270386</v>
          </cell>
          <cell r="J230" t="str">
            <v>3004.90.99</v>
          </cell>
          <cell r="K230">
            <v>154</v>
          </cell>
          <cell r="L230" t="str">
            <v>Linha Humana Similar Lista Positiva</v>
          </cell>
        </row>
        <row r="231">
          <cell r="A231">
            <v>1001079</v>
          </cell>
          <cell r="B231" t="str">
            <v>DORLESS 100 MG SOL OR CX 100 PT 344/98A2</v>
          </cell>
          <cell r="C231">
            <v>50</v>
          </cell>
          <cell r="D231" t="str">
            <v>Saúde Humana</v>
          </cell>
          <cell r="E231">
            <v>9</v>
          </cell>
          <cell r="F231" t="str">
            <v>Farma</v>
          </cell>
          <cell r="G231">
            <v>4</v>
          </cell>
          <cell r="H231" t="str">
            <v>Genom</v>
          </cell>
          <cell r="J231" t="str">
            <v>3004.90.39</v>
          </cell>
          <cell r="K231">
            <v>0</v>
          </cell>
          <cell r="L231" t="str">
            <v>Linha Humana Similar Lista Positiva</v>
          </cell>
        </row>
        <row r="232">
          <cell r="A232">
            <v>1000214</v>
          </cell>
          <cell r="B232" t="str">
            <v>DORMIUM 15MG COM X 30 BL INC P.344/98-B1</v>
          </cell>
          <cell r="C232">
            <v>50</v>
          </cell>
          <cell r="D232" t="str">
            <v>Saúde Humana</v>
          </cell>
          <cell r="E232">
            <v>9</v>
          </cell>
          <cell r="F232" t="str">
            <v>Farma</v>
          </cell>
          <cell r="G232">
            <v>1</v>
          </cell>
          <cell r="H232" t="str">
            <v>Marcas UQ</v>
          </cell>
          <cell r="I232">
            <v>7896006244929</v>
          </cell>
          <cell r="J232" t="str">
            <v>3004.90.69</v>
          </cell>
          <cell r="K232">
            <v>198</v>
          </cell>
          <cell r="L232" t="str">
            <v>Linha Humana Similar Lista Positiva</v>
          </cell>
        </row>
        <row r="233">
          <cell r="A233">
            <v>1000141</v>
          </cell>
          <cell r="B233" t="str">
            <v>DORMIUM 15MG INJ X 5 AMP PORT 344/98-B1</v>
          </cell>
          <cell r="C233">
            <v>50</v>
          </cell>
          <cell r="D233" t="str">
            <v>Saúde Humana</v>
          </cell>
          <cell r="E233">
            <v>9</v>
          </cell>
          <cell r="F233" t="str">
            <v>Farma</v>
          </cell>
          <cell r="G233">
            <v>1</v>
          </cell>
          <cell r="H233" t="str">
            <v>Marcas UQ</v>
          </cell>
          <cell r="I233">
            <v>7896006232575</v>
          </cell>
          <cell r="J233" t="str">
            <v>3004.90.69</v>
          </cell>
          <cell r="K233">
            <v>48</v>
          </cell>
          <cell r="L233" t="str">
            <v>Linha Humana Similar Lista Positiva</v>
          </cell>
        </row>
        <row r="234">
          <cell r="A234">
            <v>1000086</v>
          </cell>
          <cell r="B234" t="str">
            <v>DORMIUM 50MG/10ML INJ X 5 PORT 344/98-B1</v>
          </cell>
          <cell r="C234">
            <v>50</v>
          </cell>
          <cell r="D234" t="str">
            <v>Saúde Humana</v>
          </cell>
          <cell r="E234">
            <v>9</v>
          </cell>
          <cell r="F234" t="str">
            <v>Farma</v>
          </cell>
          <cell r="G234">
            <v>1</v>
          </cell>
          <cell r="H234" t="str">
            <v>Marcas UQ</v>
          </cell>
          <cell r="I234">
            <v>7896006225164</v>
          </cell>
          <cell r="J234" t="str">
            <v>3004.90.69</v>
          </cell>
          <cell r="K234">
            <v>85</v>
          </cell>
          <cell r="L234" t="str">
            <v>Linha Humana Similar Lista Positiva</v>
          </cell>
        </row>
        <row r="235">
          <cell r="A235">
            <v>1000265</v>
          </cell>
          <cell r="B235" t="str">
            <v>DORMIUM 5MG/5ML INJ X 5 AMP P344/98-B1</v>
          </cell>
          <cell r="C235">
            <v>50</v>
          </cell>
          <cell r="D235" t="str">
            <v>Saúde Humana</v>
          </cell>
          <cell r="E235">
            <v>9</v>
          </cell>
          <cell r="F235" t="str">
            <v>Farma</v>
          </cell>
          <cell r="G235">
            <v>1</v>
          </cell>
          <cell r="H235" t="str">
            <v>Marcas UQ</v>
          </cell>
          <cell r="I235">
            <v>7896006256236</v>
          </cell>
          <cell r="J235" t="str">
            <v>3004.90.69</v>
          </cell>
          <cell r="K235">
            <v>45</v>
          </cell>
          <cell r="L235" t="str">
            <v>Linha Humana Similar Lista Positiva</v>
          </cell>
        </row>
        <row r="236">
          <cell r="A236">
            <v>1000007</v>
          </cell>
          <cell r="B236" t="str">
            <v>DORNOT 50MG/ML INJ X 25 AMP P. 344/98-A1</v>
          </cell>
          <cell r="C236">
            <v>50</v>
          </cell>
          <cell r="D236" t="str">
            <v>Saúde Humana</v>
          </cell>
          <cell r="E236">
            <v>9</v>
          </cell>
          <cell r="F236" t="str">
            <v>Farma</v>
          </cell>
          <cell r="G236">
            <v>1</v>
          </cell>
          <cell r="H236" t="str">
            <v>Marcas UQ</v>
          </cell>
          <cell r="I236">
            <v>7896006210702</v>
          </cell>
          <cell r="J236" t="str">
            <v>3004.90.64</v>
          </cell>
          <cell r="K236">
            <v>40</v>
          </cell>
          <cell r="L236" t="str">
            <v>Linha Humana Similar Lista Positiva</v>
          </cell>
        </row>
        <row r="237">
          <cell r="A237">
            <v>1000325</v>
          </cell>
          <cell r="B237" t="str">
            <v>DOXAPROST 2MG COM X 30</v>
          </cell>
          <cell r="C237">
            <v>50</v>
          </cell>
          <cell r="D237" t="str">
            <v>Saúde Humana</v>
          </cell>
          <cell r="E237">
            <v>9</v>
          </cell>
          <cell r="F237" t="str">
            <v>Farma</v>
          </cell>
          <cell r="G237">
            <v>1</v>
          </cell>
          <cell r="H237" t="str">
            <v>Marcas UQ</v>
          </cell>
          <cell r="I237">
            <v>7896006271543</v>
          </cell>
          <cell r="J237" t="str">
            <v>3004.90.79</v>
          </cell>
          <cell r="K237">
            <v>198</v>
          </cell>
          <cell r="L237" t="str">
            <v>Linha Humana Similar Lista Positiva</v>
          </cell>
        </row>
        <row r="238">
          <cell r="A238">
            <v>1000196</v>
          </cell>
          <cell r="B238" t="str">
            <v>DOXAPROST 4MG COM X 30</v>
          </cell>
          <cell r="C238">
            <v>50</v>
          </cell>
          <cell r="D238" t="str">
            <v>Saúde Humana</v>
          </cell>
          <cell r="E238">
            <v>9</v>
          </cell>
          <cell r="F238" t="str">
            <v>Farma</v>
          </cell>
          <cell r="G238">
            <v>1</v>
          </cell>
          <cell r="H238" t="str">
            <v>Marcas UQ</v>
          </cell>
          <cell r="I238">
            <v>7896006240723</v>
          </cell>
          <cell r="J238" t="str">
            <v>3004.90.79</v>
          </cell>
          <cell r="K238">
            <v>198</v>
          </cell>
          <cell r="L238" t="str">
            <v>Linha Humana Similar Lista Positiva</v>
          </cell>
        </row>
        <row r="239">
          <cell r="A239">
            <v>1000321</v>
          </cell>
          <cell r="B239" t="str">
            <v>DROPROPIZINA 3MG/ML XPE X 120</v>
          </cell>
          <cell r="C239">
            <v>50</v>
          </cell>
          <cell r="D239" t="str">
            <v>Saúde Humana</v>
          </cell>
          <cell r="E239">
            <v>9</v>
          </cell>
          <cell r="F239" t="str">
            <v>Farma</v>
          </cell>
          <cell r="G239">
            <v>7</v>
          </cell>
          <cell r="H239" t="str">
            <v>Genérico</v>
          </cell>
          <cell r="I239">
            <v>7896006270508</v>
          </cell>
          <cell r="J239" t="str">
            <v>3004.90.69</v>
          </cell>
          <cell r="K239">
            <v>35</v>
          </cell>
          <cell r="L239" t="str">
            <v>Linha Humana Genérico Lista Negativa</v>
          </cell>
        </row>
        <row r="240">
          <cell r="A240">
            <v>1000820</v>
          </cell>
          <cell r="B240" t="str">
            <v>DRUSOLOL 2%/0,5% COL 2,5 ML AG</v>
          </cell>
          <cell r="C240">
            <v>50</v>
          </cell>
          <cell r="D240" t="str">
            <v>Saúde Humana</v>
          </cell>
          <cell r="E240">
            <v>9</v>
          </cell>
          <cell r="F240" t="str">
            <v>Farma</v>
          </cell>
          <cell r="G240">
            <v>9</v>
          </cell>
          <cell r="H240" t="str">
            <v>Oftalmo</v>
          </cell>
          <cell r="I240">
            <v>7896006227687</v>
          </cell>
          <cell r="J240" t="str">
            <v>3004.90.79</v>
          </cell>
          <cell r="K240">
            <v>160</v>
          </cell>
          <cell r="L240" t="str">
            <v>Medicamento Isento</v>
          </cell>
        </row>
        <row r="241">
          <cell r="A241">
            <v>1000127</v>
          </cell>
          <cell r="B241" t="str">
            <v>DRUSOLOL 2%/0,5% COL X 5ML</v>
          </cell>
          <cell r="C241">
            <v>50</v>
          </cell>
          <cell r="D241" t="str">
            <v>Saúde Humana</v>
          </cell>
          <cell r="E241">
            <v>9</v>
          </cell>
          <cell r="F241" t="str">
            <v>Farma</v>
          </cell>
          <cell r="G241">
            <v>9</v>
          </cell>
          <cell r="H241" t="str">
            <v>Oftalmo</v>
          </cell>
          <cell r="I241">
            <v>7896006230052</v>
          </cell>
          <cell r="J241" t="str">
            <v>3004.90.79</v>
          </cell>
          <cell r="K241">
            <v>160</v>
          </cell>
          <cell r="L241" t="str">
            <v>Linha Humana Similar Lista Positiva</v>
          </cell>
        </row>
        <row r="242">
          <cell r="A242">
            <v>1000040</v>
          </cell>
          <cell r="B242" t="str">
            <v>ECOS XAROPE X 120 ML</v>
          </cell>
          <cell r="C242">
            <v>50</v>
          </cell>
          <cell r="D242" t="str">
            <v>Saúde Humana</v>
          </cell>
          <cell r="E242">
            <v>9</v>
          </cell>
          <cell r="F242" t="str">
            <v>Farma</v>
          </cell>
          <cell r="G242">
            <v>1</v>
          </cell>
          <cell r="H242" t="str">
            <v>Marcas UQ</v>
          </cell>
          <cell r="I242">
            <v>7896006216308</v>
          </cell>
          <cell r="J242" t="str">
            <v>3004.10.11</v>
          </cell>
          <cell r="K242">
            <v>35</v>
          </cell>
          <cell r="L242" t="str">
            <v>Linha Humana Similar Lista Negativa</v>
          </cell>
        </row>
        <row r="243">
          <cell r="A243">
            <v>1000108</v>
          </cell>
          <cell r="B243" t="str">
            <v>EMOFORM AP GEL DENTAL 90G</v>
          </cell>
          <cell r="C243">
            <v>50</v>
          </cell>
          <cell r="D243" t="str">
            <v>Saúde Humana</v>
          </cell>
          <cell r="E243">
            <v>9</v>
          </cell>
          <cell r="F243" t="str">
            <v>Farma</v>
          </cell>
          <cell r="G243">
            <v>2</v>
          </cell>
          <cell r="H243" t="str">
            <v>Andromed</v>
          </cell>
          <cell r="I243">
            <v>7896006226598</v>
          </cell>
          <cell r="J243" t="str">
            <v>3306.10.00</v>
          </cell>
          <cell r="K243">
            <v>48</v>
          </cell>
          <cell r="L243" t="str">
            <v>Linha Cosmecêutica</v>
          </cell>
        </row>
        <row r="244">
          <cell r="A244">
            <v>1000120</v>
          </cell>
          <cell r="B244" t="str">
            <v>EMOFORM AT GEL DENTAL 90G</v>
          </cell>
          <cell r="C244">
            <v>50</v>
          </cell>
          <cell r="D244" t="str">
            <v>Saúde Humana</v>
          </cell>
          <cell r="E244">
            <v>9</v>
          </cell>
          <cell r="F244" t="str">
            <v>Farma</v>
          </cell>
          <cell r="G244">
            <v>2</v>
          </cell>
          <cell r="H244" t="str">
            <v>Andromed</v>
          </cell>
          <cell r="I244">
            <v>7896006228943</v>
          </cell>
          <cell r="J244" t="str">
            <v>3306.10.00</v>
          </cell>
          <cell r="K244">
            <v>48</v>
          </cell>
          <cell r="L244" t="str">
            <v>Linha Cosmecêutica</v>
          </cell>
        </row>
        <row r="245">
          <cell r="A245">
            <v>1000122</v>
          </cell>
          <cell r="B245" t="str">
            <v>EMOFORM CLOROFILA CREME 90G</v>
          </cell>
          <cell r="C245">
            <v>50</v>
          </cell>
          <cell r="D245" t="str">
            <v>Saúde Humana</v>
          </cell>
          <cell r="E245">
            <v>9</v>
          </cell>
          <cell r="F245" t="str">
            <v>Farma</v>
          </cell>
          <cell r="G245">
            <v>2</v>
          </cell>
          <cell r="H245" t="str">
            <v>Andromed</v>
          </cell>
          <cell r="I245">
            <v>7896641803628</v>
          </cell>
          <cell r="J245" t="str">
            <v>3306.10.00</v>
          </cell>
          <cell r="K245">
            <v>60</v>
          </cell>
          <cell r="L245" t="str">
            <v>Linha Cosmecêutica</v>
          </cell>
        </row>
        <row r="246">
          <cell r="A246">
            <v>1001108</v>
          </cell>
          <cell r="B246" t="str">
            <v>EMOFORM COOL MINT FR C 150ML</v>
          </cell>
          <cell r="C246">
            <v>50</v>
          </cell>
          <cell r="D246" t="str">
            <v>Saúde Humana</v>
          </cell>
          <cell r="E246">
            <v>9</v>
          </cell>
          <cell r="F246" t="str">
            <v>Farma</v>
          </cell>
          <cell r="G246">
            <v>1</v>
          </cell>
          <cell r="H246" t="str">
            <v>Marcas UQ</v>
          </cell>
          <cell r="J246" t="str">
            <v>3306.90.00</v>
          </cell>
          <cell r="K246">
            <v>0</v>
          </cell>
          <cell r="L246" t="str">
            <v>Linha Cosmecêutica</v>
          </cell>
        </row>
        <row r="247">
          <cell r="A247">
            <v>1001122</v>
          </cell>
          <cell r="B247" t="str">
            <v>EMOFORM COOL MINT FR C/250ML</v>
          </cell>
          <cell r="C247">
            <v>50</v>
          </cell>
          <cell r="D247" t="str">
            <v>Saúde Humana</v>
          </cell>
          <cell r="E247">
            <v>9</v>
          </cell>
          <cell r="F247" t="str">
            <v>Farma</v>
          </cell>
          <cell r="G247">
            <v>1</v>
          </cell>
          <cell r="H247" t="str">
            <v>Marcas UQ</v>
          </cell>
          <cell r="J247" t="str">
            <v>3306.90.00</v>
          </cell>
          <cell r="K247">
            <v>0</v>
          </cell>
          <cell r="L247" t="str">
            <v>Linha Cosmecêutica</v>
          </cell>
        </row>
        <row r="248">
          <cell r="A248">
            <v>1001123</v>
          </cell>
          <cell r="B248" t="str">
            <v>EMOFORM COOL MINT FR C/500ML</v>
          </cell>
          <cell r="C248">
            <v>50</v>
          </cell>
          <cell r="D248" t="str">
            <v>Saúde Humana</v>
          </cell>
          <cell r="E248">
            <v>9</v>
          </cell>
          <cell r="F248" t="str">
            <v>Farma</v>
          </cell>
          <cell r="G248">
            <v>1</v>
          </cell>
          <cell r="H248" t="str">
            <v>Marcas UQ</v>
          </cell>
          <cell r="J248" t="str">
            <v>3306.90.00</v>
          </cell>
          <cell r="K248">
            <v>0</v>
          </cell>
          <cell r="L248" t="str">
            <v>Linha Cosmecêutica</v>
          </cell>
        </row>
        <row r="249">
          <cell r="A249">
            <v>1001124</v>
          </cell>
          <cell r="B249" t="str">
            <v>EMOFORM COOL MINT FR C/60ML AG</v>
          </cell>
          <cell r="C249">
            <v>50</v>
          </cell>
          <cell r="D249" t="str">
            <v>Saúde Humana</v>
          </cell>
          <cell r="E249">
            <v>9</v>
          </cell>
          <cell r="F249" t="str">
            <v>Farma</v>
          </cell>
          <cell r="G249">
            <v>1</v>
          </cell>
          <cell r="H249" t="str">
            <v>Marcas UQ</v>
          </cell>
          <cell r="I249">
            <v>7896006211655</v>
          </cell>
          <cell r="J249" t="str">
            <v>3306.90.00</v>
          </cell>
          <cell r="K249">
            <v>0</v>
          </cell>
          <cell r="L249" t="str">
            <v>Medicamento Isento</v>
          </cell>
        </row>
        <row r="250">
          <cell r="A250">
            <v>1000857</v>
          </cell>
          <cell r="B250" t="str">
            <v>EMOFORM CR DENTALTRADICIONAL 70G C/ 1 BG</v>
          </cell>
          <cell r="C250">
            <v>50</v>
          </cell>
          <cell r="D250" t="str">
            <v>Saúde Humana</v>
          </cell>
          <cell r="E250">
            <v>9</v>
          </cell>
          <cell r="F250" t="str">
            <v>Farma</v>
          </cell>
          <cell r="G250">
            <v>2</v>
          </cell>
          <cell r="H250" t="str">
            <v>Andromed</v>
          </cell>
          <cell r="J250" t="str">
            <v>3306.10.00</v>
          </cell>
          <cell r="K250">
            <v>0</v>
          </cell>
          <cell r="L250" t="str">
            <v>Linha Cosmecêutica</v>
          </cell>
        </row>
        <row r="251">
          <cell r="A251">
            <v>1000115</v>
          </cell>
          <cell r="B251" t="str">
            <v>EMOFORM CREME 90G</v>
          </cell>
          <cell r="C251">
            <v>50</v>
          </cell>
          <cell r="D251" t="str">
            <v>Saúde Humana</v>
          </cell>
          <cell r="E251">
            <v>9</v>
          </cell>
          <cell r="F251" t="str">
            <v>Farma</v>
          </cell>
          <cell r="G251">
            <v>2</v>
          </cell>
          <cell r="H251" t="str">
            <v>Andromed</v>
          </cell>
          <cell r="I251">
            <v>7896641803611</v>
          </cell>
          <cell r="J251" t="str">
            <v>3306.10.00</v>
          </cell>
          <cell r="K251">
            <v>60</v>
          </cell>
          <cell r="L251" t="str">
            <v>Linha Cosmecêutica</v>
          </cell>
        </row>
        <row r="252">
          <cell r="A252">
            <v>1000859</v>
          </cell>
          <cell r="B252" t="str">
            <v>EMOFORM GEL DENTAL AP 70G C/ 1 BG</v>
          </cell>
          <cell r="C252">
            <v>50</v>
          </cell>
          <cell r="D252" t="str">
            <v>Saúde Humana</v>
          </cell>
          <cell r="E252">
            <v>9</v>
          </cell>
          <cell r="F252" t="str">
            <v>Farma</v>
          </cell>
          <cell r="G252">
            <v>2</v>
          </cell>
          <cell r="H252" t="str">
            <v>Andromed</v>
          </cell>
          <cell r="I252">
            <v>7896006204633</v>
          </cell>
          <cell r="J252" t="str">
            <v>3306.10.00</v>
          </cell>
          <cell r="K252">
            <v>0</v>
          </cell>
          <cell r="L252" t="str">
            <v>Linha Cosmecêutica</v>
          </cell>
        </row>
        <row r="253">
          <cell r="A253">
            <v>1000858</v>
          </cell>
          <cell r="B253" t="str">
            <v>EMOFORM GEL DENTAL AT 70G C/ 1 BG</v>
          </cell>
          <cell r="C253">
            <v>50</v>
          </cell>
          <cell r="D253" t="str">
            <v>Saúde Humana</v>
          </cell>
          <cell r="E253">
            <v>9</v>
          </cell>
          <cell r="F253" t="str">
            <v>Farma</v>
          </cell>
          <cell r="G253">
            <v>2</v>
          </cell>
          <cell r="H253" t="str">
            <v>Andromed</v>
          </cell>
          <cell r="I253">
            <v>7896006204640</v>
          </cell>
          <cell r="J253" t="str">
            <v>3306.10.00</v>
          </cell>
          <cell r="K253">
            <v>0</v>
          </cell>
          <cell r="L253" t="str">
            <v>Linha Cosmecêutica</v>
          </cell>
        </row>
        <row r="254">
          <cell r="A254">
            <v>1000638</v>
          </cell>
          <cell r="B254" t="str">
            <v>EPILENIL 250MG CAP X 25 PORT 344/98</v>
          </cell>
          <cell r="C254">
            <v>50</v>
          </cell>
          <cell r="D254" t="str">
            <v>Saúde Humana</v>
          </cell>
          <cell r="E254">
            <v>9</v>
          </cell>
          <cell r="F254" t="str">
            <v>Farma</v>
          </cell>
          <cell r="G254">
            <v>98</v>
          </cell>
          <cell r="H254" t="str">
            <v>Outros</v>
          </cell>
          <cell r="I254">
            <v>7896112426646</v>
          </cell>
          <cell r="J254" t="str">
            <v>3004.90.29</v>
          </cell>
          <cell r="K254">
            <v>80</v>
          </cell>
          <cell r="L254" t="str">
            <v>Linha Humana Marca Lista Negativa</v>
          </cell>
        </row>
        <row r="255">
          <cell r="A255">
            <v>1000318</v>
          </cell>
          <cell r="B255" t="str">
            <v>ERGOMETRIN 0,2MG/ML INJ X50AMP</v>
          </cell>
          <cell r="C255">
            <v>50</v>
          </cell>
          <cell r="D255" t="str">
            <v>Saúde Humana</v>
          </cell>
          <cell r="E255">
            <v>9</v>
          </cell>
          <cell r="F255" t="str">
            <v>Farma</v>
          </cell>
          <cell r="G255">
            <v>1</v>
          </cell>
          <cell r="H255" t="str">
            <v>Marcas UQ</v>
          </cell>
          <cell r="I255">
            <v>7896006270218</v>
          </cell>
          <cell r="J255" t="str">
            <v>3004.90.99</v>
          </cell>
          <cell r="K255">
            <v>20</v>
          </cell>
          <cell r="L255" t="str">
            <v>Linha Humana Similar Lista Positiva</v>
          </cell>
        </row>
        <row r="256">
          <cell r="A256">
            <v>1000248</v>
          </cell>
          <cell r="B256" t="str">
            <v>ESPASMODID COMPT DRG X 20</v>
          </cell>
          <cell r="C256">
            <v>50</v>
          </cell>
          <cell r="D256" t="str">
            <v>Saúde Humana</v>
          </cell>
          <cell r="E256">
            <v>9</v>
          </cell>
          <cell r="F256" t="str">
            <v>Farma</v>
          </cell>
          <cell r="G256">
            <v>1</v>
          </cell>
          <cell r="H256" t="str">
            <v>Marcas UQ</v>
          </cell>
          <cell r="I256">
            <v>7896006252153</v>
          </cell>
          <cell r="J256" t="str">
            <v>3004.90.69</v>
          </cell>
          <cell r="K256">
            <v>240</v>
          </cell>
          <cell r="L256" t="str">
            <v>Linha Humana Similar Lista Negativa</v>
          </cell>
        </row>
        <row r="257">
          <cell r="A257">
            <v>1000251</v>
          </cell>
          <cell r="B257" t="str">
            <v>ESPASMODID COMPT INJ X 50 AMP</v>
          </cell>
          <cell r="C257">
            <v>50</v>
          </cell>
          <cell r="D257" t="str">
            <v>Saúde Humana</v>
          </cell>
          <cell r="E257">
            <v>9</v>
          </cell>
          <cell r="F257" t="str">
            <v>Farma</v>
          </cell>
          <cell r="G257">
            <v>1</v>
          </cell>
          <cell r="H257" t="str">
            <v>Marcas UQ</v>
          </cell>
          <cell r="I257">
            <v>7896006253716</v>
          </cell>
          <cell r="J257" t="str">
            <v>3004.90.69</v>
          </cell>
          <cell r="K257">
            <v>24</v>
          </cell>
          <cell r="L257" t="str">
            <v>Linha Humana Similar Lista Negativa</v>
          </cell>
        </row>
        <row r="258">
          <cell r="A258">
            <v>1000249</v>
          </cell>
          <cell r="B258" t="str">
            <v>ESPASMODID COMPT SOL OR X10ML</v>
          </cell>
          <cell r="C258">
            <v>50</v>
          </cell>
          <cell r="D258" t="str">
            <v>Saúde Humana</v>
          </cell>
          <cell r="E258">
            <v>9</v>
          </cell>
          <cell r="F258" t="str">
            <v>Farma</v>
          </cell>
          <cell r="G258">
            <v>1</v>
          </cell>
          <cell r="H258" t="str">
            <v>Marcas UQ</v>
          </cell>
          <cell r="I258">
            <v>7896006253556</v>
          </cell>
          <cell r="J258" t="str">
            <v>3004.90.69</v>
          </cell>
          <cell r="K258">
            <v>208</v>
          </cell>
          <cell r="L258" t="str">
            <v>Linha Humana Similar Lista Negativa</v>
          </cell>
        </row>
        <row r="259">
          <cell r="A259">
            <v>1000020</v>
          </cell>
          <cell r="B259" t="str">
            <v>ETILEFRIL 10MG/ML INJ X 6 AMP</v>
          </cell>
          <cell r="C259">
            <v>50</v>
          </cell>
          <cell r="D259" t="str">
            <v>Saúde Humana</v>
          </cell>
          <cell r="E259">
            <v>9</v>
          </cell>
          <cell r="F259" t="str">
            <v>Farma</v>
          </cell>
          <cell r="G259">
            <v>1</v>
          </cell>
          <cell r="H259" t="str">
            <v>Marcas UQ</v>
          </cell>
          <cell r="I259">
            <v>7896006212706</v>
          </cell>
          <cell r="J259" t="str">
            <v>3004.90.67</v>
          </cell>
          <cell r="K259">
            <v>48</v>
          </cell>
          <cell r="L259" t="str">
            <v>Linha Humana Similar Lista Positiva</v>
          </cell>
        </row>
        <row r="260">
          <cell r="A260">
            <v>1000253</v>
          </cell>
          <cell r="B260" t="str">
            <v>FENAREN 11,6MG/G GEL - 30 G</v>
          </cell>
          <cell r="C260">
            <v>50</v>
          </cell>
          <cell r="D260" t="str">
            <v>Saúde Humana</v>
          </cell>
          <cell r="E260">
            <v>9</v>
          </cell>
          <cell r="F260" t="str">
            <v>Farma</v>
          </cell>
          <cell r="G260">
            <v>1</v>
          </cell>
          <cell r="H260" t="str">
            <v>Marcas UQ</v>
          </cell>
          <cell r="I260">
            <v>7896006254058</v>
          </cell>
          <cell r="J260" t="str">
            <v>3004.90.37</v>
          </cell>
          <cell r="K260">
            <v>80</v>
          </cell>
          <cell r="L260" t="str">
            <v>Linha Humana Similar Lista Negativa</v>
          </cell>
        </row>
        <row r="261">
          <cell r="A261">
            <v>1001127</v>
          </cell>
          <cell r="B261" t="str">
            <v>FENAREN 11,6MG/G GEL X 60G</v>
          </cell>
          <cell r="C261">
            <v>50</v>
          </cell>
          <cell r="D261" t="str">
            <v>Saúde Humana</v>
          </cell>
          <cell r="E261">
            <v>9</v>
          </cell>
          <cell r="F261" t="str">
            <v>Farma</v>
          </cell>
          <cell r="G261">
            <v>1</v>
          </cell>
          <cell r="H261" t="str">
            <v>Marcas UQ</v>
          </cell>
          <cell r="I261">
            <v>7896006208358</v>
          </cell>
          <cell r="J261" t="str">
            <v>3004.90.37</v>
          </cell>
          <cell r="K261">
            <v>80</v>
          </cell>
          <cell r="L261" t="str">
            <v>Linha Humana Similar Lista Negativa</v>
          </cell>
        </row>
        <row r="262">
          <cell r="A262">
            <v>1000264</v>
          </cell>
          <cell r="B262" t="str">
            <v>FENAREN 15MG/ML SUS ORAL X 10</v>
          </cell>
          <cell r="C262">
            <v>50</v>
          </cell>
          <cell r="D262" t="str">
            <v>Saúde Humana</v>
          </cell>
          <cell r="E262">
            <v>9</v>
          </cell>
          <cell r="F262" t="str">
            <v>Farma</v>
          </cell>
          <cell r="G262">
            <v>1</v>
          </cell>
          <cell r="H262" t="str">
            <v>Marcas UQ</v>
          </cell>
          <cell r="I262">
            <v>7896006255956</v>
          </cell>
          <cell r="J262" t="str">
            <v>3004.90.37</v>
          </cell>
          <cell r="K262">
            <v>90</v>
          </cell>
          <cell r="L262" t="str">
            <v>Linha Humana Similar Lista Positiva</v>
          </cell>
        </row>
        <row r="263">
          <cell r="A263">
            <v>1000815</v>
          </cell>
          <cell r="B263" t="str">
            <v>FENAREN 50 MG COM X 500</v>
          </cell>
          <cell r="C263">
            <v>50</v>
          </cell>
          <cell r="D263" t="str">
            <v>Saúde Humana</v>
          </cell>
          <cell r="E263">
            <v>9</v>
          </cell>
          <cell r="F263" t="str">
            <v>Farma</v>
          </cell>
          <cell r="G263">
            <v>1</v>
          </cell>
          <cell r="H263" t="str">
            <v>Marcas UQ</v>
          </cell>
          <cell r="I263">
            <v>7896006255505</v>
          </cell>
          <cell r="J263" t="str">
            <v>3004.90.37</v>
          </cell>
          <cell r="K263">
            <v>0</v>
          </cell>
          <cell r="L263" t="str">
            <v>Linha Humana Similar Lista Positiva</v>
          </cell>
        </row>
        <row r="264">
          <cell r="A264">
            <v>1000257</v>
          </cell>
          <cell r="B264" t="str">
            <v>FENAREN 50MG COM X 20 REV</v>
          </cell>
          <cell r="C264">
            <v>50</v>
          </cell>
          <cell r="D264" t="str">
            <v>Saúde Humana</v>
          </cell>
          <cell r="E264">
            <v>9</v>
          </cell>
          <cell r="F264" t="str">
            <v>Farma</v>
          </cell>
          <cell r="G264">
            <v>1</v>
          </cell>
          <cell r="H264" t="str">
            <v>Marcas UQ</v>
          </cell>
          <cell r="I264">
            <v>7896006254706</v>
          </cell>
          <cell r="J264" t="str">
            <v>3004.90.37</v>
          </cell>
          <cell r="K264">
            <v>198</v>
          </cell>
          <cell r="L264" t="str">
            <v>Linha Humana Similar Lista Positiva</v>
          </cell>
        </row>
        <row r="265">
          <cell r="A265">
            <v>1000742</v>
          </cell>
          <cell r="B265" t="str">
            <v>FENAREN 75MG/3ML INJ X 50 AMP</v>
          </cell>
          <cell r="C265">
            <v>50</v>
          </cell>
          <cell r="D265" t="str">
            <v>Saúde Humana</v>
          </cell>
          <cell r="E265">
            <v>9</v>
          </cell>
          <cell r="F265" t="str">
            <v>Farma</v>
          </cell>
          <cell r="G265">
            <v>1</v>
          </cell>
          <cell r="H265" t="str">
            <v>Marcas UQ</v>
          </cell>
          <cell r="J265" t="str">
            <v>3004.90.66</v>
          </cell>
          <cell r="K265">
            <v>0</v>
          </cell>
          <cell r="L265" t="str">
            <v>Linha Humana Similar Lista Positiva</v>
          </cell>
        </row>
        <row r="266">
          <cell r="A266">
            <v>1000172</v>
          </cell>
          <cell r="B266" t="str">
            <v>FENITOINA SODICA 50MG/ML GEN P.344/98-C1</v>
          </cell>
          <cell r="C266">
            <v>50</v>
          </cell>
          <cell r="D266" t="str">
            <v>Saúde Humana</v>
          </cell>
          <cell r="E266">
            <v>9</v>
          </cell>
          <cell r="F266" t="str">
            <v>Farma</v>
          </cell>
          <cell r="G266">
            <v>7</v>
          </cell>
          <cell r="H266" t="str">
            <v>Genérico</v>
          </cell>
          <cell r="I266">
            <v>7896006237198</v>
          </cell>
          <cell r="J266" t="str">
            <v>3004.90.65</v>
          </cell>
          <cell r="K266">
            <v>8</v>
          </cell>
          <cell r="L266" t="str">
            <v>Linha Humana Genérico Lista Positiva</v>
          </cell>
        </row>
        <row r="267">
          <cell r="A267">
            <v>1000169</v>
          </cell>
          <cell r="B267" t="str">
            <v>FENOBARBITAL 100MG COM X 200 P.344/98-B1</v>
          </cell>
          <cell r="C267">
            <v>50</v>
          </cell>
          <cell r="D267" t="str">
            <v>Saúde Humana</v>
          </cell>
          <cell r="E267">
            <v>9</v>
          </cell>
          <cell r="F267" t="str">
            <v>Farma</v>
          </cell>
          <cell r="G267">
            <v>7</v>
          </cell>
          <cell r="H267" t="str">
            <v>Genérico</v>
          </cell>
          <cell r="I267">
            <v>7896006237143</v>
          </cell>
          <cell r="J267" t="str">
            <v>3004.90.69</v>
          </cell>
          <cell r="K267">
            <v>90</v>
          </cell>
          <cell r="L267" t="str">
            <v>Linha Humana Genérico Lista Positiva</v>
          </cell>
        </row>
        <row r="268">
          <cell r="A268">
            <v>1000175</v>
          </cell>
          <cell r="B268" t="str">
            <v>FENOBARBITAL 100MG COM X 30 P.344/98-B1</v>
          </cell>
          <cell r="C268">
            <v>50</v>
          </cell>
          <cell r="D268" t="str">
            <v>Saúde Humana</v>
          </cell>
          <cell r="E268">
            <v>9</v>
          </cell>
          <cell r="F268" t="str">
            <v>Farma</v>
          </cell>
          <cell r="G268">
            <v>7</v>
          </cell>
          <cell r="H268" t="str">
            <v>Genérico</v>
          </cell>
          <cell r="I268">
            <v>7896006237372</v>
          </cell>
          <cell r="J268" t="str">
            <v>3004.90.69</v>
          </cell>
          <cell r="K268">
            <v>198</v>
          </cell>
          <cell r="L268" t="str">
            <v>Linha Humana Genérico Lista Positiva</v>
          </cell>
        </row>
        <row r="269">
          <cell r="A269">
            <v>1000170</v>
          </cell>
          <cell r="B269" t="str">
            <v>FENOBARBITAL 40MG/ML GEN SOL P.344/98-B1</v>
          </cell>
          <cell r="C269">
            <v>50</v>
          </cell>
          <cell r="D269" t="str">
            <v>Saúde Humana</v>
          </cell>
          <cell r="E269">
            <v>9</v>
          </cell>
          <cell r="F269" t="str">
            <v>Farma</v>
          </cell>
          <cell r="G269">
            <v>7</v>
          </cell>
          <cell r="H269" t="str">
            <v>Genérico</v>
          </cell>
          <cell r="I269">
            <v>7896006237167</v>
          </cell>
          <cell r="J269" t="str">
            <v>3004.90.69</v>
          </cell>
          <cell r="K269">
            <v>90</v>
          </cell>
          <cell r="L269" t="str">
            <v>Linha Humana Genérico Lista Positiva</v>
          </cell>
        </row>
        <row r="270">
          <cell r="A270">
            <v>1000010</v>
          </cell>
          <cell r="B270" t="str">
            <v>FERID POM DERM X 10G</v>
          </cell>
          <cell r="C270">
            <v>50</v>
          </cell>
          <cell r="D270" t="str">
            <v>Saúde Humana</v>
          </cell>
          <cell r="E270">
            <v>9</v>
          </cell>
          <cell r="F270" t="str">
            <v>Farma</v>
          </cell>
          <cell r="G270">
            <v>1</v>
          </cell>
          <cell r="H270" t="str">
            <v>Marcas UQ</v>
          </cell>
          <cell r="I270">
            <v>7896006202226</v>
          </cell>
          <cell r="J270" t="str">
            <v>3004.20.99</v>
          </cell>
          <cell r="K270">
            <v>80</v>
          </cell>
          <cell r="L270" t="str">
            <v>Linha Humana Similar Lista Positiva</v>
          </cell>
        </row>
        <row r="271">
          <cell r="A271">
            <v>1001075</v>
          </cell>
          <cell r="B271" t="str">
            <v>FERISEPT 10MG/ML SOL TOP SPRAY FR C/45ML</v>
          </cell>
          <cell r="C271">
            <v>50</v>
          </cell>
          <cell r="D271" t="str">
            <v>Saúde Humana</v>
          </cell>
          <cell r="E271">
            <v>9</v>
          </cell>
          <cell r="F271" t="str">
            <v>Farma</v>
          </cell>
          <cell r="G271">
            <v>1</v>
          </cell>
          <cell r="H271" t="str">
            <v>Marcas UQ</v>
          </cell>
          <cell r="I271">
            <v>7896006209898</v>
          </cell>
          <cell r="J271" t="str">
            <v>3004.90.47</v>
          </cell>
          <cell r="K271">
            <v>35</v>
          </cell>
          <cell r="L271" t="str">
            <v>Linha Humana Similar Lista Negativa</v>
          </cell>
        </row>
        <row r="272">
          <cell r="A272">
            <v>1001073</v>
          </cell>
          <cell r="B272" t="str">
            <v>FERISEPT 10MG/ML SOL TOPICA FR COM 30ML</v>
          </cell>
          <cell r="C272">
            <v>50</v>
          </cell>
          <cell r="D272" t="str">
            <v>Saúde Humana</v>
          </cell>
          <cell r="E272">
            <v>9</v>
          </cell>
          <cell r="F272" t="str">
            <v>Farma</v>
          </cell>
          <cell r="G272">
            <v>1</v>
          </cell>
          <cell r="H272" t="str">
            <v>Marcas UQ</v>
          </cell>
          <cell r="I272">
            <v>7896006209881</v>
          </cell>
          <cell r="J272" t="str">
            <v>3004.90.47</v>
          </cell>
          <cell r="K272">
            <v>35</v>
          </cell>
          <cell r="L272" t="str">
            <v>Linha Humana Similar Lista Negativa</v>
          </cell>
        </row>
        <row r="273">
          <cell r="A273">
            <v>1001175</v>
          </cell>
          <cell r="B273" t="str">
            <v>FIBRALEV 3,5G SACHE X 10 (AL)</v>
          </cell>
          <cell r="C273">
            <v>50</v>
          </cell>
          <cell r="D273" t="str">
            <v>Saúde Humana</v>
          </cell>
          <cell r="E273">
            <v>9</v>
          </cell>
          <cell r="F273" t="str">
            <v>Farma</v>
          </cell>
          <cell r="G273">
            <v>1</v>
          </cell>
          <cell r="H273" t="str">
            <v>Marcas UQ</v>
          </cell>
          <cell r="I273">
            <v>7896006213192</v>
          </cell>
          <cell r="J273" t="str">
            <v>2106.90.90</v>
          </cell>
          <cell r="K273">
            <v>0</v>
          </cell>
          <cell r="L273" t="str">
            <v>Linha Alimentos</v>
          </cell>
        </row>
        <row r="274">
          <cell r="A274">
            <v>1000938</v>
          </cell>
          <cell r="B274" t="str">
            <v>FIBRALEV 5G SACHE FOLHETO C/ 1UN-AG</v>
          </cell>
          <cell r="C274">
            <v>50</v>
          </cell>
          <cell r="D274" t="str">
            <v>Saúde Humana</v>
          </cell>
          <cell r="E274">
            <v>9</v>
          </cell>
          <cell r="F274" t="str">
            <v>Farma</v>
          </cell>
          <cell r="G274">
            <v>1</v>
          </cell>
          <cell r="H274" t="str">
            <v>Marcas UQ</v>
          </cell>
          <cell r="I274">
            <v>7896006200178</v>
          </cell>
          <cell r="J274" t="str">
            <v>2106.90.90</v>
          </cell>
          <cell r="K274">
            <v>1</v>
          </cell>
          <cell r="L274" t="str">
            <v>Medicamento (sabonete/creme dental) Lista Neutra</v>
          </cell>
        </row>
        <row r="275">
          <cell r="A275">
            <v>1001184</v>
          </cell>
          <cell r="B275" t="str">
            <v>FIBRALEV POTE 155G</v>
          </cell>
          <cell r="C275">
            <v>50</v>
          </cell>
          <cell r="D275" t="str">
            <v>Saúde Humana</v>
          </cell>
          <cell r="E275">
            <v>9</v>
          </cell>
          <cell r="F275" t="str">
            <v>Farma</v>
          </cell>
          <cell r="G275">
            <v>1</v>
          </cell>
          <cell r="H275" t="str">
            <v>Marcas UQ</v>
          </cell>
          <cell r="I275">
            <v>7896006212454</v>
          </cell>
          <cell r="J275" t="str">
            <v>2106.90.90</v>
          </cell>
          <cell r="K275">
            <v>0</v>
          </cell>
          <cell r="L275" t="str">
            <v>Linha Alimentos</v>
          </cell>
        </row>
        <row r="276">
          <cell r="A276">
            <v>1000874</v>
          </cell>
          <cell r="B276" t="str">
            <v>FIBRALEV POTE 200G</v>
          </cell>
          <cell r="C276">
            <v>50</v>
          </cell>
          <cell r="D276" t="str">
            <v>Saúde Humana</v>
          </cell>
          <cell r="E276">
            <v>9</v>
          </cell>
          <cell r="F276" t="str">
            <v>Farma</v>
          </cell>
          <cell r="G276">
            <v>1</v>
          </cell>
          <cell r="H276" t="str">
            <v>Marcas UQ</v>
          </cell>
          <cell r="I276">
            <v>7896006200215</v>
          </cell>
          <cell r="J276" t="str">
            <v>2106.90.90</v>
          </cell>
          <cell r="K276">
            <v>20</v>
          </cell>
          <cell r="L276" t="str">
            <v>Linha Alimentos</v>
          </cell>
        </row>
        <row r="277">
          <cell r="A277">
            <v>1000875</v>
          </cell>
          <cell r="B277" t="str">
            <v>FIBRALEV SACHE 5G CX C/ 10</v>
          </cell>
          <cell r="C277">
            <v>50</v>
          </cell>
          <cell r="D277" t="str">
            <v>Saúde Humana</v>
          </cell>
          <cell r="E277">
            <v>9</v>
          </cell>
          <cell r="F277" t="str">
            <v>Farma</v>
          </cell>
          <cell r="G277">
            <v>1</v>
          </cell>
          <cell r="H277" t="str">
            <v>Marcas UQ</v>
          </cell>
          <cell r="I277">
            <v>7896006200178</v>
          </cell>
          <cell r="J277" t="str">
            <v>2106.90.90</v>
          </cell>
          <cell r="K277">
            <v>1</v>
          </cell>
          <cell r="L277" t="str">
            <v>Linha Alimentos</v>
          </cell>
        </row>
        <row r="278">
          <cell r="A278">
            <v>1000188</v>
          </cell>
          <cell r="B278" t="str">
            <v>FLAMATEC 15MG COM X 10</v>
          </cell>
          <cell r="C278">
            <v>50</v>
          </cell>
          <cell r="D278" t="str">
            <v>Saúde Humana</v>
          </cell>
          <cell r="E278">
            <v>9</v>
          </cell>
          <cell r="F278" t="str">
            <v>Farma</v>
          </cell>
          <cell r="G278">
            <v>1</v>
          </cell>
          <cell r="H278" t="str">
            <v>Marcas UQ</v>
          </cell>
          <cell r="I278">
            <v>7896006239109</v>
          </cell>
          <cell r="J278" t="str">
            <v>3004.90.99</v>
          </cell>
          <cell r="K278">
            <v>72</v>
          </cell>
          <cell r="L278" t="str">
            <v>Linha Humana Similar Lista Positiva</v>
          </cell>
        </row>
        <row r="279">
          <cell r="A279">
            <v>1000181</v>
          </cell>
          <cell r="B279" t="str">
            <v>FLAMATEC 7,5MG COM X 10</v>
          </cell>
          <cell r="C279">
            <v>50</v>
          </cell>
          <cell r="D279" t="str">
            <v>Saúde Humana</v>
          </cell>
          <cell r="E279">
            <v>9</v>
          </cell>
          <cell r="F279" t="str">
            <v>Farma</v>
          </cell>
          <cell r="G279">
            <v>1</v>
          </cell>
          <cell r="H279" t="str">
            <v>Marcas UQ</v>
          </cell>
          <cell r="I279">
            <v>7896006238607</v>
          </cell>
          <cell r="J279" t="str">
            <v>3004.90.99</v>
          </cell>
          <cell r="K279">
            <v>80</v>
          </cell>
          <cell r="L279" t="str">
            <v>Linha Humana Similar Lista Positiva</v>
          </cell>
        </row>
        <row r="280">
          <cell r="A280">
            <v>1000974</v>
          </cell>
          <cell r="B280" t="str">
            <v>FLOSSOTEC 10 MG COMP X 30</v>
          </cell>
          <cell r="C280">
            <v>50</v>
          </cell>
          <cell r="D280" t="str">
            <v>Saúde Humana</v>
          </cell>
          <cell r="E280">
            <v>9</v>
          </cell>
          <cell r="F280" t="str">
            <v>Farma</v>
          </cell>
          <cell r="G280">
            <v>1</v>
          </cell>
          <cell r="H280" t="str">
            <v>Marcas UQ</v>
          </cell>
          <cell r="I280">
            <v>7896006205937</v>
          </cell>
          <cell r="J280" t="str">
            <v>3004.90.67</v>
          </cell>
          <cell r="K280">
            <v>198</v>
          </cell>
          <cell r="L280" t="str">
            <v>Linha Humana Similar Lista Positiva</v>
          </cell>
        </row>
        <row r="281">
          <cell r="A281">
            <v>1000976</v>
          </cell>
          <cell r="B281" t="str">
            <v>FLOSSOTEC 20 MG COMP X 30</v>
          </cell>
          <cell r="C281">
            <v>50</v>
          </cell>
          <cell r="D281" t="str">
            <v>Saúde Humana</v>
          </cell>
          <cell r="E281">
            <v>9</v>
          </cell>
          <cell r="F281" t="str">
            <v>Farma</v>
          </cell>
          <cell r="G281">
            <v>1</v>
          </cell>
          <cell r="H281" t="str">
            <v>Marcas UQ</v>
          </cell>
          <cell r="I281">
            <v>7896006205944</v>
          </cell>
          <cell r="J281" t="str">
            <v>3004.90.67</v>
          </cell>
          <cell r="K281">
            <v>198</v>
          </cell>
          <cell r="L281" t="str">
            <v>Linha Humana Similar Lista Positiva</v>
          </cell>
        </row>
        <row r="282">
          <cell r="A282">
            <v>1000975</v>
          </cell>
          <cell r="B282" t="str">
            <v>FLOSSOTEC 5 MG COMP X 30</v>
          </cell>
          <cell r="C282">
            <v>50</v>
          </cell>
          <cell r="D282" t="str">
            <v>Saúde Humana</v>
          </cell>
          <cell r="E282">
            <v>9</v>
          </cell>
          <cell r="F282" t="str">
            <v>Farma</v>
          </cell>
          <cell r="G282">
            <v>1</v>
          </cell>
          <cell r="H282" t="str">
            <v>Marcas UQ</v>
          </cell>
          <cell r="I282">
            <v>7896006205920</v>
          </cell>
          <cell r="J282" t="str">
            <v>3004.90.67</v>
          </cell>
          <cell r="K282">
            <v>198</v>
          </cell>
          <cell r="L282" t="str">
            <v>Linha Humana Similar Lista Positiva</v>
          </cell>
        </row>
        <row r="283">
          <cell r="A283">
            <v>1000401</v>
          </cell>
          <cell r="B283" t="str">
            <v>FLUCISTEIN 10% SOL INJ X 5</v>
          </cell>
          <cell r="C283">
            <v>50</v>
          </cell>
          <cell r="D283" t="str">
            <v>Saúde Humana</v>
          </cell>
          <cell r="E283">
            <v>9</v>
          </cell>
          <cell r="F283" t="str">
            <v>Farma</v>
          </cell>
          <cell r="G283">
            <v>1</v>
          </cell>
          <cell r="H283" t="str">
            <v>Marcas UQ</v>
          </cell>
          <cell r="I283">
            <v>7896006298465</v>
          </cell>
          <cell r="J283" t="str">
            <v>3004.90.59</v>
          </cell>
          <cell r="K283">
            <v>48</v>
          </cell>
          <cell r="L283" t="str">
            <v>Linha Humana Similar Lista Negativa</v>
          </cell>
        </row>
        <row r="284">
          <cell r="A284">
            <v>1000268</v>
          </cell>
          <cell r="B284" t="str">
            <v>FLUCISTEIN 200MG/5G GRAN X 15</v>
          </cell>
          <cell r="C284">
            <v>50</v>
          </cell>
          <cell r="D284" t="str">
            <v>Saúde Humana</v>
          </cell>
          <cell r="E284">
            <v>9</v>
          </cell>
          <cell r="F284" t="str">
            <v>Farma</v>
          </cell>
          <cell r="G284">
            <v>1</v>
          </cell>
          <cell r="H284" t="str">
            <v>Marcas UQ</v>
          </cell>
          <cell r="I284">
            <v>7896006257752</v>
          </cell>
          <cell r="J284" t="str">
            <v>3004.90.59</v>
          </cell>
          <cell r="K284">
            <v>40</v>
          </cell>
          <cell r="L284" t="str">
            <v>Linha Humana Similar Lista Negativa</v>
          </cell>
        </row>
        <row r="285">
          <cell r="A285">
            <v>1000313</v>
          </cell>
          <cell r="B285" t="str">
            <v>FLUCISTEIN 20MG/ML XPE X100ML</v>
          </cell>
          <cell r="C285">
            <v>50</v>
          </cell>
          <cell r="D285" t="str">
            <v>Saúde Humana</v>
          </cell>
          <cell r="E285">
            <v>9</v>
          </cell>
          <cell r="F285" t="str">
            <v>Farma</v>
          </cell>
          <cell r="G285">
            <v>1</v>
          </cell>
          <cell r="H285" t="str">
            <v>Marcas UQ</v>
          </cell>
          <cell r="I285">
            <v>7896006268666</v>
          </cell>
          <cell r="J285" t="str">
            <v>3004.90.59</v>
          </cell>
          <cell r="K285">
            <v>35</v>
          </cell>
          <cell r="L285" t="str">
            <v>Linha Humana Similar Lista Negativa</v>
          </cell>
        </row>
        <row r="286">
          <cell r="A286">
            <v>1000201</v>
          </cell>
          <cell r="B286" t="str">
            <v>FLUMAZEN 0,1MG/ML INJX5 AMP P.344/98-C1</v>
          </cell>
          <cell r="C286">
            <v>50</v>
          </cell>
          <cell r="D286" t="str">
            <v>Saúde Humana</v>
          </cell>
          <cell r="E286">
            <v>9</v>
          </cell>
          <cell r="F286" t="str">
            <v>Farma</v>
          </cell>
          <cell r="G286">
            <v>1</v>
          </cell>
          <cell r="H286" t="str">
            <v>Marcas UQ</v>
          </cell>
          <cell r="I286">
            <v>7896006242147</v>
          </cell>
          <cell r="J286" t="str">
            <v>3004.90.69</v>
          </cell>
          <cell r="K286">
            <v>63</v>
          </cell>
          <cell r="L286" t="str">
            <v>Linha Humana Similar Lista Positiva</v>
          </cell>
        </row>
        <row r="287">
          <cell r="A287">
            <v>1000171</v>
          </cell>
          <cell r="B287" t="str">
            <v>FLUMAZENIL 0,5MG/5ML GEN SOL P.344/98-C1</v>
          </cell>
          <cell r="C287">
            <v>50</v>
          </cell>
          <cell r="D287" t="str">
            <v>Saúde Humana</v>
          </cell>
          <cell r="E287">
            <v>9</v>
          </cell>
          <cell r="F287" t="str">
            <v>Farma</v>
          </cell>
          <cell r="G287">
            <v>7</v>
          </cell>
          <cell r="H287" t="str">
            <v>Genérico</v>
          </cell>
          <cell r="I287">
            <v>7896006237174</v>
          </cell>
          <cell r="J287" t="str">
            <v>3004.90.69</v>
          </cell>
          <cell r="K287">
            <v>45</v>
          </cell>
          <cell r="L287" t="str">
            <v>Linha Humana Genérico Lista Positiva</v>
          </cell>
        </row>
        <row r="288">
          <cell r="A288">
            <v>1000164</v>
          </cell>
          <cell r="B288" t="str">
            <v>FOLDAN 50MG/G POMADA X 45G</v>
          </cell>
          <cell r="C288">
            <v>50</v>
          </cell>
          <cell r="D288" t="str">
            <v>Saúde Humana</v>
          </cell>
          <cell r="E288">
            <v>9</v>
          </cell>
          <cell r="F288" t="str">
            <v>Farma</v>
          </cell>
          <cell r="G288">
            <v>2</v>
          </cell>
          <cell r="H288" t="str">
            <v>Andromed</v>
          </cell>
          <cell r="I288">
            <v>7896006236009</v>
          </cell>
          <cell r="J288" t="str">
            <v>3004.90.79</v>
          </cell>
          <cell r="K288">
            <v>80</v>
          </cell>
          <cell r="L288" t="str">
            <v>Linha Humana Marca Lista Negativa</v>
          </cell>
        </row>
        <row r="289">
          <cell r="A289">
            <v>1000178</v>
          </cell>
          <cell r="B289" t="str">
            <v>FOLDAN 50MG/G SABONETE X 70G</v>
          </cell>
          <cell r="C289">
            <v>50</v>
          </cell>
          <cell r="D289" t="str">
            <v>Saúde Humana</v>
          </cell>
          <cell r="E289">
            <v>9</v>
          </cell>
          <cell r="F289" t="str">
            <v>Farma</v>
          </cell>
          <cell r="G289">
            <v>2</v>
          </cell>
          <cell r="H289" t="str">
            <v>Andromed</v>
          </cell>
          <cell r="I289">
            <v>7896006238003</v>
          </cell>
          <cell r="J289" t="str">
            <v>3004.90.79</v>
          </cell>
          <cell r="K289">
            <v>77</v>
          </cell>
          <cell r="L289" t="str">
            <v>Linha Humana Similar Lista Negativa</v>
          </cell>
        </row>
        <row r="290">
          <cell r="A290">
            <v>1000157</v>
          </cell>
          <cell r="B290" t="str">
            <v>FOLDAN 50MG/ML LOC CREMO X 50</v>
          </cell>
          <cell r="C290">
            <v>50</v>
          </cell>
          <cell r="D290" t="str">
            <v>Saúde Humana</v>
          </cell>
          <cell r="E290">
            <v>9</v>
          </cell>
          <cell r="F290" t="str">
            <v>Farma</v>
          </cell>
          <cell r="G290">
            <v>2</v>
          </cell>
          <cell r="H290" t="str">
            <v>Andromed</v>
          </cell>
          <cell r="I290">
            <v>7896006235002</v>
          </cell>
          <cell r="J290" t="str">
            <v>3004.90.79</v>
          </cell>
          <cell r="K290">
            <v>70</v>
          </cell>
          <cell r="L290" t="str">
            <v>Linha Humana Marca Lista Negativa</v>
          </cell>
        </row>
        <row r="291">
          <cell r="A291">
            <v>1000630</v>
          </cell>
          <cell r="B291" t="str">
            <v>FOLICORIN 15MG COM X 10</v>
          </cell>
          <cell r="C291">
            <v>50</v>
          </cell>
          <cell r="D291" t="str">
            <v>Saúde Humana</v>
          </cell>
          <cell r="E291">
            <v>9</v>
          </cell>
          <cell r="F291" t="str">
            <v>Farma</v>
          </cell>
          <cell r="G291">
            <v>1</v>
          </cell>
          <cell r="H291" t="str">
            <v>Marcas UQ</v>
          </cell>
          <cell r="I291">
            <v>7896006211600</v>
          </cell>
          <cell r="J291" t="str">
            <v>3004.50.10</v>
          </cell>
          <cell r="K291">
            <v>120</v>
          </cell>
          <cell r="L291" t="str">
            <v>Linha Humana Similar Lista Positiva</v>
          </cell>
        </row>
        <row r="292">
          <cell r="A292">
            <v>1001060</v>
          </cell>
          <cell r="B292" t="str">
            <v>FOLIPUR 5 MG COM X 20</v>
          </cell>
          <cell r="C292">
            <v>50</v>
          </cell>
          <cell r="D292" t="str">
            <v>Saúde Humana</v>
          </cell>
          <cell r="E292">
            <v>9</v>
          </cell>
          <cell r="F292" t="str">
            <v>Farma</v>
          </cell>
          <cell r="G292">
            <v>1</v>
          </cell>
          <cell r="H292" t="str">
            <v>Marcas UQ</v>
          </cell>
          <cell r="I292">
            <v>7896006250036</v>
          </cell>
          <cell r="J292" t="str">
            <v>3004.50.90</v>
          </cell>
          <cell r="K292">
            <v>198</v>
          </cell>
          <cell r="L292" t="str">
            <v>Linha Humana Similar Lista Negativa</v>
          </cell>
        </row>
        <row r="293">
          <cell r="A293">
            <v>1001135</v>
          </cell>
          <cell r="B293" t="str">
            <v>FONT D CAP MOLE X 60 (AL)</v>
          </cell>
          <cell r="C293">
            <v>50</v>
          </cell>
          <cell r="D293" t="str">
            <v>Saúde Humana</v>
          </cell>
          <cell r="E293">
            <v>9</v>
          </cell>
          <cell r="F293" t="str">
            <v>Farma</v>
          </cell>
          <cell r="G293">
            <v>1</v>
          </cell>
          <cell r="H293" t="str">
            <v>Marcas UQ</v>
          </cell>
          <cell r="I293">
            <v>7896006211587</v>
          </cell>
          <cell r="J293" t="str">
            <v>2106.90.30</v>
          </cell>
          <cell r="K293">
            <v>147</v>
          </cell>
          <cell r="L293" t="str">
            <v>Linha Alimentos</v>
          </cell>
        </row>
        <row r="294">
          <cell r="A294">
            <v>1001032</v>
          </cell>
          <cell r="B294" t="str">
            <v>FONT D GOTAS FR 10ML (AL)</v>
          </cell>
          <cell r="C294">
            <v>50</v>
          </cell>
          <cell r="D294" t="str">
            <v>Saúde Humana</v>
          </cell>
          <cell r="E294">
            <v>9</v>
          </cell>
          <cell r="F294" t="str">
            <v>Farma</v>
          </cell>
          <cell r="G294">
            <v>1</v>
          </cell>
          <cell r="H294" t="str">
            <v>Marcas UQ</v>
          </cell>
          <cell r="I294">
            <v>7896006207726</v>
          </cell>
          <cell r="J294" t="str">
            <v>2106.90.30</v>
          </cell>
          <cell r="K294">
            <v>90</v>
          </cell>
          <cell r="L294" t="str">
            <v>Linha Alimentos</v>
          </cell>
        </row>
        <row r="295">
          <cell r="A295">
            <v>1001033</v>
          </cell>
          <cell r="B295" t="str">
            <v>FONT D GOTAS FR 20ML (AL)</v>
          </cell>
          <cell r="C295">
            <v>50</v>
          </cell>
          <cell r="D295" t="str">
            <v>Saúde Humana</v>
          </cell>
          <cell r="E295">
            <v>9</v>
          </cell>
          <cell r="F295" t="str">
            <v>Farma</v>
          </cell>
          <cell r="G295">
            <v>1</v>
          </cell>
          <cell r="H295" t="str">
            <v>Marcas UQ</v>
          </cell>
          <cell r="I295">
            <v>7896006207733</v>
          </cell>
          <cell r="J295" t="str">
            <v>2106.90.30</v>
          </cell>
          <cell r="K295">
            <v>90</v>
          </cell>
          <cell r="L295" t="str">
            <v>Linha Alimentos</v>
          </cell>
        </row>
        <row r="296">
          <cell r="A296">
            <v>1001136</v>
          </cell>
          <cell r="B296" t="str">
            <v>FONT D SABOR LARANJA X 10ML GTS (AL)</v>
          </cell>
          <cell r="C296">
            <v>50</v>
          </cell>
          <cell r="D296" t="str">
            <v>Saúde Humana</v>
          </cell>
          <cell r="E296">
            <v>9</v>
          </cell>
          <cell r="F296" t="str">
            <v>Farma</v>
          </cell>
          <cell r="G296">
            <v>1</v>
          </cell>
          <cell r="H296" t="str">
            <v>Marcas UQ</v>
          </cell>
          <cell r="I296">
            <v>7896006207726</v>
          </cell>
          <cell r="J296" t="str">
            <v>2106.90.30</v>
          </cell>
          <cell r="K296">
            <v>0</v>
          </cell>
          <cell r="L296" t="str">
            <v>Linha Alimentos</v>
          </cell>
        </row>
        <row r="297">
          <cell r="A297">
            <v>1001137</v>
          </cell>
          <cell r="B297" t="str">
            <v>FONT D SABOR LARANJA X 20ML GTS (AL)</v>
          </cell>
          <cell r="C297">
            <v>50</v>
          </cell>
          <cell r="D297" t="str">
            <v>Saúde Humana</v>
          </cell>
          <cell r="E297">
            <v>9</v>
          </cell>
          <cell r="F297" t="str">
            <v>Farma</v>
          </cell>
          <cell r="G297">
            <v>1</v>
          </cell>
          <cell r="H297" t="str">
            <v>Marcas UQ</v>
          </cell>
          <cell r="I297">
            <v>7896006207733</v>
          </cell>
          <cell r="J297" t="str">
            <v>2106.90.30</v>
          </cell>
          <cell r="K297">
            <v>0</v>
          </cell>
          <cell r="L297" t="str">
            <v>Linha Alimentos</v>
          </cell>
        </row>
        <row r="298">
          <cell r="A298">
            <v>1000033</v>
          </cell>
          <cell r="B298" t="str">
            <v>FONTOL 650 - 25 X 4 COM</v>
          </cell>
          <cell r="C298">
            <v>50</v>
          </cell>
          <cell r="D298" t="str">
            <v>Saúde Humana</v>
          </cell>
          <cell r="E298">
            <v>9</v>
          </cell>
          <cell r="F298" t="str">
            <v>Farma</v>
          </cell>
          <cell r="G298">
            <v>2</v>
          </cell>
          <cell r="H298" t="str">
            <v>Andromed</v>
          </cell>
          <cell r="I298">
            <v>7896641801853</v>
          </cell>
          <cell r="J298" t="str">
            <v>3004.90.29</v>
          </cell>
          <cell r="K298">
            <v>24</v>
          </cell>
          <cell r="L298" t="str">
            <v>Linha Humana Similar Lista Negativa</v>
          </cell>
        </row>
        <row r="299">
          <cell r="A299">
            <v>1000809</v>
          </cell>
          <cell r="B299" t="str">
            <v>FONTOL 650/65MG COM REV X 100</v>
          </cell>
          <cell r="C299">
            <v>50</v>
          </cell>
          <cell r="D299" t="str">
            <v>Saúde Humana</v>
          </cell>
          <cell r="E299">
            <v>9</v>
          </cell>
          <cell r="F299" t="str">
            <v>Farma</v>
          </cell>
          <cell r="G299">
            <v>1</v>
          </cell>
          <cell r="H299" t="str">
            <v>Marcas UQ</v>
          </cell>
          <cell r="I299">
            <v>7896006221425</v>
          </cell>
          <cell r="J299" t="str">
            <v>3004.90.99</v>
          </cell>
          <cell r="K299">
            <v>16</v>
          </cell>
          <cell r="L299" t="str">
            <v>Linha Humana Similar Lista Negativa</v>
          </cell>
        </row>
        <row r="300">
          <cell r="A300">
            <v>1000806</v>
          </cell>
          <cell r="B300" t="str">
            <v>FONTOL 650/65MG COM REV X 20</v>
          </cell>
          <cell r="C300">
            <v>50</v>
          </cell>
          <cell r="D300" t="str">
            <v>Saúde Humana</v>
          </cell>
          <cell r="E300">
            <v>9</v>
          </cell>
          <cell r="F300" t="str">
            <v>Farma</v>
          </cell>
          <cell r="G300">
            <v>1</v>
          </cell>
          <cell r="H300" t="str">
            <v>Marcas UQ</v>
          </cell>
          <cell r="I300">
            <v>7896006211297</v>
          </cell>
          <cell r="J300" t="str">
            <v>3004.90.99</v>
          </cell>
          <cell r="K300">
            <v>198</v>
          </cell>
          <cell r="L300" t="str">
            <v>Linha Humana Similar Lista Negativa</v>
          </cell>
        </row>
        <row r="301">
          <cell r="A301">
            <v>1000111</v>
          </cell>
          <cell r="B301" t="str">
            <v>FOR GAS 40MG COM REV X 20</v>
          </cell>
          <cell r="C301">
            <v>50</v>
          </cell>
          <cell r="D301" t="str">
            <v>Saúde Humana</v>
          </cell>
          <cell r="E301">
            <v>9</v>
          </cell>
          <cell r="F301" t="str">
            <v>Farma</v>
          </cell>
          <cell r="G301">
            <v>1</v>
          </cell>
          <cell r="H301" t="str">
            <v>Marcas UQ</v>
          </cell>
          <cell r="I301">
            <v>7896006226901</v>
          </cell>
          <cell r="J301" t="str">
            <v>3004.90.99</v>
          </cell>
          <cell r="K301">
            <v>198</v>
          </cell>
          <cell r="L301" t="str">
            <v>Linha Humana Similar Lista Negativa</v>
          </cell>
        </row>
        <row r="302">
          <cell r="A302">
            <v>1000068</v>
          </cell>
          <cell r="B302" t="str">
            <v>FOR GAS 75MG/ML EMULS OR X10ML</v>
          </cell>
          <cell r="C302">
            <v>50</v>
          </cell>
          <cell r="D302" t="str">
            <v>Saúde Humana</v>
          </cell>
          <cell r="E302">
            <v>9</v>
          </cell>
          <cell r="F302" t="str">
            <v>Farma</v>
          </cell>
          <cell r="G302">
            <v>1</v>
          </cell>
          <cell r="H302" t="str">
            <v>Marcas UQ</v>
          </cell>
          <cell r="I302">
            <v>7896006220954</v>
          </cell>
          <cell r="J302" t="str">
            <v>3004.90.99</v>
          </cell>
          <cell r="K302">
            <v>90</v>
          </cell>
          <cell r="L302" t="str">
            <v>Linha Humana Similar Lista Negativa</v>
          </cell>
        </row>
        <row r="303">
          <cell r="A303">
            <v>1001131</v>
          </cell>
          <cell r="B303" t="str">
            <v>FOR GAS 75MG/ML EMULSAO ORAL X 15ML</v>
          </cell>
          <cell r="C303">
            <v>50</v>
          </cell>
          <cell r="D303" t="str">
            <v>Saúde Humana</v>
          </cell>
          <cell r="E303">
            <v>9</v>
          </cell>
          <cell r="F303" t="str">
            <v>Farma</v>
          </cell>
          <cell r="G303">
            <v>1</v>
          </cell>
          <cell r="H303" t="str">
            <v>Marcas UQ</v>
          </cell>
          <cell r="I303">
            <v>7896006220961</v>
          </cell>
          <cell r="J303" t="str">
            <v>3004.90.99</v>
          </cell>
          <cell r="K303">
            <v>90</v>
          </cell>
          <cell r="L303" t="str">
            <v>Linha Humana Similar Lista Negativa</v>
          </cell>
        </row>
        <row r="304">
          <cell r="A304">
            <v>1000166</v>
          </cell>
          <cell r="B304" t="str">
            <v>FOSF CLINDAMICINA 600MG 50 AMP</v>
          </cell>
          <cell r="C304">
            <v>50</v>
          </cell>
          <cell r="D304" t="str">
            <v>Saúde Humana</v>
          </cell>
          <cell r="E304">
            <v>9</v>
          </cell>
          <cell r="F304" t="str">
            <v>Farma</v>
          </cell>
          <cell r="G304">
            <v>7</v>
          </cell>
          <cell r="H304" t="str">
            <v>Genérico</v>
          </cell>
          <cell r="I304">
            <v>7896006236559</v>
          </cell>
          <cell r="J304" t="str">
            <v>3004.20.49</v>
          </cell>
          <cell r="K304">
            <v>8</v>
          </cell>
          <cell r="L304" t="str">
            <v>Linha Humana Marca Lista Positiva</v>
          </cell>
        </row>
        <row r="305">
          <cell r="A305">
            <v>1001486</v>
          </cell>
          <cell r="B305" t="str">
            <v>FRUTAXX ABACAXI SACHE 5G X50</v>
          </cell>
          <cell r="C305">
            <v>50</v>
          </cell>
          <cell r="D305" t="str">
            <v>Saúde Humana</v>
          </cell>
          <cell r="E305">
            <v>9</v>
          </cell>
          <cell r="F305" t="str">
            <v>Farma</v>
          </cell>
          <cell r="G305">
            <v>1</v>
          </cell>
          <cell r="H305" t="str">
            <v>Marcas UQ</v>
          </cell>
          <cell r="J305" t="str">
            <v>3004.90.29</v>
          </cell>
          <cell r="K305">
            <v>0</v>
          </cell>
          <cell r="L305" t="str">
            <v>Linha Humana Outros Lista Negativa</v>
          </cell>
        </row>
        <row r="306">
          <cell r="A306">
            <v>1000354</v>
          </cell>
          <cell r="B306" t="str">
            <v>FUMARATO DE CETOTIFENO 1MG/5ML</v>
          </cell>
          <cell r="C306">
            <v>50</v>
          </cell>
          <cell r="D306" t="str">
            <v>Saúde Humana</v>
          </cell>
          <cell r="E306">
            <v>9</v>
          </cell>
          <cell r="F306" t="str">
            <v>Farma</v>
          </cell>
          <cell r="G306">
            <v>7</v>
          </cell>
          <cell r="H306" t="str">
            <v>Genérico</v>
          </cell>
          <cell r="I306">
            <v>7896006285311</v>
          </cell>
          <cell r="J306" t="str">
            <v>3004.90.69</v>
          </cell>
          <cell r="K306">
            <v>35</v>
          </cell>
          <cell r="L306" t="str">
            <v>Linha Humana Genérico Lista Positiva</v>
          </cell>
        </row>
        <row r="307">
          <cell r="A307">
            <v>1000105</v>
          </cell>
          <cell r="B307" t="str">
            <v>GANCICLOTRAT 500MG PO LIOF X1+</v>
          </cell>
          <cell r="C307">
            <v>50</v>
          </cell>
          <cell r="D307" t="str">
            <v>Saúde Humana</v>
          </cell>
          <cell r="E307">
            <v>9</v>
          </cell>
          <cell r="F307" t="str">
            <v>Farma</v>
          </cell>
          <cell r="G307">
            <v>1</v>
          </cell>
          <cell r="H307" t="str">
            <v>Marcas UQ</v>
          </cell>
          <cell r="I307">
            <v>7896006226420</v>
          </cell>
          <cell r="J307" t="str">
            <v>3004.90.69</v>
          </cell>
          <cell r="K307">
            <v>60</v>
          </cell>
          <cell r="L307" t="str">
            <v>Linha Humana Similar Lista Positiva</v>
          </cell>
        </row>
        <row r="308">
          <cell r="A308">
            <v>1000650</v>
          </cell>
          <cell r="B308" t="str">
            <v>GAVIZ COM  MAST SBR HORT X 80</v>
          </cell>
          <cell r="C308">
            <v>50</v>
          </cell>
          <cell r="D308" t="str">
            <v>Saúde Humana</v>
          </cell>
          <cell r="E308">
            <v>9</v>
          </cell>
          <cell r="F308" t="str">
            <v>Farma</v>
          </cell>
          <cell r="G308">
            <v>1</v>
          </cell>
          <cell r="H308" t="str">
            <v>Marcas UQ</v>
          </cell>
          <cell r="I308">
            <v>7896006250029</v>
          </cell>
          <cell r="J308" t="str">
            <v>3004.90.99</v>
          </cell>
          <cell r="K308">
            <v>36</v>
          </cell>
          <cell r="L308" t="str">
            <v>Linha Humana Similar Lista Negativa</v>
          </cell>
        </row>
        <row r="309">
          <cell r="A309">
            <v>1001152</v>
          </cell>
          <cell r="B309" t="str">
            <v>GAVIZ COM MAST SBR HOR X 12</v>
          </cell>
          <cell r="C309">
            <v>50</v>
          </cell>
          <cell r="D309" t="str">
            <v>Saúde Humana</v>
          </cell>
          <cell r="E309">
            <v>9</v>
          </cell>
          <cell r="F309" t="str">
            <v>Farma</v>
          </cell>
          <cell r="G309">
            <v>1</v>
          </cell>
          <cell r="H309" t="str">
            <v>Marcas UQ</v>
          </cell>
          <cell r="I309">
            <v>7896006211914</v>
          </cell>
          <cell r="J309" t="str">
            <v>3004.90.99</v>
          </cell>
          <cell r="K309">
            <v>0</v>
          </cell>
          <cell r="L309" t="str">
            <v>Linha Humana Similar Lista Negativa</v>
          </cell>
        </row>
        <row r="310">
          <cell r="A310">
            <v>1001151</v>
          </cell>
          <cell r="B310" t="str">
            <v>GAVIZ COM MAST SBR MOR X 12</v>
          </cell>
          <cell r="C310">
            <v>50</v>
          </cell>
          <cell r="D310" t="str">
            <v>Saúde Humana</v>
          </cell>
          <cell r="E310">
            <v>9</v>
          </cell>
          <cell r="F310" t="str">
            <v>Farma</v>
          </cell>
          <cell r="G310">
            <v>1</v>
          </cell>
          <cell r="H310" t="str">
            <v>Marcas UQ</v>
          </cell>
          <cell r="I310">
            <v>7896006211921</v>
          </cell>
          <cell r="J310" t="str">
            <v>3004.90.99</v>
          </cell>
          <cell r="K310">
            <v>0</v>
          </cell>
          <cell r="L310" t="str">
            <v>Linha Humana Similar Lista Negativa</v>
          </cell>
        </row>
        <row r="311">
          <cell r="A311">
            <v>1000647</v>
          </cell>
          <cell r="B311" t="str">
            <v>GAVIZ COM MAST SBR MOR X 80</v>
          </cell>
          <cell r="C311">
            <v>50</v>
          </cell>
          <cell r="D311" t="str">
            <v>Saúde Humana</v>
          </cell>
          <cell r="E311">
            <v>9</v>
          </cell>
          <cell r="F311" t="str">
            <v>Farma</v>
          </cell>
          <cell r="G311">
            <v>1</v>
          </cell>
          <cell r="H311" t="str">
            <v>Marcas UQ</v>
          </cell>
          <cell r="I311">
            <v>7896006248507</v>
          </cell>
          <cell r="J311" t="str">
            <v>3004.90.99</v>
          </cell>
          <cell r="K311">
            <v>36</v>
          </cell>
          <cell r="L311" t="str">
            <v>Linha Humana Similar Lista Negativa</v>
          </cell>
        </row>
        <row r="312">
          <cell r="A312">
            <v>1000207</v>
          </cell>
          <cell r="B312" t="str">
            <v>GAVIZ SUS SBR HORT X 240ML</v>
          </cell>
          <cell r="C312">
            <v>50</v>
          </cell>
          <cell r="D312" t="str">
            <v>Saúde Humana</v>
          </cell>
          <cell r="E312">
            <v>9</v>
          </cell>
          <cell r="F312" t="str">
            <v>Farma</v>
          </cell>
          <cell r="G312">
            <v>1</v>
          </cell>
          <cell r="H312" t="str">
            <v>Marcas UQ</v>
          </cell>
          <cell r="I312">
            <v>7896006243007</v>
          </cell>
          <cell r="J312" t="str">
            <v>3004.90.99</v>
          </cell>
          <cell r="K312">
            <v>32</v>
          </cell>
          <cell r="L312" t="str">
            <v>Linha Humana Similar Lista Negativa</v>
          </cell>
        </row>
        <row r="313">
          <cell r="A313">
            <v>1000211</v>
          </cell>
          <cell r="B313" t="str">
            <v>GAVIZ SUS SBR MOR X 240 ML</v>
          </cell>
          <cell r="C313">
            <v>50</v>
          </cell>
          <cell r="D313" t="str">
            <v>Saúde Humana</v>
          </cell>
          <cell r="E313">
            <v>9</v>
          </cell>
          <cell r="F313" t="str">
            <v>Farma</v>
          </cell>
          <cell r="G313">
            <v>1</v>
          </cell>
          <cell r="H313" t="str">
            <v>Marcas UQ</v>
          </cell>
          <cell r="I313">
            <v>7896006244004</v>
          </cell>
          <cell r="J313" t="str">
            <v>3004.90.99</v>
          </cell>
          <cell r="K313">
            <v>32</v>
          </cell>
          <cell r="L313" t="str">
            <v>Linha Humana Similar Lista Negativa</v>
          </cell>
        </row>
        <row r="314">
          <cell r="A314">
            <v>1001199</v>
          </cell>
          <cell r="B314" t="str">
            <v>GAVIZ SUSPENSAO ORAL HORTELA X 240 ML</v>
          </cell>
          <cell r="C314">
            <v>50</v>
          </cell>
          <cell r="D314" t="str">
            <v>Saúde Humana</v>
          </cell>
          <cell r="E314">
            <v>9</v>
          </cell>
          <cell r="F314" t="str">
            <v>Farma</v>
          </cell>
          <cell r="G314">
            <v>1</v>
          </cell>
          <cell r="H314" t="str">
            <v>Marcas UQ</v>
          </cell>
          <cell r="I314">
            <v>7896006243007</v>
          </cell>
          <cell r="J314" t="str">
            <v>3004.90.99</v>
          </cell>
          <cell r="K314">
            <v>32</v>
          </cell>
          <cell r="L314" t="str">
            <v>Linha Humana Outros Lista Negativa</v>
          </cell>
        </row>
        <row r="315">
          <cell r="A315">
            <v>1001198</v>
          </cell>
          <cell r="B315" t="str">
            <v>GAVIZ SUSPENSAO ORAL MORANGO X 240 ML</v>
          </cell>
          <cell r="C315">
            <v>50</v>
          </cell>
          <cell r="D315" t="str">
            <v>Saúde Humana</v>
          </cell>
          <cell r="E315">
            <v>9</v>
          </cell>
          <cell r="F315" t="str">
            <v>Farma</v>
          </cell>
          <cell r="G315">
            <v>1</v>
          </cell>
          <cell r="H315" t="str">
            <v>Marcas UQ</v>
          </cell>
          <cell r="I315">
            <v>7896006244004</v>
          </cell>
          <cell r="J315" t="str">
            <v>3004.90.99</v>
          </cell>
          <cell r="K315">
            <v>32</v>
          </cell>
          <cell r="L315" t="str">
            <v>Linha Humana Similar Lista Negativa</v>
          </cell>
        </row>
        <row r="316">
          <cell r="A316">
            <v>1000619</v>
          </cell>
          <cell r="B316" t="str">
            <v>GELO-BIO AEROSOL X 150ML</v>
          </cell>
          <cell r="C316">
            <v>50</v>
          </cell>
          <cell r="D316" t="str">
            <v>Saúde Humana</v>
          </cell>
          <cell r="E316">
            <v>9</v>
          </cell>
          <cell r="F316" t="str">
            <v>Farma</v>
          </cell>
          <cell r="G316">
            <v>1</v>
          </cell>
          <cell r="H316" t="str">
            <v>Marcas UQ</v>
          </cell>
          <cell r="I316">
            <v>7896006291749</v>
          </cell>
          <cell r="J316" t="str">
            <v>3004.90.24</v>
          </cell>
          <cell r="K316">
            <v>48</v>
          </cell>
          <cell r="L316" t="str">
            <v>Linha Humana Similar Lista Negativa</v>
          </cell>
        </row>
        <row r="317">
          <cell r="A317">
            <v>1000620</v>
          </cell>
          <cell r="B317" t="str">
            <v>GELO-BIO AEROSOL X 60ML</v>
          </cell>
          <cell r="C317">
            <v>50</v>
          </cell>
          <cell r="D317" t="str">
            <v>Saúde Humana</v>
          </cell>
          <cell r="E317">
            <v>9</v>
          </cell>
          <cell r="F317" t="str">
            <v>Farma</v>
          </cell>
          <cell r="G317">
            <v>1</v>
          </cell>
          <cell r="H317" t="str">
            <v>Marcas UQ</v>
          </cell>
          <cell r="I317">
            <v>7896006291770</v>
          </cell>
          <cell r="J317" t="str">
            <v>3004.90.24</v>
          </cell>
          <cell r="K317">
            <v>112</v>
          </cell>
          <cell r="L317" t="str">
            <v>Linha Humana Similar Lista Negativa</v>
          </cell>
        </row>
        <row r="318">
          <cell r="A318">
            <v>1000621</v>
          </cell>
          <cell r="B318" t="str">
            <v>GELO-BIO POM X 20G</v>
          </cell>
          <cell r="C318">
            <v>50</v>
          </cell>
          <cell r="D318" t="str">
            <v>Saúde Humana</v>
          </cell>
          <cell r="E318">
            <v>9</v>
          </cell>
          <cell r="F318" t="str">
            <v>Farma</v>
          </cell>
          <cell r="G318">
            <v>1</v>
          </cell>
          <cell r="H318" t="str">
            <v>Marcas UQ</v>
          </cell>
          <cell r="I318">
            <v>7896006291732</v>
          </cell>
          <cell r="J318" t="str">
            <v>3004.90.24</v>
          </cell>
          <cell r="K318">
            <v>80</v>
          </cell>
          <cell r="L318" t="str">
            <v>Linha Humana Similar Lista Negativa</v>
          </cell>
        </row>
        <row r="319">
          <cell r="A319">
            <v>1000091</v>
          </cell>
          <cell r="B319" t="str">
            <v>GELUSIL SUS OR MOR X 240ML</v>
          </cell>
          <cell r="C319">
            <v>50</v>
          </cell>
          <cell r="D319" t="str">
            <v>Saúde Humana</v>
          </cell>
          <cell r="E319">
            <v>9</v>
          </cell>
          <cell r="F319" t="str">
            <v>Farma</v>
          </cell>
          <cell r="G319">
            <v>1</v>
          </cell>
          <cell r="H319" t="str">
            <v>Marcas UQ</v>
          </cell>
          <cell r="I319">
            <v>7896006225577</v>
          </cell>
          <cell r="J319" t="str">
            <v>3004.90.99</v>
          </cell>
          <cell r="K319">
            <v>32</v>
          </cell>
          <cell r="L319" t="str">
            <v>Linha Humana Similar Lista Negativa</v>
          </cell>
        </row>
        <row r="320">
          <cell r="A320">
            <v>1000094</v>
          </cell>
          <cell r="B320" t="str">
            <v>GELUSIL SUS OR TRAD X 240ML</v>
          </cell>
          <cell r="C320">
            <v>50</v>
          </cell>
          <cell r="D320" t="str">
            <v>Saúde Humana</v>
          </cell>
          <cell r="E320">
            <v>9</v>
          </cell>
          <cell r="F320" t="str">
            <v>Farma</v>
          </cell>
          <cell r="G320">
            <v>1</v>
          </cell>
          <cell r="H320" t="str">
            <v>Marcas UQ</v>
          </cell>
          <cell r="I320">
            <v>7896006225713</v>
          </cell>
          <cell r="J320" t="str">
            <v>3004.90.99</v>
          </cell>
          <cell r="K320">
            <v>32</v>
          </cell>
          <cell r="L320" t="str">
            <v>Linha Humana Similar Lista Negativa</v>
          </cell>
        </row>
        <row r="321">
          <cell r="A321">
            <v>1001491</v>
          </cell>
          <cell r="B321" t="str">
            <v>GINKOBONIN 120MG COM REV X30</v>
          </cell>
          <cell r="C321">
            <v>50</v>
          </cell>
          <cell r="D321" t="str">
            <v>Saúde Humana</v>
          </cell>
          <cell r="E321">
            <v>9</v>
          </cell>
          <cell r="F321" t="str">
            <v>Farma</v>
          </cell>
          <cell r="G321">
            <v>1</v>
          </cell>
          <cell r="H321" t="str">
            <v>Marcas UQ</v>
          </cell>
          <cell r="J321" t="str">
            <v>3004.90.99</v>
          </cell>
          <cell r="K321">
            <v>0</v>
          </cell>
          <cell r="L321" t="str">
            <v>Linha Humana Outros Lista Negativa</v>
          </cell>
        </row>
        <row r="322">
          <cell r="A322">
            <v>1001487</v>
          </cell>
          <cell r="B322" t="str">
            <v>GINKOBONIN 80MG COM REV X30</v>
          </cell>
          <cell r="C322">
            <v>50</v>
          </cell>
          <cell r="D322" t="str">
            <v>Saúde Humana</v>
          </cell>
          <cell r="E322">
            <v>9</v>
          </cell>
          <cell r="F322" t="str">
            <v>Farma</v>
          </cell>
          <cell r="G322">
            <v>1</v>
          </cell>
          <cell r="H322" t="str">
            <v>Marcas UQ</v>
          </cell>
          <cell r="J322" t="str">
            <v>3004.90.99</v>
          </cell>
          <cell r="K322">
            <v>0</v>
          </cell>
          <cell r="L322" t="str">
            <v>Linha Humana Outros Lista Negativa</v>
          </cell>
        </row>
        <row r="323">
          <cell r="A323">
            <v>1000678</v>
          </cell>
          <cell r="B323" t="str">
            <v>GLIBEMIDA 5MG COM X 30</v>
          </cell>
          <cell r="C323">
            <v>50</v>
          </cell>
          <cell r="D323" t="str">
            <v>Saúde Humana</v>
          </cell>
          <cell r="E323">
            <v>9</v>
          </cell>
          <cell r="F323" t="str">
            <v>Farma</v>
          </cell>
          <cell r="G323">
            <v>1</v>
          </cell>
          <cell r="H323" t="str">
            <v>Marcas UQ</v>
          </cell>
          <cell r="I323">
            <v>7897446000328</v>
          </cell>
          <cell r="J323" t="str">
            <v>3004.90.79</v>
          </cell>
          <cell r="K323">
            <v>128</v>
          </cell>
          <cell r="L323" t="str">
            <v>Linha Humana</v>
          </cell>
        </row>
        <row r="324">
          <cell r="A324">
            <v>1000298</v>
          </cell>
          <cell r="B324" t="str">
            <v>HALOPERIDOL 2MG/ML SOL OR GEN P344/98-C1</v>
          </cell>
          <cell r="C324">
            <v>50</v>
          </cell>
          <cell r="D324" t="str">
            <v>Saúde Humana</v>
          </cell>
          <cell r="E324">
            <v>9</v>
          </cell>
          <cell r="F324" t="str">
            <v>Farma</v>
          </cell>
          <cell r="G324">
            <v>7</v>
          </cell>
          <cell r="H324" t="str">
            <v>Genérico</v>
          </cell>
          <cell r="I324">
            <v>7896006262879</v>
          </cell>
          <cell r="J324" t="str">
            <v>3004.10.12</v>
          </cell>
          <cell r="K324">
            <v>90</v>
          </cell>
          <cell r="L324" t="str">
            <v>Linha Humana Genérico Lista Positiva</v>
          </cell>
        </row>
        <row r="325">
          <cell r="A325">
            <v>1000260</v>
          </cell>
          <cell r="B325" t="str">
            <v>HEBRIN LIQ X 30ML</v>
          </cell>
          <cell r="C325">
            <v>50</v>
          </cell>
          <cell r="D325" t="str">
            <v>Saúde Humana</v>
          </cell>
          <cell r="E325">
            <v>9</v>
          </cell>
          <cell r="F325" t="str">
            <v>Farma</v>
          </cell>
          <cell r="G325">
            <v>2</v>
          </cell>
          <cell r="H325" t="str">
            <v>Andromed</v>
          </cell>
          <cell r="I325">
            <v>7896006255000</v>
          </cell>
          <cell r="J325" t="str">
            <v>3004.90.29</v>
          </cell>
          <cell r="K325">
            <v>126</v>
          </cell>
          <cell r="L325" t="str">
            <v>Linha Humana Similar Lista Negativa</v>
          </cell>
        </row>
        <row r="326">
          <cell r="A326">
            <v>1000022</v>
          </cell>
          <cell r="B326" t="str">
            <v>HERPEX 10MG/G GEL X 10G</v>
          </cell>
          <cell r="C326">
            <v>50</v>
          </cell>
          <cell r="D326" t="str">
            <v>Saúde Humana</v>
          </cell>
          <cell r="E326">
            <v>9</v>
          </cell>
          <cell r="F326" t="str">
            <v>Farma</v>
          </cell>
          <cell r="G326">
            <v>1</v>
          </cell>
          <cell r="H326" t="str">
            <v>Marcas UQ</v>
          </cell>
          <cell r="I326">
            <v>7896006212904</v>
          </cell>
          <cell r="J326" t="str">
            <v>3004.90.99</v>
          </cell>
          <cell r="K326">
            <v>80</v>
          </cell>
          <cell r="L326" t="str">
            <v>Linha Humana Similar Lista Negativa</v>
          </cell>
        </row>
        <row r="327">
          <cell r="A327">
            <v>1000679</v>
          </cell>
          <cell r="B327" t="str">
            <v>HIDROSAN 50MG COM X 20</v>
          </cell>
          <cell r="C327">
            <v>50</v>
          </cell>
          <cell r="D327" t="str">
            <v>Saúde Humana</v>
          </cell>
          <cell r="E327">
            <v>9</v>
          </cell>
          <cell r="F327" t="str">
            <v>Farma</v>
          </cell>
          <cell r="G327">
            <v>1</v>
          </cell>
          <cell r="H327" t="str">
            <v>Marcas UQ</v>
          </cell>
          <cell r="I327">
            <v>7897446000311</v>
          </cell>
          <cell r="J327" t="str">
            <v>3004.90.79</v>
          </cell>
          <cell r="K327">
            <v>224</v>
          </cell>
          <cell r="L327" t="str">
            <v>Linha Humana</v>
          </cell>
        </row>
        <row r="328">
          <cell r="A328">
            <v>1000274</v>
          </cell>
          <cell r="B328" t="str">
            <v>HIDROXIDO ALUMINIO 61,5MG/ML-INATIVO</v>
          </cell>
          <cell r="C328">
            <v>50</v>
          </cell>
          <cell r="D328" t="str">
            <v>Saúde Humana</v>
          </cell>
          <cell r="E328">
            <v>9</v>
          </cell>
          <cell r="F328" t="str">
            <v>Farma</v>
          </cell>
          <cell r="G328">
            <v>7</v>
          </cell>
          <cell r="H328" t="str">
            <v>Genérico</v>
          </cell>
          <cell r="I328">
            <v>7896006257974</v>
          </cell>
          <cell r="J328" t="str">
            <v>3004.90.39</v>
          </cell>
          <cell r="K328">
            <v>24</v>
          </cell>
          <cell r="L328" t="str">
            <v>Linha Humana Similar Lista Negativa</v>
          </cell>
        </row>
        <row r="329">
          <cell r="A329">
            <v>1000234</v>
          </cell>
          <cell r="B329" t="str">
            <v>HISTADIN 10 MG COM X 12</v>
          </cell>
          <cell r="C329">
            <v>50</v>
          </cell>
          <cell r="D329" t="str">
            <v>Saúde Humana</v>
          </cell>
          <cell r="E329">
            <v>9</v>
          </cell>
          <cell r="F329" t="str">
            <v>Farma</v>
          </cell>
          <cell r="G329">
            <v>1</v>
          </cell>
          <cell r="H329" t="str">
            <v>Marcas UQ</v>
          </cell>
          <cell r="I329">
            <v>7896006246541</v>
          </cell>
          <cell r="J329" t="str">
            <v>3004.90.69</v>
          </cell>
          <cell r="K329">
            <v>198</v>
          </cell>
          <cell r="L329" t="str">
            <v>Linha Humana Similar Lista Negativa</v>
          </cell>
        </row>
        <row r="330">
          <cell r="A330">
            <v>1000239</v>
          </cell>
          <cell r="B330" t="str">
            <v>HISTADIN 1MG/ML XPE X 100ML</v>
          </cell>
          <cell r="C330">
            <v>50</v>
          </cell>
          <cell r="D330" t="str">
            <v>Saúde Humana</v>
          </cell>
          <cell r="E330">
            <v>9</v>
          </cell>
          <cell r="F330" t="str">
            <v>Farma</v>
          </cell>
          <cell r="G330">
            <v>1</v>
          </cell>
          <cell r="H330" t="str">
            <v>Marcas UQ</v>
          </cell>
          <cell r="I330">
            <v>7896006247746</v>
          </cell>
          <cell r="J330" t="str">
            <v>3004.90.69</v>
          </cell>
          <cell r="K330">
            <v>35</v>
          </cell>
          <cell r="L330" t="str">
            <v>Linha Humana Similar Lista Negativa</v>
          </cell>
        </row>
        <row r="331">
          <cell r="A331">
            <v>1000240</v>
          </cell>
          <cell r="B331" t="str">
            <v>HISTADIN D1/12MG/ML XPE X60ML</v>
          </cell>
          <cell r="C331">
            <v>50</v>
          </cell>
          <cell r="D331" t="str">
            <v>Saúde Humana</v>
          </cell>
          <cell r="E331">
            <v>9</v>
          </cell>
          <cell r="F331" t="str">
            <v>Farma</v>
          </cell>
          <cell r="G331">
            <v>1</v>
          </cell>
          <cell r="H331" t="str">
            <v>Marcas UQ</v>
          </cell>
          <cell r="I331">
            <v>7896006248279</v>
          </cell>
          <cell r="J331" t="str">
            <v>3004.90.69</v>
          </cell>
          <cell r="K331">
            <v>35</v>
          </cell>
          <cell r="L331" t="str">
            <v>Linha Humana Similar Lista Negativa</v>
          </cell>
        </row>
        <row r="332">
          <cell r="A332">
            <v>1000241</v>
          </cell>
          <cell r="B332" t="str">
            <v>HISTADIN D5/120MG COM REV X12</v>
          </cell>
          <cell r="C332">
            <v>50</v>
          </cell>
          <cell r="D332" t="str">
            <v>Saúde Humana</v>
          </cell>
          <cell r="E332">
            <v>9</v>
          </cell>
          <cell r="F332" t="str">
            <v>Farma</v>
          </cell>
          <cell r="G332">
            <v>1</v>
          </cell>
          <cell r="H332" t="str">
            <v>Marcas UQ</v>
          </cell>
          <cell r="I332">
            <v>7896006248316</v>
          </cell>
          <cell r="J332" t="str">
            <v>3004.90.69</v>
          </cell>
          <cell r="K332">
            <v>198</v>
          </cell>
          <cell r="L332" t="str">
            <v>Linha Humana Similar Lista Negativa</v>
          </cell>
        </row>
        <row r="333">
          <cell r="A333">
            <v>1000881</v>
          </cell>
          <cell r="B333" t="str">
            <v>HYABAK SOL OFT FR C/ 10ML</v>
          </cell>
          <cell r="C333">
            <v>50</v>
          </cell>
          <cell r="D333" t="str">
            <v>Saúde Humana</v>
          </cell>
          <cell r="E333">
            <v>9</v>
          </cell>
          <cell r="F333" t="str">
            <v>Farma</v>
          </cell>
          <cell r="G333">
            <v>9</v>
          </cell>
          <cell r="H333" t="str">
            <v>Oftalmo</v>
          </cell>
          <cell r="I333">
            <v>3662042000058</v>
          </cell>
          <cell r="J333" t="str">
            <v>3307.90.00 EX01</v>
          </cell>
          <cell r="K333">
            <v>150</v>
          </cell>
          <cell r="L333" t="str">
            <v>Revenda Correlatos de Cosméticos</v>
          </cell>
        </row>
        <row r="334">
          <cell r="A334">
            <v>1000877</v>
          </cell>
          <cell r="B334" t="str">
            <v>HYABAK SOL. OFT. FR C/5ML (AG)</v>
          </cell>
          <cell r="C334">
            <v>50</v>
          </cell>
          <cell r="D334" t="str">
            <v>Saúde Humana</v>
          </cell>
          <cell r="E334">
            <v>9</v>
          </cell>
          <cell r="F334" t="str">
            <v>Farma</v>
          </cell>
          <cell r="G334">
            <v>9</v>
          </cell>
          <cell r="H334" t="str">
            <v>Oftalmo</v>
          </cell>
          <cell r="I334">
            <v>3662042000331</v>
          </cell>
          <cell r="J334" t="str">
            <v>3307.90.00</v>
          </cell>
          <cell r="K334">
            <v>0</v>
          </cell>
          <cell r="L334" t="str">
            <v>Medicamento Isento</v>
          </cell>
        </row>
        <row r="335">
          <cell r="A335">
            <v>1000284</v>
          </cell>
          <cell r="B335" t="str">
            <v>HYTOS PLUS 4MG/ML/0,75MG/ML</v>
          </cell>
          <cell r="C335">
            <v>50</v>
          </cell>
          <cell r="D335" t="str">
            <v>Saúde Humana</v>
          </cell>
          <cell r="E335">
            <v>9</v>
          </cell>
          <cell r="F335" t="str">
            <v>Farma</v>
          </cell>
          <cell r="G335">
            <v>1</v>
          </cell>
          <cell r="H335" t="str">
            <v>Marcas UQ</v>
          </cell>
          <cell r="I335">
            <v>7896006259701</v>
          </cell>
          <cell r="J335" t="str">
            <v>3004.90.39</v>
          </cell>
          <cell r="K335">
            <v>35</v>
          </cell>
          <cell r="L335" t="str">
            <v>Linha Humana Similar Lista Negativa</v>
          </cell>
        </row>
        <row r="336">
          <cell r="A336">
            <v>1000279</v>
          </cell>
          <cell r="B336" t="str">
            <v>HYTOS PLUS SOL OR GT X 15ML</v>
          </cell>
          <cell r="C336">
            <v>50</v>
          </cell>
          <cell r="D336" t="str">
            <v>Saúde Humana</v>
          </cell>
          <cell r="E336">
            <v>9</v>
          </cell>
          <cell r="F336" t="str">
            <v>Farma</v>
          </cell>
          <cell r="G336">
            <v>1</v>
          </cell>
          <cell r="H336" t="str">
            <v>Marcas UQ</v>
          </cell>
          <cell r="I336">
            <v>7896006259305</v>
          </cell>
          <cell r="J336" t="str">
            <v>3004.90.39</v>
          </cell>
          <cell r="K336">
            <v>90</v>
          </cell>
          <cell r="L336" t="str">
            <v>Linha Humana Similar Lista Negativa</v>
          </cell>
        </row>
        <row r="337">
          <cell r="A337">
            <v>1000635</v>
          </cell>
          <cell r="B337" t="str">
            <v>ICTUS 3,125MG COM X 30</v>
          </cell>
          <cell r="C337">
            <v>50</v>
          </cell>
          <cell r="D337" t="str">
            <v>Saúde Humana</v>
          </cell>
          <cell r="E337">
            <v>9</v>
          </cell>
          <cell r="F337" t="str">
            <v>Farma</v>
          </cell>
          <cell r="G337">
            <v>98</v>
          </cell>
          <cell r="H337" t="str">
            <v>Outros</v>
          </cell>
          <cell r="I337">
            <v>7896112426066</v>
          </cell>
          <cell r="J337" t="str">
            <v>3004.90.69</v>
          </cell>
          <cell r="K337">
            <v>240</v>
          </cell>
          <cell r="L337" t="str">
            <v>Linha Humana Marca Lista Negativa</v>
          </cell>
        </row>
        <row r="338">
          <cell r="A338">
            <v>1000861</v>
          </cell>
          <cell r="B338" t="str">
            <v>IMICIL 500 + 500 MG PO INJ CX C/ 1 FA</v>
          </cell>
          <cell r="C338">
            <v>50</v>
          </cell>
          <cell r="D338" t="str">
            <v>Saúde Humana</v>
          </cell>
          <cell r="E338">
            <v>9</v>
          </cell>
          <cell r="F338" t="str">
            <v>Farma</v>
          </cell>
          <cell r="G338">
            <v>1</v>
          </cell>
          <cell r="H338" t="str">
            <v>Marcas UQ</v>
          </cell>
          <cell r="I338">
            <v>7896006232155</v>
          </cell>
          <cell r="J338" t="str">
            <v>3004.20.94</v>
          </cell>
          <cell r="K338">
            <v>117</v>
          </cell>
          <cell r="L338" t="str">
            <v>Linha Humana Similar Lista Positiva</v>
          </cell>
        </row>
        <row r="339">
          <cell r="A339">
            <v>1000116</v>
          </cell>
          <cell r="B339" t="str">
            <v>INATIVO</v>
          </cell>
          <cell r="C339">
            <v>50</v>
          </cell>
          <cell r="D339" t="str">
            <v>Saúde Humana</v>
          </cell>
          <cell r="E339">
            <v>9</v>
          </cell>
          <cell r="F339" t="str">
            <v>Farma</v>
          </cell>
          <cell r="G339">
            <v>1</v>
          </cell>
          <cell r="H339" t="str">
            <v>Marcas UQ</v>
          </cell>
          <cell r="J339" t="str">
            <v>3004.90.79</v>
          </cell>
          <cell r="K339">
            <v>70</v>
          </cell>
          <cell r="L339" t="str">
            <v>Medicamento Isento</v>
          </cell>
        </row>
        <row r="340">
          <cell r="A340">
            <v>1000209</v>
          </cell>
          <cell r="B340" t="str">
            <v>INATIVO</v>
          </cell>
          <cell r="C340">
            <v>50</v>
          </cell>
          <cell r="D340" t="str">
            <v>Saúde Humana</v>
          </cell>
          <cell r="E340">
            <v>9</v>
          </cell>
          <cell r="F340" t="str">
            <v>Farma</v>
          </cell>
          <cell r="G340">
            <v>1</v>
          </cell>
          <cell r="H340" t="str">
            <v>Marcas UQ</v>
          </cell>
          <cell r="I340">
            <v>7896006243489</v>
          </cell>
          <cell r="J340" t="str">
            <v>3004.90.39</v>
          </cell>
          <cell r="K340">
            <v>240</v>
          </cell>
          <cell r="L340" t="str">
            <v>Linha Humana Similar Lista Positiva</v>
          </cell>
        </row>
        <row r="341">
          <cell r="A341">
            <v>1000636</v>
          </cell>
          <cell r="B341" t="str">
            <v>INATIVO</v>
          </cell>
          <cell r="C341">
            <v>50</v>
          </cell>
          <cell r="D341" t="str">
            <v>Saúde Humana</v>
          </cell>
          <cell r="E341">
            <v>9</v>
          </cell>
          <cell r="F341" t="str">
            <v>Farma</v>
          </cell>
          <cell r="G341">
            <v>1</v>
          </cell>
          <cell r="H341" t="str">
            <v>Marcas UQ</v>
          </cell>
          <cell r="I341">
            <v>7896006226260</v>
          </cell>
          <cell r="J341" t="str">
            <v>3004.90.69</v>
          </cell>
          <cell r="K341">
            <v>48</v>
          </cell>
          <cell r="L341" t="str">
            <v>Linha Humana Similar Lista Positiva</v>
          </cell>
        </row>
        <row r="342">
          <cell r="A342">
            <v>1001050</v>
          </cell>
          <cell r="B342" t="str">
            <v>INATIVO</v>
          </cell>
          <cell r="C342">
            <v>50</v>
          </cell>
          <cell r="D342" t="str">
            <v>Saúde Humana</v>
          </cell>
          <cell r="E342">
            <v>9</v>
          </cell>
          <cell r="F342" t="str">
            <v>Farma</v>
          </cell>
          <cell r="G342">
            <v>7</v>
          </cell>
          <cell r="H342" t="str">
            <v>Genérico</v>
          </cell>
          <cell r="J342" t="str">
            <v>3004.90.79</v>
          </cell>
          <cell r="K342">
            <v>0</v>
          </cell>
          <cell r="L342" t="str">
            <v>Linha Humana Genérico Lista Positiva</v>
          </cell>
        </row>
        <row r="343">
          <cell r="A343">
            <v>1000653</v>
          </cell>
          <cell r="B343" t="str">
            <v>ITRAZOL 100MG CAP X15</v>
          </cell>
          <cell r="C343">
            <v>50</v>
          </cell>
          <cell r="D343" t="str">
            <v>Saúde Humana</v>
          </cell>
          <cell r="E343">
            <v>9</v>
          </cell>
          <cell r="F343" t="str">
            <v>Farma</v>
          </cell>
          <cell r="G343">
            <v>1</v>
          </cell>
          <cell r="H343" t="str">
            <v>Marcas UQ</v>
          </cell>
          <cell r="I343">
            <v>7896241262351</v>
          </cell>
          <cell r="J343" t="str">
            <v>3004.90.69</v>
          </cell>
          <cell r="K343">
            <v>80</v>
          </cell>
          <cell r="L343" t="str">
            <v>Linha Humana Similar Lista Positiva</v>
          </cell>
        </row>
        <row r="344">
          <cell r="A344">
            <v>1000652</v>
          </cell>
          <cell r="B344" t="str">
            <v>ITRAZOL 100MG CAP X4</v>
          </cell>
          <cell r="C344">
            <v>50</v>
          </cell>
          <cell r="D344" t="str">
            <v>Saúde Humana</v>
          </cell>
          <cell r="E344">
            <v>9</v>
          </cell>
          <cell r="F344" t="str">
            <v>Farma</v>
          </cell>
          <cell r="G344">
            <v>1</v>
          </cell>
          <cell r="H344" t="str">
            <v>Marcas UQ</v>
          </cell>
          <cell r="I344">
            <v>7896241262207</v>
          </cell>
          <cell r="J344" t="str">
            <v>3004.90.69</v>
          </cell>
          <cell r="K344">
            <v>120</v>
          </cell>
          <cell r="L344" t="str">
            <v>Linha Humana Similar Lista Positiva</v>
          </cell>
        </row>
        <row r="345">
          <cell r="A345">
            <v>1001054</v>
          </cell>
          <cell r="B345" t="str">
            <v>JULIET 0,075 MG X 28</v>
          </cell>
          <cell r="C345">
            <v>50</v>
          </cell>
          <cell r="D345" t="str">
            <v>Saúde Humana</v>
          </cell>
          <cell r="E345">
            <v>9</v>
          </cell>
          <cell r="F345" t="str">
            <v>Farma</v>
          </cell>
          <cell r="G345">
            <v>3</v>
          </cell>
          <cell r="H345" t="str">
            <v>Alimentos</v>
          </cell>
          <cell r="I345">
            <v>7897595620385</v>
          </cell>
          <cell r="J345" t="str">
            <v>3004.39.37</v>
          </cell>
          <cell r="K345">
            <v>0</v>
          </cell>
          <cell r="L345" t="str">
            <v>Revenda Linha Humana Similar - Lista Positiva</v>
          </cell>
        </row>
        <row r="346">
          <cell r="A346">
            <v>1001291</v>
          </cell>
          <cell r="B346" t="str">
            <v>KIT DERMOPANTOL CREM C/2BG + CX C/LEN</v>
          </cell>
          <cell r="C346">
            <v>50</v>
          </cell>
          <cell r="D346" t="str">
            <v>Saúde Humana</v>
          </cell>
          <cell r="E346">
            <v>9</v>
          </cell>
          <cell r="F346" t="str">
            <v>Farma</v>
          </cell>
          <cell r="G346">
            <v>1</v>
          </cell>
          <cell r="H346" t="str">
            <v>Marcas UQ</v>
          </cell>
          <cell r="I346">
            <v>7896006233800</v>
          </cell>
          <cell r="J346" t="str">
            <v>3304.99.10</v>
          </cell>
          <cell r="K346">
            <v>30</v>
          </cell>
          <cell r="L346" t="str">
            <v>Linha Cosmecêutica</v>
          </cell>
        </row>
        <row r="347">
          <cell r="A347">
            <v>1001345</v>
          </cell>
          <cell r="B347" t="str">
            <v>KIT DERMOPANTOL CREME C/2BG</v>
          </cell>
          <cell r="C347">
            <v>50</v>
          </cell>
          <cell r="D347" t="str">
            <v>Saúde Humana</v>
          </cell>
          <cell r="E347">
            <v>9</v>
          </cell>
          <cell r="F347" t="str">
            <v>Farma</v>
          </cell>
          <cell r="G347">
            <v>1</v>
          </cell>
          <cell r="H347" t="str">
            <v>Marcas UQ</v>
          </cell>
          <cell r="I347">
            <v>7896006233817</v>
          </cell>
          <cell r="J347" t="str">
            <v>3304.99.10</v>
          </cell>
          <cell r="K347">
            <v>30</v>
          </cell>
          <cell r="L347" t="str">
            <v>Linha Cosmecêutica</v>
          </cell>
        </row>
        <row r="348">
          <cell r="A348">
            <v>1000998</v>
          </cell>
          <cell r="B348" t="str">
            <v>LACRIFILM 5MG/ML SOL OFTALMICA X 10 ML</v>
          </cell>
          <cell r="C348">
            <v>50</v>
          </cell>
          <cell r="D348" t="str">
            <v>Saúde Humana</v>
          </cell>
          <cell r="E348">
            <v>9</v>
          </cell>
          <cell r="F348" t="str">
            <v>Farma</v>
          </cell>
          <cell r="G348">
            <v>9</v>
          </cell>
          <cell r="H348" t="str">
            <v>Oftalmo</v>
          </cell>
          <cell r="I348">
            <v>7896006291398</v>
          </cell>
          <cell r="J348" t="str">
            <v>3004.90.99</v>
          </cell>
          <cell r="K348">
            <v>160</v>
          </cell>
          <cell r="L348" t="str">
            <v>Linha Humana Similar Lista Negativa</v>
          </cell>
        </row>
        <row r="349">
          <cell r="A349">
            <v>1000999</v>
          </cell>
          <cell r="B349" t="str">
            <v>LACRIFILM 5MG/ML SOL OFTALMICA X 5ML</v>
          </cell>
          <cell r="C349">
            <v>50</v>
          </cell>
          <cell r="D349" t="str">
            <v>Saúde Humana</v>
          </cell>
          <cell r="E349">
            <v>9</v>
          </cell>
          <cell r="F349" t="str">
            <v>Farma</v>
          </cell>
          <cell r="G349">
            <v>9</v>
          </cell>
          <cell r="H349" t="str">
            <v>Oftalmo</v>
          </cell>
          <cell r="I349">
            <v>7896006291381</v>
          </cell>
          <cell r="J349" t="str">
            <v>3004.90.99</v>
          </cell>
          <cell r="K349">
            <v>160</v>
          </cell>
          <cell r="L349" t="str">
            <v>Linha Humana Similar Lista Negativa</v>
          </cell>
        </row>
        <row r="350">
          <cell r="A350">
            <v>1000646</v>
          </cell>
          <cell r="B350" t="str">
            <v>LAMOTRIX 100MG COMX30 P344/98-C1</v>
          </cell>
          <cell r="C350">
            <v>50</v>
          </cell>
          <cell r="D350" t="str">
            <v>Saúde Humana</v>
          </cell>
          <cell r="E350">
            <v>9</v>
          </cell>
          <cell r="F350" t="str">
            <v>Farma</v>
          </cell>
          <cell r="G350">
            <v>1</v>
          </cell>
          <cell r="H350" t="str">
            <v>Marcas UQ</v>
          </cell>
          <cell r="I350">
            <v>7896112445845</v>
          </cell>
          <cell r="J350" t="str">
            <v>3004.90.69</v>
          </cell>
          <cell r="K350">
            <v>240</v>
          </cell>
          <cell r="L350" t="str">
            <v>Linha Humana Similar Lista Positiva</v>
          </cell>
        </row>
        <row r="351">
          <cell r="A351">
            <v>1000812</v>
          </cell>
          <cell r="B351" t="str">
            <v>LAMOTRIX 25MG COM X 30 PROM P344/98 C1</v>
          </cell>
          <cell r="C351">
            <v>50</v>
          </cell>
          <cell r="D351" t="str">
            <v>Saúde Humana</v>
          </cell>
          <cell r="E351">
            <v>9</v>
          </cell>
          <cell r="F351" t="str">
            <v>Farma</v>
          </cell>
          <cell r="G351">
            <v>1</v>
          </cell>
          <cell r="H351" t="str">
            <v>Marcas UQ</v>
          </cell>
          <cell r="J351" t="str">
            <v>3004.90.69</v>
          </cell>
          <cell r="K351">
            <v>0</v>
          </cell>
          <cell r="L351" t="str">
            <v>Medicamento Tributado</v>
          </cell>
        </row>
        <row r="352">
          <cell r="A352">
            <v>1000810</v>
          </cell>
          <cell r="B352" t="str">
            <v>LAMOTRIX 25MG COMX30 P 344/98-C1</v>
          </cell>
          <cell r="C352">
            <v>50</v>
          </cell>
          <cell r="D352" t="str">
            <v>Saúde Humana</v>
          </cell>
          <cell r="E352">
            <v>9</v>
          </cell>
          <cell r="F352" t="str">
            <v>Farma</v>
          </cell>
          <cell r="G352">
            <v>1</v>
          </cell>
          <cell r="H352" t="str">
            <v>Marcas UQ</v>
          </cell>
          <cell r="I352">
            <v>7896112434160</v>
          </cell>
          <cell r="J352" t="str">
            <v>3004.90.69</v>
          </cell>
          <cell r="K352">
            <v>0</v>
          </cell>
          <cell r="L352" t="str">
            <v>Linha Humana Similar Lista Positiva</v>
          </cell>
        </row>
        <row r="353">
          <cell r="A353">
            <v>1000813</v>
          </cell>
          <cell r="B353" t="str">
            <v>LAMOTRIX 50MG COMX30 P 344/98-C1</v>
          </cell>
          <cell r="C353">
            <v>50</v>
          </cell>
          <cell r="D353" t="str">
            <v>Saúde Humana</v>
          </cell>
          <cell r="E353">
            <v>9</v>
          </cell>
          <cell r="F353" t="str">
            <v>Farma</v>
          </cell>
          <cell r="G353">
            <v>1</v>
          </cell>
          <cell r="H353" t="str">
            <v>Marcas UQ</v>
          </cell>
          <cell r="I353">
            <v>7896112446477</v>
          </cell>
          <cell r="J353" t="str">
            <v>3004.90.69</v>
          </cell>
          <cell r="K353">
            <v>0</v>
          </cell>
          <cell r="L353" t="str">
            <v>Linha Humana Similar Lista Positiva</v>
          </cell>
        </row>
        <row r="354">
          <cell r="A354">
            <v>1001128</v>
          </cell>
          <cell r="B354" t="str">
            <v>LEIBA BAUNILHA SACHE 4G X 6 (AL)</v>
          </cell>
          <cell r="C354">
            <v>50</v>
          </cell>
          <cell r="D354" t="str">
            <v>Saúde Humana</v>
          </cell>
          <cell r="E354">
            <v>9</v>
          </cell>
          <cell r="F354" t="str">
            <v>Farma</v>
          </cell>
          <cell r="G354">
            <v>1</v>
          </cell>
          <cell r="H354" t="str">
            <v>Marcas UQ</v>
          </cell>
          <cell r="I354">
            <v>7896006211167</v>
          </cell>
          <cell r="J354" t="str">
            <v>2106.90.30</v>
          </cell>
          <cell r="K354">
            <v>0</v>
          </cell>
          <cell r="L354" t="str">
            <v>Linha Alimentos</v>
          </cell>
        </row>
        <row r="355">
          <cell r="A355">
            <v>1000296</v>
          </cell>
          <cell r="B355" t="str">
            <v>LEIBA CAP FR X 12</v>
          </cell>
          <cell r="C355">
            <v>50</v>
          </cell>
          <cell r="D355" t="str">
            <v>Saúde Humana</v>
          </cell>
          <cell r="E355">
            <v>9</v>
          </cell>
          <cell r="F355" t="str">
            <v>Farma</v>
          </cell>
          <cell r="G355">
            <v>1</v>
          </cell>
          <cell r="H355" t="str">
            <v>Marcas UQ</v>
          </cell>
          <cell r="I355">
            <v>7896006261803</v>
          </cell>
          <cell r="J355" t="str">
            <v>3004.90.99</v>
          </cell>
          <cell r="K355">
            <v>0</v>
          </cell>
          <cell r="L355" t="str">
            <v>Linha Humana Similar Lista Negativa</v>
          </cell>
        </row>
        <row r="356">
          <cell r="A356">
            <v>1001048</v>
          </cell>
          <cell r="B356" t="str">
            <v>LEIBA CAP FR X 12 (AL)</v>
          </cell>
          <cell r="C356">
            <v>50</v>
          </cell>
          <cell r="D356" t="str">
            <v>Saúde Humana</v>
          </cell>
          <cell r="E356">
            <v>9</v>
          </cell>
          <cell r="F356" t="str">
            <v>Farma</v>
          </cell>
          <cell r="G356">
            <v>2</v>
          </cell>
          <cell r="H356" t="str">
            <v>Andromed</v>
          </cell>
          <cell r="I356">
            <v>7896006201601</v>
          </cell>
          <cell r="J356" t="str">
            <v>2106.90.30</v>
          </cell>
          <cell r="K356">
            <v>108</v>
          </cell>
          <cell r="L356" t="str">
            <v>Linha Alimentos</v>
          </cell>
        </row>
        <row r="357">
          <cell r="A357">
            <v>1000895</v>
          </cell>
          <cell r="B357" t="str">
            <v>LEIBA LARANJA 200MI 4G GRANULADO CX 5 SA</v>
          </cell>
          <cell r="C357">
            <v>50</v>
          </cell>
          <cell r="D357" t="str">
            <v>Saúde Humana</v>
          </cell>
          <cell r="E357">
            <v>9</v>
          </cell>
          <cell r="F357" t="str">
            <v>Farma</v>
          </cell>
          <cell r="G357">
            <v>1</v>
          </cell>
          <cell r="H357" t="str">
            <v>Marcas UQ</v>
          </cell>
          <cell r="I357">
            <v>7896006200383</v>
          </cell>
          <cell r="J357" t="str">
            <v>3004.90.99</v>
          </cell>
          <cell r="K357">
            <v>0</v>
          </cell>
          <cell r="L357" t="str">
            <v>Linha Humana Similar Lista Negativa</v>
          </cell>
        </row>
        <row r="358">
          <cell r="A358">
            <v>1001082</v>
          </cell>
          <cell r="B358" t="str">
            <v>LEIBA LARANJA SACHE 1G X 6 (AL)</v>
          </cell>
          <cell r="C358">
            <v>50</v>
          </cell>
          <cell r="D358" t="str">
            <v>Saúde Humana</v>
          </cell>
          <cell r="E358">
            <v>9</v>
          </cell>
          <cell r="F358" t="str">
            <v>Farma</v>
          </cell>
          <cell r="G358">
            <v>2</v>
          </cell>
          <cell r="H358" t="str">
            <v>Andromed</v>
          </cell>
          <cell r="I358">
            <v>7896006203186</v>
          </cell>
          <cell r="J358" t="str">
            <v>2106.90.30</v>
          </cell>
          <cell r="K358">
            <v>42</v>
          </cell>
          <cell r="L358" t="str">
            <v>Linha Alimentos</v>
          </cell>
        </row>
        <row r="359">
          <cell r="A359">
            <v>1001164</v>
          </cell>
          <cell r="B359" t="str">
            <v>LEIBA LARANJA SACHE 4G X 6 (AL)</v>
          </cell>
          <cell r="C359">
            <v>50</v>
          </cell>
          <cell r="D359" t="str">
            <v>Saúde Humana</v>
          </cell>
          <cell r="E359">
            <v>9</v>
          </cell>
          <cell r="F359" t="str">
            <v>Farma</v>
          </cell>
          <cell r="G359">
            <v>2</v>
          </cell>
          <cell r="H359" t="str">
            <v>Andromed</v>
          </cell>
          <cell r="I359">
            <v>7896006203186</v>
          </cell>
          <cell r="J359" t="str">
            <v>2106.90.30</v>
          </cell>
          <cell r="K359">
            <v>42</v>
          </cell>
          <cell r="L359" t="str">
            <v>Linha Alimentos</v>
          </cell>
        </row>
        <row r="360">
          <cell r="A360">
            <v>1001129</v>
          </cell>
          <cell r="B360" t="str">
            <v>LEIBA LIMAO SACHE 4G X 6 (AL)</v>
          </cell>
          <cell r="C360">
            <v>50</v>
          </cell>
          <cell r="D360" t="str">
            <v>Saúde Humana</v>
          </cell>
          <cell r="E360">
            <v>9</v>
          </cell>
          <cell r="F360" t="str">
            <v>Farma</v>
          </cell>
          <cell r="G360">
            <v>1</v>
          </cell>
          <cell r="H360" t="str">
            <v>Marcas UQ</v>
          </cell>
          <cell r="I360">
            <v>7896006211174</v>
          </cell>
          <cell r="J360" t="str">
            <v>2106.90.30</v>
          </cell>
          <cell r="K360">
            <v>0</v>
          </cell>
          <cell r="L360" t="str">
            <v>Linha Alimentos</v>
          </cell>
        </row>
        <row r="361">
          <cell r="A361">
            <v>1001080</v>
          </cell>
          <cell r="B361" t="str">
            <v>LEIBA OD BAUNILHA FR X 20 (AL)</v>
          </cell>
          <cell r="C361">
            <v>50</v>
          </cell>
          <cell r="D361" t="str">
            <v>Saúde Humana</v>
          </cell>
          <cell r="E361">
            <v>9</v>
          </cell>
          <cell r="F361" t="str">
            <v>Farma</v>
          </cell>
          <cell r="G361">
            <v>1</v>
          </cell>
          <cell r="H361" t="str">
            <v>Marcas UQ</v>
          </cell>
          <cell r="J361" t="str">
            <v>2106.90.30</v>
          </cell>
          <cell r="K361">
            <v>108</v>
          </cell>
          <cell r="L361" t="str">
            <v>Linha Alimentos</v>
          </cell>
        </row>
        <row r="362">
          <cell r="A362">
            <v>1001081</v>
          </cell>
          <cell r="B362" t="str">
            <v>LEIBA OD LARANJA  FR X 20 (AL)</v>
          </cell>
          <cell r="C362">
            <v>50</v>
          </cell>
          <cell r="D362" t="str">
            <v>Saúde Humana</v>
          </cell>
          <cell r="E362">
            <v>9</v>
          </cell>
          <cell r="F362" t="str">
            <v>Farma</v>
          </cell>
          <cell r="G362">
            <v>2</v>
          </cell>
          <cell r="H362" t="str">
            <v>Andromed</v>
          </cell>
          <cell r="I362">
            <v>7896006203094</v>
          </cell>
          <cell r="J362" t="str">
            <v>2106.90.30</v>
          </cell>
          <cell r="K362">
            <v>108</v>
          </cell>
          <cell r="L362" t="str">
            <v>Linha Alimentos</v>
          </cell>
        </row>
        <row r="363">
          <cell r="A363">
            <v>1001233</v>
          </cell>
          <cell r="B363" t="str">
            <v>LEIBA PEROLAS (AL) X 15</v>
          </cell>
          <cell r="C363">
            <v>50</v>
          </cell>
          <cell r="D363" t="str">
            <v>Saúde Humana</v>
          </cell>
          <cell r="E363">
            <v>9</v>
          </cell>
          <cell r="F363" t="str">
            <v>Farma</v>
          </cell>
          <cell r="G363">
            <v>2</v>
          </cell>
          <cell r="H363" t="str">
            <v>Andromed</v>
          </cell>
          <cell r="J363" t="str">
            <v>2106.90.30</v>
          </cell>
          <cell r="K363">
            <v>0</v>
          </cell>
          <cell r="L363" t="str">
            <v>Linha Alimentos</v>
          </cell>
        </row>
        <row r="364">
          <cell r="A364">
            <v>1001206</v>
          </cell>
          <cell r="B364" t="str">
            <v>LICOTAT X30 CAP MOLE (AL)</v>
          </cell>
          <cell r="C364">
            <v>50</v>
          </cell>
          <cell r="D364" t="str">
            <v>Saúde Humana</v>
          </cell>
          <cell r="E364">
            <v>9</v>
          </cell>
          <cell r="F364" t="str">
            <v>Farma</v>
          </cell>
          <cell r="G364">
            <v>1</v>
          </cell>
          <cell r="H364" t="str">
            <v>Marcas UQ</v>
          </cell>
          <cell r="I364">
            <v>7896006298380</v>
          </cell>
          <cell r="J364" t="str">
            <v>2106.90.90</v>
          </cell>
          <cell r="K364">
            <v>144</v>
          </cell>
          <cell r="L364" t="str">
            <v>Linha Alimentos</v>
          </cell>
        </row>
        <row r="365">
          <cell r="A365">
            <v>1000639</v>
          </cell>
          <cell r="B365" t="str">
            <v>LIDOJET 1% S/VAS 12 AMP</v>
          </cell>
          <cell r="C365">
            <v>50</v>
          </cell>
          <cell r="D365" t="str">
            <v>Saúde Humana</v>
          </cell>
          <cell r="E365">
            <v>9</v>
          </cell>
          <cell r="F365" t="str">
            <v>Farma</v>
          </cell>
          <cell r="G365">
            <v>98</v>
          </cell>
          <cell r="H365" t="str">
            <v>Outros</v>
          </cell>
          <cell r="J365" t="str">
            <v>3004.90.43</v>
          </cell>
          <cell r="K365">
            <v>0</v>
          </cell>
          <cell r="L365" t="str">
            <v>Linha Humana Similar Lista Positiva</v>
          </cell>
        </row>
        <row r="366">
          <cell r="A366">
            <v>1000654</v>
          </cell>
          <cell r="B366" t="str">
            <v>LIDOJET 2% S/VAS 12 FA</v>
          </cell>
          <cell r="C366">
            <v>50</v>
          </cell>
          <cell r="D366" t="str">
            <v>Saúde Humana</v>
          </cell>
          <cell r="E366">
            <v>9</v>
          </cell>
          <cell r="F366" t="str">
            <v>Farma</v>
          </cell>
          <cell r="G366">
            <v>1</v>
          </cell>
          <cell r="H366" t="str">
            <v>Marcas UQ</v>
          </cell>
          <cell r="I366">
            <v>7896006263616</v>
          </cell>
          <cell r="J366" t="str">
            <v>3004.90.43</v>
          </cell>
          <cell r="K366">
            <v>14</v>
          </cell>
          <cell r="L366" t="str">
            <v>Linha Humana Similar Lista Positiva</v>
          </cell>
        </row>
        <row r="367">
          <cell r="A367">
            <v>1000117</v>
          </cell>
          <cell r="B367" t="str">
            <v>LIPTRAT 10MG COM REV  X 30</v>
          </cell>
          <cell r="C367">
            <v>50</v>
          </cell>
          <cell r="D367" t="str">
            <v>Saúde Humana</v>
          </cell>
          <cell r="E367">
            <v>9</v>
          </cell>
          <cell r="F367" t="str">
            <v>Farma</v>
          </cell>
          <cell r="G367">
            <v>1</v>
          </cell>
          <cell r="H367" t="str">
            <v>Marcas UQ</v>
          </cell>
          <cell r="I367">
            <v>7896006228431</v>
          </cell>
          <cell r="J367" t="str">
            <v>3004.90.59</v>
          </cell>
          <cell r="K367">
            <v>240</v>
          </cell>
          <cell r="L367" t="str">
            <v>Linha Humana Similar Lista Positiva</v>
          </cell>
        </row>
        <row r="368">
          <cell r="A368">
            <v>1000680</v>
          </cell>
          <cell r="B368" t="str">
            <v>LISANTIL COM X 12</v>
          </cell>
          <cell r="C368">
            <v>50</v>
          </cell>
          <cell r="D368" t="str">
            <v>Saúde Humana</v>
          </cell>
          <cell r="E368">
            <v>9</v>
          </cell>
          <cell r="F368" t="str">
            <v>Farma</v>
          </cell>
          <cell r="G368">
            <v>1</v>
          </cell>
          <cell r="H368" t="str">
            <v>Marcas UQ</v>
          </cell>
          <cell r="I368">
            <v>7897446000526</v>
          </cell>
          <cell r="J368" t="str">
            <v>3004.90.69</v>
          </cell>
          <cell r="K368">
            <v>120</v>
          </cell>
          <cell r="L368" t="str">
            <v>Linha Humana Marca Lista Negativa</v>
          </cell>
        </row>
        <row r="369">
          <cell r="A369">
            <v>1000681</v>
          </cell>
          <cell r="B369" t="str">
            <v>LISANTIL SOL OR GT X 15ML-INATIVO</v>
          </cell>
          <cell r="C369">
            <v>50</v>
          </cell>
          <cell r="D369" t="str">
            <v>Saúde Humana</v>
          </cell>
          <cell r="E369">
            <v>9</v>
          </cell>
          <cell r="F369" t="str">
            <v>Farma</v>
          </cell>
          <cell r="G369">
            <v>1</v>
          </cell>
          <cell r="H369" t="str">
            <v>Marcas UQ</v>
          </cell>
          <cell r="I369">
            <v>7897446000489</v>
          </cell>
          <cell r="J369" t="str">
            <v>3004.90.69</v>
          </cell>
          <cell r="K369">
            <v>126</v>
          </cell>
          <cell r="L369" t="str">
            <v>Linha Humana Marca Lista Negativa</v>
          </cell>
        </row>
        <row r="370">
          <cell r="A370">
            <v>1001055</v>
          </cell>
          <cell r="B370" t="str">
            <v>LIZZY 0,015+0,060 MG X 24FCT</v>
          </cell>
          <cell r="C370">
            <v>50</v>
          </cell>
          <cell r="D370" t="str">
            <v>Saúde Humana</v>
          </cell>
          <cell r="E370">
            <v>9</v>
          </cell>
          <cell r="F370" t="str">
            <v>Farma</v>
          </cell>
          <cell r="G370">
            <v>3</v>
          </cell>
          <cell r="H370" t="str">
            <v>Alimentos</v>
          </cell>
          <cell r="I370">
            <v>7897595620705</v>
          </cell>
          <cell r="J370" t="str">
            <v>3006.60.00</v>
          </cell>
          <cell r="K370">
            <v>0</v>
          </cell>
          <cell r="L370" t="str">
            <v>Revenda Linha Humana Similar - Lista Positiva</v>
          </cell>
        </row>
        <row r="371">
          <cell r="A371">
            <v>1000305</v>
          </cell>
          <cell r="B371" t="str">
            <v>LORATADINA 5MG/5ML XPE X 100ML</v>
          </cell>
          <cell r="C371">
            <v>50</v>
          </cell>
          <cell r="D371" t="str">
            <v>Saúde Humana</v>
          </cell>
          <cell r="E371">
            <v>9</v>
          </cell>
          <cell r="F371" t="str">
            <v>Farma</v>
          </cell>
          <cell r="G371">
            <v>7</v>
          </cell>
          <cell r="H371" t="str">
            <v>Genérico</v>
          </cell>
          <cell r="I371">
            <v>7896006266044</v>
          </cell>
          <cell r="J371" t="str">
            <v>3004.50.90</v>
          </cell>
          <cell r="K371">
            <v>35</v>
          </cell>
          <cell r="L371" t="str">
            <v>Linha Humana Genérico Lista Negativa</v>
          </cell>
        </row>
        <row r="372">
          <cell r="A372">
            <v>1000656</v>
          </cell>
          <cell r="B372" t="str">
            <v>LORAZEPAM 2MG CPO X 20-MERCK P344/98 B1</v>
          </cell>
          <cell r="C372">
            <v>50</v>
          </cell>
          <cell r="D372" t="str">
            <v>Saúde Humana</v>
          </cell>
          <cell r="E372">
            <v>9</v>
          </cell>
          <cell r="F372" t="str">
            <v>Farma</v>
          </cell>
          <cell r="G372">
            <v>1</v>
          </cell>
          <cell r="H372" t="str">
            <v>Marcas UQ</v>
          </cell>
          <cell r="I372">
            <v>7891721200335</v>
          </cell>
          <cell r="J372" t="str">
            <v>3004.90.69</v>
          </cell>
          <cell r="K372">
            <v>240</v>
          </cell>
          <cell r="L372" t="str">
            <v>Linha Humana Marca Lista Negativa</v>
          </cell>
        </row>
        <row r="373">
          <cell r="A373">
            <v>1001062</v>
          </cell>
          <cell r="B373" t="str">
            <v>LUMIER COMP REV X 60 (AL)</v>
          </cell>
          <cell r="C373">
            <v>50</v>
          </cell>
          <cell r="D373" t="str">
            <v>Saúde Humana</v>
          </cell>
          <cell r="E373">
            <v>9</v>
          </cell>
          <cell r="F373" t="str">
            <v>Farma</v>
          </cell>
          <cell r="G373">
            <v>1</v>
          </cell>
          <cell r="H373" t="str">
            <v>Marcas UQ</v>
          </cell>
          <cell r="J373" t="str">
            <v>2106.90.30</v>
          </cell>
          <cell r="K373">
            <v>0</v>
          </cell>
          <cell r="L373" t="str">
            <v>Linha Alimentos</v>
          </cell>
        </row>
        <row r="374">
          <cell r="A374">
            <v>1000140</v>
          </cell>
          <cell r="B374" t="str">
            <v>MAL DEXCLORFENIR + BETAMET XPE</v>
          </cell>
          <cell r="C374">
            <v>50</v>
          </cell>
          <cell r="D374" t="str">
            <v>Saúde Humana</v>
          </cell>
          <cell r="E374">
            <v>9</v>
          </cell>
          <cell r="F374" t="str">
            <v>Farma</v>
          </cell>
          <cell r="G374">
            <v>7</v>
          </cell>
          <cell r="H374" t="str">
            <v>Genérico</v>
          </cell>
          <cell r="I374">
            <v>7896006232544</v>
          </cell>
          <cell r="J374" t="str">
            <v>3004.90.99</v>
          </cell>
          <cell r="K374">
            <v>35</v>
          </cell>
          <cell r="L374" t="str">
            <v>Linha Humana Genérico Lista Negativa</v>
          </cell>
        </row>
        <row r="375">
          <cell r="A375">
            <v>1000357</v>
          </cell>
          <cell r="B375" t="str">
            <v>MALEATO DE TIMOLOL 5MG/ML SOL</v>
          </cell>
          <cell r="C375">
            <v>50</v>
          </cell>
          <cell r="D375" t="str">
            <v>Saúde Humana</v>
          </cell>
          <cell r="E375">
            <v>9</v>
          </cell>
          <cell r="F375" t="str">
            <v>Farma</v>
          </cell>
          <cell r="G375">
            <v>7</v>
          </cell>
          <cell r="H375" t="str">
            <v>Genérico</v>
          </cell>
          <cell r="I375">
            <v>7896006270256</v>
          </cell>
          <cell r="J375" t="str">
            <v>3004.90.79</v>
          </cell>
          <cell r="K375">
            <v>160</v>
          </cell>
          <cell r="L375" t="str">
            <v>Linha Humana Genérico Lista Positiva</v>
          </cell>
        </row>
        <row r="376">
          <cell r="A376">
            <v>1000124</v>
          </cell>
          <cell r="B376" t="str">
            <v>MAMYDRAT LOCAO BG 6G AG-INATIVO</v>
          </cell>
          <cell r="C376">
            <v>50</v>
          </cell>
          <cell r="D376" t="str">
            <v>Saúde Humana</v>
          </cell>
          <cell r="E376">
            <v>9</v>
          </cell>
          <cell r="F376" t="str">
            <v>Farma</v>
          </cell>
          <cell r="G376">
            <v>5</v>
          </cell>
          <cell r="H376" t="str">
            <v>Unidermo-Cosméticos</v>
          </cell>
          <cell r="J376" t="str">
            <v>3304.99.10</v>
          </cell>
          <cell r="K376">
            <v>0</v>
          </cell>
          <cell r="L376" t="str">
            <v>Medicamento Isento</v>
          </cell>
        </row>
        <row r="377">
          <cell r="A377">
            <v>1000123</v>
          </cell>
          <cell r="B377" t="str">
            <v>MAMYDRAT LOCAO BG C/ 120G</v>
          </cell>
          <cell r="C377">
            <v>50</v>
          </cell>
          <cell r="D377" t="str">
            <v>Saúde Humana</v>
          </cell>
          <cell r="E377">
            <v>9</v>
          </cell>
          <cell r="F377" t="str">
            <v>Farma</v>
          </cell>
          <cell r="G377">
            <v>1</v>
          </cell>
          <cell r="H377" t="str">
            <v>Marcas UQ</v>
          </cell>
          <cell r="I377">
            <v>7896006229483</v>
          </cell>
          <cell r="J377" t="str">
            <v>3304.99.10</v>
          </cell>
          <cell r="K377">
            <v>25</v>
          </cell>
          <cell r="L377" t="str">
            <v>Linha Cosmecêutica</v>
          </cell>
        </row>
        <row r="378">
          <cell r="A378">
            <v>1001019</v>
          </cell>
          <cell r="B378" t="str">
            <v>MAMYDRAT LOCAO S/ PERFUME BG C/120G</v>
          </cell>
          <cell r="C378">
            <v>50</v>
          </cell>
          <cell r="D378" t="str">
            <v>Saúde Humana</v>
          </cell>
          <cell r="E378">
            <v>9</v>
          </cell>
          <cell r="F378" t="str">
            <v>Farma</v>
          </cell>
          <cell r="G378">
            <v>1</v>
          </cell>
          <cell r="H378" t="str">
            <v>Marcas UQ</v>
          </cell>
          <cell r="I378">
            <v>7896006207658</v>
          </cell>
          <cell r="J378" t="str">
            <v>3304.99.10</v>
          </cell>
          <cell r="K378">
            <v>25</v>
          </cell>
          <cell r="L378" t="str">
            <v>Linha Cosmecêutica</v>
          </cell>
        </row>
        <row r="379">
          <cell r="A379">
            <v>1000939</v>
          </cell>
          <cell r="B379" t="str">
            <v>MAMYDRAT LOCAO SACHE 7G AG</v>
          </cell>
          <cell r="C379">
            <v>50</v>
          </cell>
          <cell r="D379" t="str">
            <v>Saúde Humana</v>
          </cell>
          <cell r="E379">
            <v>9</v>
          </cell>
          <cell r="F379" t="str">
            <v>Farma</v>
          </cell>
          <cell r="G379">
            <v>5</v>
          </cell>
          <cell r="H379" t="str">
            <v>Unidermo-Cosméticos</v>
          </cell>
          <cell r="I379">
            <v>7896006204541</v>
          </cell>
          <cell r="J379" t="str">
            <v>3304.99.90</v>
          </cell>
          <cell r="K379">
            <v>0</v>
          </cell>
          <cell r="L379" t="str">
            <v>Medicamento Isento</v>
          </cell>
        </row>
        <row r="380">
          <cell r="A380">
            <v>1001046</v>
          </cell>
          <cell r="B380" t="str">
            <v>MAMYDRAT SEM PERFUME SACHE 7G AG</v>
          </cell>
          <cell r="C380">
            <v>50</v>
          </cell>
          <cell r="D380" t="str">
            <v>Saúde Humana</v>
          </cell>
          <cell r="E380">
            <v>9</v>
          </cell>
          <cell r="F380" t="str">
            <v>Farma</v>
          </cell>
          <cell r="G380">
            <v>1</v>
          </cell>
          <cell r="H380" t="str">
            <v>Marcas UQ</v>
          </cell>
          <cell r="J380" t="str">
            <v>3304.99.90</v>
          </cell>
          <cell r="K380">
            <v>1200</v>
          </cell>
          <cell r="L380" t="str">
            <v>Medicamento Isento</v>
          </cell>
        </row>
        <row r="381">
          <cell r="A381">
            <v>1000866</v>
          </cell>
          <cell r="B381" t="str">
            <v>MAMYLAN BG C/ 30 G</v>
          </cell>
          <cell r="C381">
            <v>50</v>
          </cell>
          <cell r="D381" t="str">
            <v>Saúde Humana</v>
          </cell>
          <cell r="E381">
            <v>9</v>
          </cell>
          <cell r="F381" t="str">
            <v>Farma</v>
          </cell>
          <cell r="G381">
            <v>1</v>
          </cell>
          <cell r="H381" t="str">
            <v>Marcas UQ</v>
          </cell>
          <cell r="I381">
            <v>7896006212157</v>
          </cell>
          <cell r="J381" t="str">
            <v>3304.99.90</v>
          </cell>
          <cell r="K381">
            <v>40</v>
          </cell>
          <cell r="L381" t="str">
            <v>Linha Cosmecêutica</v>
          </cell>
        </row>
        <row r="382">
          <cell r="A382">
            <v>1000986</v>
          </cell>
          <cell r="B382" t="str">
            <v>MAMYLAN BG X 5 G</v>
          </cell>
          <cell r="C382">
            <v>50</v>
          </cell>
          <cell r="D382" t="str">
            <v>Saúde Humana</v>
          </cell>
          <cell r="E382">
            <v>9</v>
          </cell>
          <cell r="F382" t="str">
            <v>Farma</v>
          </cell>
          <cell r="G382">
            <v>5</v>
          </cell>
          <cell r="H382" t="str">
            <v>Unidermo-Cosméticos</v>
          </cell>
          <cell r="I382">
            <v>7896006212157</v>
          </cell>
          <cell r="J382" t="str">
            <v>3304.99.90</v>
          </cell>
          <cell r="K382">
            <v>0</v>
          </cell>
          <cell r="L382" t="str">
            <v>Medicamento Isento</v>
          </cell>
        </row>
        <row r="383">
          <cell r="A383">
            <v>1000655</v>
          </cell>
          <cell r="B383" t="str">
            <v>MAX PAX2MG COMX20 PORT 344/98</v>
          </cell>
          <cell r="C383">
            <v>50</v>
          </cell>
          <cell r="D383" t="str">
            <v>Saúde Humana</v>
          </cell>
          <cell r="E383">
            <v>9</v>
          </cell>
          <cell r="F383" t="str">
            <v>Farma</v>
          </cell>
          <cell r="G383">
            <v>1</v>
          </cell>
          <cell r="H383" t="str">
            <v>Marcas UQ</v>
          </cell>
          <cell r="I383">
            <v>7896112468745</v>
          </cell>
          <cell r="J383" t="str">
            <v>3004.90.69</v>
          </cell>
          <cell r="K383">
            <v>240</v>
          </cell>
          <cell r="L383" t="str">
            <v>Linha Humana Similar Lista Positiva</v>
          </cell>
        </row>
        <row r="384">
          <cell r="A384">
            <v>1000247</v>
          </cell>
          <cell r="B384" t="str">
            <v>MAZITROM 500MG CAP X 3</v>
          </cell>
          <cell r="C384">
            <v>50</v>
          </cell>
          <cell r="D384" t="str">
            <v>Saúde Humana</v>
          </cell>
          <cell r="E384">
            <v>9</v>
          </cell>
          <cell r="F384" t="str">
            <v>Farma</v>
          </cell>
          <cell r="G384">
            <v>1</v>
          </cell>
          <cell r="H384" t="str">
            <v>Marcas UQ</v>
          </cell>
          <cell r="I384">
            <v>7896006250906</v>
          </cell>
          <cell r="J384" t="str">
            <v>3004.90.99</v>
          </cell>
          <cell r="K384">
            <v>198</v>
          </cell>
          <cell r="L384" t="str">
            <v>Linha Humana Similar Lista Positiva</v>
          </cell>
        </row>
        <row r="385">
          <cell r="A385">
            <v>1000246</v>
          </cell>
          <cell r="B385" t="str">
            <v>MIDAZOLAM 15MG/3ML INJ GEN X5 P344/98-B1</v>
          </cell>
          <cell r="C385">
            <v>50</v>
          </cell>
          <cell r="D385" t="str">
            <v>Saúde Humana</v>
          </cell>
          <cell r="E385">
            <v>9</v>
          </cell>
          <cell r="F385" t="str">
            <v>Farma</v>
          </cell>
          <cell r="G385">
            <v>7</v>
          </cell>
          <cell r="H385" t="str">
            <v>Genérico</v>
          </cell>
          <cell r="I385">
            <v>7896006250128</v>
          </cell>
          <cell r="J385" t="str">
            <v>3004.90.69</v>
          </cell>
          <cell r="K385">
            <v>48</v>
          </cell>
          <cell r="L385" t="str">
            <v>Linha Humana Genérico Lista Positiva</v>
          </cell>
        </row>
        <row r="386">
          <cell r="A386">
            <v>1000333</v>
          </cell>
          <cell r="B386" t="str">
            <v>MODERINE 1,5MG COM X 20 P 344/98-B2</v>
          </cell>
          <cell r="C386">
            <v>50</v>
          </cell>
          <cell r="D386" t="str">
            <v>Saúde Humana</v>
          </cell>
          <cell r="E386">
            <v>9</v>
          </cell>
          <cell r="F386" t="str">
            <v>Farma</v>
          </cell>
          <cell r="G386">
            <v>1</v>
          </cell>
          <cell r="H386" t="str">
            <v>Marcas UQ</v>
          </cell>
          <cell r="I386">
            <v>7896006273776</v>
          </cell>
          <cell r="J386" t="str">
            <v>3004.90.64</v>
          </cell>
          <cell r="K386">
            <v>240</v>
          </cell>
          <cell r="L386" t="str">
            <v>Linha Humana Similar Lista Negativa</v>
          </cell>
        </row>
        <row r="387">
          <cell r="A387">
            <v>1000194</v>
          </cell>
          <cell r="B387" t="str">
            <v>MUCOFAN AD 50MG/ML XPE X100ML</v>
          </cell>
          <cell r="C387">
            <v>50</v>
          </cell>
          <cell r="D387" t="str">
            <v>Saúde Humana</v>
          </cell>
          <cell r="E387">
            <v>9</v>
          </cell>
          <cell r="F387" t="str">
            <v>Farma</v>
          </cell>
          <cell r="G387">
            <v>1</v>
          </cell>
          <cell r="H387" t="str">
            <v>Marcas UQ</v>
          </cell>
          <cell r="I387">
            <v>7896006240457</v>
          </cell>
          <cell r="J387" t="str">
            <v>3004.90.57</v>
          </cell>
          <cell r="K387">
            <v>35</v>
          </cell>
          <cell r="L387" t="str">
            <v>Linha Humana Similar Lista Negativa</v>
          </cell>
        </row>
        <row r="388">
          <cell r="A388">
            <v>1000195</v>
          </cell>
          <cell r="B388" t="str">
            <v>MUCOFAN GT 50MG/ML X 20ML</v>
          </cell>
          <cell r="C388">
            <v>50</v>
          </cell>
          <cell r="D388" t="str">
            <v>Saúde Humana</v>
          </cell>
          <cell r="E388">
            <v>9</v>
          </cell>
          <cell r="F388" t="str">
            <v>Farma</v>
          </cell>
          <cell r="G388">
            <v>1</v>
          </cell>
          <cell r="H388" t="str">
            <v>Marcas UQ</v>
          </cell>
          <cell r="I388">
            <v>7896006240501</v>
          </cell>
          <cell r="J388" t="str">
            <v>3004.90.57</v>
          </cell>
          <cell r="K388">
            <v>208</v>
          </cell>
          <cell r="L388" t="str">
            <v>Linha Humana Similar Lista Negativa</v>
          </cell>
        </row>
        <row r="389">
          <cell r="A389">
            <v>1000192</v>
          </cell>
          <cell r="B389" t="str">
            <v>MUCOFAN PED 20MG/ML XPE X100ML</v>
          </cell>
          <cell r="C389">
            <v>50</v>
          </cell>
          <cell r="D389" t="str">
            <v>Saúde Humana</v>
          </cell>
          <cell r="E389">
            <v>9</v>
          </cell>
          <cell r="F389" t="str">
            <v>Farma</v>
          </cell>
          <cell r="G389">
            <v>1</v>
          </cell>
          <cell r="H389" t="str">
            <v>Marcas UQ</v>
          </cell>
          <cell r="I389">
            <v>7896006240419</v>
          </cell>
          <cell r="J389" t="str">
            <v>3004.90.57</v>
          </cell>
          <cell r="K389">
            <v>35</v>
          </cell>
          <cell r="L389" t="str">
            <v>Linha Humana Similar Lista Negativa</v>
          </cell>
        </row>
        <row r="390">
          <cell r="A390">
            <v>1000330</v>
          </cell>
          <cell r="B390" t="str">
            <v>NASALIV 40MG/1MG/0,4MG/ML SOL</v>
          </cell>
          <cell r="C390">
            <v>50</v>
          </cell>
          <cell r="D390" t="str">
            <v>Saúde Humana</v>
          </cell>
          <cell r="E390">
            <v>9</v>
          </cell>
          <cell r="F390" t="str">
            <v>Farma</v>
          </cell>
          <cell r="G390">
            <v>1</v>
          </cell>
          <cell r="H390" t="str">
            <v>Marcas UQ</v>
          </cell>
          <cell r="I390">
            <v>7896006272724</v>
          </cell>
          <cell r="J390" t="str">
            <v>3004.90.45</v>
          </cell>
          <cell r="K390">
            <v>70</v>
          </cell>
          <cell r="L390" t="str">
            <v>Linha Humana Marca Lista Negativa</v>
          </cell>
        </row>
        <row r="391">
          <cell r="A391">
            <v>1000331</v>
          </cell>
          <cell r="B391" t="str">
            <v>NASALIV 800MG/20MG/4MG COM X16</v>
          </cell>
          <cell r="C391">
            <v>50</v>
          </cell>
          <cell r="D391" t="str">
            <v>Saúde Humana</v>
          </cell>
          <cell r="E391">
            <v>9</v>
          </cell>
          <cell r="F391" t="str">
            <v>Farma</v>
          </cell>
          <cell r="G391">
            <v>1</v>
          </cell>
          <cell r="H391" t="str">
            <v>Marcas UQ</v>
          </cell>
          <cell r="I391">
            <v>7896006272748</v>
          </cell>
          <cell r="J391" t="str">
            <v>3004.90.45</v>
          </cell>
          <cell r="K391">
            <v>120</v>
          </cell>
          <cell r="L391" t="str">
            <v>Linha Humana Similar Lista Negativa</v>
          </cell>
        </row>
        <row r="392">
          <cell r="A392">
            <v>1000332</v>
          </cell>
          <cell r="B392" t="str">
            <v>NASALIV 800MG/20MG/4MG/50BLX2+</v>
          </cell>
          <cell r="C392">
            <v>50</v>
          </cell>
          <cell r="D392" t="str">
            <v>Saúde Humana</v>
          </cell>
          <cell r="E392">
            <v>9</v>
          </cell>
          <cell r="F392" t="str">
            <v>Farma</v>
          </cell>
          <cell r="G392">
            <v>1</v>
          </cell>
          <cell r="H392" t="str">
            <v>Marcas UQ</v>
          </cell>
          <cell r="I392">
            <v>7896006272847</v>
          </cell>
          <cell r="J392" t="str">
            <v>3004.90.45</v>
          </cell>
          <cell r="K392">
            <v>14</v>
          </cell>
          <cell r="L392" t="str">
            <v>Linha Humana Similar Lista Negativa</v>
          </cell>
        </row>
        <row r="393">
          <cell r="A393">
            <v>1000897</v>
          </cell>
          <cell r="B393" t="str">
            <v>NAUSICALM B6 25+5MG/ML SOL OR FR X 20 ML</v>
          </cell>
          <cell r="C393">
            <v>50</v>
          </cell>
          <cell r="D393" t="str">
            <v>Saúde Humana</v>
          </cell>
          <cell r="E393">
            <v>9</v>
          </cell>
          <cell r="F393" t="str">
            <v>Farma</v>
          </cell>
          <cell r="G393">
            <v>1</v>
          </cell>
          <cell r="H393" t="str">
            <v>Marcas UQ</v>
          </cell>
          <cell r="I393">
            <v>7896006271703</v>
          </cell>
          <cell r="J393" t="str">
            <v>3004.40.90</v>
          </cell>
          <cell r="K393">
            <v>90</v>
          </cell>
          <cell r="L393" t="str">
            <v>Linha Humana Similar Lista Negativa</v>
          </cell>
        </row>
        <row r="394">
          <cell r="A394">
            <v>1000851</v>
          </cell>
          <cell r="B394" t="str">
            <v>NAUSICALM B6 50 + 10 MG COMP X 20</v>
          </cell>
          <cell r="C394">
            <v>50</v>
          </cell>
          <cell r="D394" t="str">
            <v>Saúde Humana</v>
          </cell>
          <cell r="E394">
            <v>9</v>
          </cell>
          <cell r="F394" t="str">
            <v>Farma</v>
          </cell>
          <cell r="G394">
            <v>1</v>
          </cell>
          <cell r="H394" t="str">
            <v>Marcas UQ</v>
          </cell>
          <cell r="I394">
            <v>7896006208518</v>
          </cell>
          <cell r="J394" t="str">
            <v>3004.40.90</v>
          </cell>
          <cell r="K394">
            <v>1</v>
          </cell>
          <cell r="L394" t="str">
            <v>Linha Humana Similar Lista Negativa</v>
          </cell>
        </row>
        <row r="395">
          <cell r="A395">
            <v>1000958</v>
          </cell>
          <cell r="B395" t="str">
            <v>NAUSICALM B6 50 + 10 MG COMP X 30</v>
          </cell>
          <cell r="C395">
            <v>50</v>
          </cell>
          <cell r="D395" t="str">
            <v>Saúde Humana</v>
          </cell>
          <cell r="E395">
            <v>9</v>
          </cell>
          <cell r="F395" t="str">
            <v>Farma</v>
          </cell>
          <cell r="G395">
            <v>1</v>
          </cell>
          <cell r="H395" t="str">
            <v>Marcas UQ</v>
          </cell>
          <cell r="I395">
            <v>7896006203100</v>
          </cell>
          <cell r="J395" t="str">
            <v>3004.40.90</v>
          </cell>
          <cell r="K395">
            <v>198</v>
          </cell>
          <cell r="L395" t="str">
            <v>Linha Humana Similar Lista Negativa</v>
          </cell>
        </row>
        <row r="396">
          <cell r="A396">
            <v>1000329</v>
          </cell>
          <cell r="B396" t="str">
            <v>NAUSICALM B6 50+50 MG/ML INJ CT 50 AMP</v>
          </cell>
          <cell r="C396">
            <v>50</v>
          </cell>
          <cell r="D396" t="str">
            <v>Saúde Humana</v>
          </cell>
          <cell r="E396">
            <v>9</v>
          </cell>
          <cell r="F396" t="str">
            <v>Farma</v>
          </cell>
          <cell r="G396">
            <v>1</v>
          </cell>
          <cell r="H396" t="str">
            <v>Marcas UQ</v>
          </cell>
          <cell r="I396">
            <v>7896006272717</v>
          </cell>
          <cell r="J396" t="str">
            <v>3004.40.90</v>
          </cell>
          <cell r="K396">
            <v>20</v>
          </cell>
          <cell r="L396" t="str">
            <v>Linha Humana Similar Lista Negativa</v>
          </cell>
        </row>
        <row r="397">
          <cell r="A397">
            <v>1000622</v>
          </cell>
          <cell r="B397" t="str">
            <v>NAXOTEC 250MG COM X 24</v>
          </cell>
          <cell r="C397">
            <v>50</v>
          </cell>
          <cell r="D397" t="str">
            <v>Saúde Humana</v>
          </cell>
          <cell r="E397">
            <v>9</v>
          </cell>
          <cell r="F397" t="str">
            <v>Farma</v>
          </cell>
          <cell r="G397">
            <v>1</v>
          </cell>
          <cell r="H397" t="str">
            <v>Marcas UQ</v>
          </cell>
          <cell r="I397">
            <v>7896006205135</v>
          </cell>
          <cell r="J397" t="str">
            <v>3004.90.29</v>
          </cell>
          <cell r="K397">
            <v>198</v>
          </cell>
          <cell r="L397" t="str">
            <v>Linha Humana Similar Lista Negativa</v>
          </cell>
        </row>
        <row r="398">
          <cell r="A398">
            <v>1000623</v>
          </cell>
          <cell r="B398" t="str">
            <v>NAXOTEC 500MG COM X 24</v>
          </cell>
          <cell r="C398">
            <v>50</v>
          </cell>
          <cell r="D398" t="str">
            <v>Saúde Humana</v>
          </cell>
          <cell r="E398">
            <v>9</v>
          </cell>
          <cell r="F398" t="str">
            <v>Farma</v>
          </cell>
          <cell r="G398">
            <v>1</v>
          </cell>
          <cell r="H398" t="str">
            <v>Marcas UQ</v>
          </cell>
          <cell r="I398">
            <v>7896006200987</v>
          </cell>
          <cell r="J398" t="str">
            <v>3004.90.29</v>
          </cell>
          <cell r="K398">
            <v>198</v>
          </cell>
          <cell r="L398" t="str">
            <v>Linha Humana Similar Lista Negativa</v>
          </cell>
        </row>
        <row r="399">
          <cell r="A399">
            <v>1000299</v>
          </cell>
          <cell r="B399" t="str">
            <v>NEO CEBETIL INJ A/B X 2 AMP</v>
          </cell>
          <cell r="C399">
            <v>50</v>
          </cell>
          <cell r="D399" t="str">
            <v>Saúde Humana</v>
          </cell>
          <cell r="E399">
            <v>9</v>
          </cell>
          <cell r="F399" t="str">
            <v>Farma</v>
          </cell>
          <cell r="G399">
            <v>1</v>
          </cell>
          <cell r="H399" t="str">
            <v>Marcas UQ</v>
          </cell>
          <cell r="I399">
            <v>7896006263005</v>
          </cell>
          <cell r="J399" t="str">
            <v>3004.50.90</v>
          </cell>
          <cell r="K399">
            <v>60</v>
          </cell>
          <cell r="L399" t="str">
            <v>Linha Humana Outros Lista Positiva</v>
          </cell>
        </row>
        <row r="400">
          <cell r="A400">
            <v>1000293</v>
          </cell>
          <cell r="B400" t="str">
            <v>NERVEN 300MG COM X 30</v>
          </cell>
          <cell r="C400">
            <v>50</v>
          </cell>
          <cell r="D400" t="str">
            <v>Saúde Humana</v>
          </cell>
          <cell r="E400">
            <v>9</v>
          </cell>
          <cell r="F400" t="str">
            <v>Farma</v>
          </cell>
          <cell r="G400">
            <v>1</v>
          </cell>
          <cell r="H400" t="str">
            <v>Marcas UQ</v>
          </cell>
          <cell r="I400">
            <v>7896112461166</v>
          </cell>
          <cell r="J400" t="str">
            <v>3004.50.90</v>
          </cell>
          <cell r="K400">
            <v>198</v>
          </cell>
          <cell r="L400" t="str">
            <v>Linha Humana Outros Lista Negativa</v>
          </cell>
        </row>
        <row r="401">
          <cell r="A401">
            <v>1000658</v>
          </cell>
          <cell r="B401" t="str">
            <v>NIPRIDE 50MG INJ 5FA E 5DIL</v>
          </cell>
          <cell r="C401">
            <v>50</v>
          </cell>
          <cell r="D401" t="str">
            <v>Saúde Humana</v>
          </cell>
          <cell r="E401">
            <v>9</v>
          </cell>
          <cell r="F401" t="str">
            <v>Farma</v>
          </cell>
          <cell r="G401">
            <v>98</v>
          </cell>
          <cell r="H401" t="str">
            <v>Outros</v>
          </cell>
          <cell r="I401">
            <v>7896241274408</v>
          </cell>
          <cell r="J401" t="str">
            <v>3004.90.99</v>
          </cell>
          <cell r="K401">
            <v>22</v>
          </cell>
          <cell r="L401" t="str">
            <v>Linha Humana</v>
          </cell>
        </row>
        <row r="402">
          <cell r="A402">
            <v>1000390</v>
          </cell>
          <cell r="B402" t="str">
            <v>NITRATO MICONAZOL 20MG/G X 28G</v>
          </cell>
          <cell r="C402">
            <v>50</v>
          </cell>
          <cell r="D402" t="str">
            <v>Saúde Humana</v>
          </cell>
          <cell r="E402">
            <v>9</v>
          </cell>
          <cell r="F402" t="str">
            <v>Farma</v>
          </cell>
          <cell r="G402">
            <v>7</v>
          </cell>
          <cell r="H402" t="str">
            <v>Genérico</v>
          </cell>
          <cell r="I402">
            <v>7896006212911</v>
          </cell>
          <cell r="J402" t="str">
            <v>3004.90.66</v>
          </cell>
          <cell r="K402">
            <v>200</v>
          </cell>
          <cell r="L402" t="str">
            <v>Linha Humana Genérico Lista Negativa</v>
          </cell>
        </row>
        <row r="403">
          <cell r="A403">
            <v>1000659</v>
          </cell>
          <cell r="B403" t="str">
            <v>NORESTIN 0,35MG COM X35</v>
          </cell>
          <cell r="C403">
            <v>50</v>
          </cell>
          <cell r="D403" t="str">
            <v>Saúde Humana</v>
          </cell>
          <cell r="E403">
            <v>9</v>
          </cell>
          <cell r="F403" t="str">
            <v>Farma</v>
          </cell>
          <cell r="G403">
            <v>98</v>
          </cell>
          <cell r="H403" t="str">
            <v>Outros</v>
          </cell>
          <cell r="I403">
            <v>7896112474906</v>
          </cell>
          <cell r="J403" t="str">
            <v>3004.90.99</v>
          </cell>
          <cell r="K403">
            <v>240</v>
          </cell>
          <cell r="L403" t="str">
            <v>Linha Humana</v>
          </cell>
        </row>
        <row r="404">
          <cell r="A404">
            <v>1000191</v>
          </cell>
          <cell r="B404" t="str">
            <v>NORFLOXACINO COM X 14 GEN</v>
          </cell>
          <cell r="C404">
            <v>50</v>
          </cell>
          <cell r="D404" t="str">
            <v>Saúde Humana</v>
          </cell>
          <cell r="E404">
            <v>9</v>
          </cell>
          <cell r="F404" t="str">
            <v>Farma</v>
          </cell>
          <cell r="G404">
            <v>7</v>
          </cell>
          <cell r="H404" t="str">
            <v>Genérico</v>
          </cell>
          <cell r="I404">
            <v>7896006240310</v>
          </cell>
          <cell r="J404" t="str">
            <v>3004.90.67</v>
          </cell>
          <cell r="K404">
            <v>198</v>
          </cell>
          <cell r="L404" t="str">
            <v>Linha Humana Genérico Lista Positiva</v>
          </cell>
        </row>
        <row r="405">
          <cell r="A405">
            <v>1000193</v>
          </cell>
          <cell r="B405" t="str">
            <v>NORFLOXACINO COM X 6 GEN</v>
          </cell>
          <cell r="C405">
            <v>50</v>
          </cell>
          <cell r="D405" t="str">
            <v>Saúde Humana</v>
          </cell>
          <cell r="E405">
            <v>9</v>
          </cell>
          <cell r="F405" t="str">
            <v>Farma</v>
          </cell>
          <cell r="G405">
            <v>7</v>
          </cell>
          <cell r="H405" t="str">
            <v>Genérico</v>
          </cell>
          <cell r="I405">
            <v>7896006240440</v>
          </cell>
          <cell r="J405" t="str">
            <v>3004.90.67</v>
          </cell>
          <cell r="K405">
            <v>198</v>
          </cell>
          <cell r="L405" t="str">
            <v>Linha Humana Genérico Lista Positiva</v>
          </cell>
        </row>
        <row r="406">
          <cell r="A406">
            <v>1000336</v>
          </cell>
          <cell r="B406" t="str">
            <v>NORMAMOR TRIMESTRE COM X 63</v>
          </cell>
          <cell r="C406">
            <v>50</v>
          </cell>
          <cell r="D406" t="str">
            <v>Saúde Humana</v>
          </cell>
          <cell r="E406">
            <v>9</v>
          </cell>
          <cell r="F406" t="str">
            <v>Farma</v>
          </cell>
          <cell r="G406">
            <v>1</v>
          </cell>
          <cell r="H406" t="str">
            <v>Marcas UQ</v>
          </cell>
          <cell r="I406">
            <v>7896006275008</v>
          </cell>
          <cell r="J406" t="str">
            <v>3004.39.99</v>
          </cell>
          <cell r="K406">
            <v>168</v>
          </cell>
          <cell r="L406" t="str">
            <v>Linha Humana Similar Lista Positiva</v>
          </cell>
        </row>
        <row r="407">
          <cell r="A407">
            <v>1000176</v>
          </cell>
          <cell r="B407" t="str">
            <v>NORMASTIG 0,5MG/ML INJ X 50AMP</v>
          </cell>
          <cell r="C407">
            <v>50</v>
          </cell>
          <cell r="D407" t="str">
            <v>Saúde Humana</v>
          </cell>
          <cell r="E407">
            <v>9</v>
          </cell>
          <cell r="F407" t="str">
            <v>Farma</v>
          </cell>
          <cell r="G407">
            <v>1</v>
          </cell>
          <cell r="H407" t="str">
            <v>Marcas UQ</v>
          </cell>
          <cell r="I407">
            <v>7896241237557</v>
          </cell>
          <cell r="J407" t="str">
            <v>3004.90.49</v>
          </cell>
          <cell r="K407">
            <v>20</v>
          </cell>
          <cell r="L407" t="str">
            <v>Linha Humana Similar Lista Positiva</v>
          </cell>
        </row>
        <row r="408">
          <cell r="A408">
            <v>1000634</v>
          </cell>
          <cell r="B408" t="str">
            <v>NOVATROPINA 2MG/ML SOL OR</v>
          </cell>
          <cell r="C408">
            <v>50</v>
          </cell>
          <cell r="D408" t="str">
            <v>Saúde Humana</v>
          </cell>
          <cell r="E408">
            <v>9</v>
          </cell>
          <cell r="F408" t="str">
            <v>Farma</v>
          </cell>
          <cell r="G408">
            <v>2</v>
          </cell>
          <cell r="H408" t="str">
            <v>Andromed</v>
          </cell>
          <cell r="I408">
            <v>7896006216612</v>
          </cell>
          <cell r="J408" t="str">
            <v>3004.90.99</v>
          </cell>
          <cell r="K408">
            <v>208</v>
          </cell>
          <cell r="L408" t="str">
            <v>Linha Humana</v>
          </cell>
        </row>
        <row r="409">
          <cell r="A409">
            <v>1000304</v>
          </cell>
          <cell r="B409" t="str">
            <v>NUTRIMAIZ CAP X 24</v>
          </cell>
          <cell r="C409">
            <v>50</v>
          </cell>
          <cell r="D409" t="str">
            <v>Saúde Humana</v>
          </cell>
          <cell r="E409">
            <v>9</v>
          </cell>
          <cell r="F409" t="str">
            <v>Farma</v>
          </cell>
          <cell r="G409">
            <v>2</v>
          </cell>
          <cell r="H409" t="str">
            <v>Andromed</v>
          </cell>
          <cell r="I409">
            <v>7896006266006</v>
          </cell>
          <cell r="J409" t="str">
            <v>3004.50.90</v>
          </cell>
          <cell r="K409">
            <v>108</v>
          </cell>
          <cell r="L409" t="str">
            <v>Linha Humana Outros Lista Negativa</v>
          </cell>
        </row>
        <row r="410">
          <cell r="A410">
            <v>1000311</v>
          </cell>
          <cell r="B410" t="str">
            <v>NUTRIMAIZ SUS OR X 90ML</v>
          </cell>
          <cell r="C410">
            <v>50</v>
          </cell>
          <cell r="D410" t="str">
            <v>Saúde Humana</v>
          </cell>
          <cell r="E410">
            <v>9</v>
          </cell>
          <cell r="F410" t="str">
            <v>Farma</v>
          </cell>
          <cell r="G410">
            <v>2</v>
          </cell>
          <cell r="H410" t="str">
            <v>Andromed</v>
          </cell>
          <cell r="I410">
            <v>7896006268000</v>
          </cell>
          <cell r="J410" t="str">
            <v>3004.50.90</v>
          </cell>
          <cell r="K410">
            <v>48</v>
          </cell>
          <cell r="L410" t="str">
            <v>Linha Humana Outros Lista Negativa</v>
          </cell>
        </row>
        <row r="411">
          <cell r="A411">
            <v>1000340</v>
          </cell>
          <cell r="B411" t="str">
            <v>OLEO MINERAL X 100ML</v>
          </cell>
          <cell r="C411">
            <v>50</v>
          </cell>
          <cell r="D411" t="str">
            <v>Saúde Humana</v>
          </cell>
          <cell r="E411">
            <v>9</v>
          </cell>
          <cell r="F411" t="str">
            <v>Farma</v>
          </cell>
          <cell r="G411">
            <v>1</v>
          </cell>
          <cell r="H411" t="str">
            <v>Marcas UQ</v>
          </cell>
          <cell r="I411">
            <v>7896006277408</v>
          </cell>
          <cell r="J411" t="str">
            <v>3004.90.99</v>
          </cell>
          <cell r="K411">
            <v>35</v>
          </cell>
          <cell r="L411" t="str">
            <v>Linha Humana Outros Lista Negativa</v>
          </cell>
        </row>
        <row r="412">
          <cell r="A412">
            <v>1000145</v>
          </cell>
          <cell r="B412" t="str">
            <v>OXCARB 300MG COM REV X 20 P.344/98-C1</v>
          </cell>
          <cell r="C412">
            <v>50</v>
          </cell>
          <cell r="D412" t="str">
            <v>Saúde Humana</v>
          </cell>
          <cell r="E412">
            <v>9</v>
          </cell>
          <cell r="F412" t="str">
            <v>Farma</v>
          </cell>
          <cell r="G412">
            <v>1</v>
          </cell>
          <cell r="H412" t="str">
            <v>Marcas UQ</v>
          </cell>
          <cell r="I412">
            <v>7896006232803</v>
          </cell>
          <cell r="J412" t="str">
            <v>3004.90.69</v>
          </cell>
          <cell r="K412">
            <v>198</v>
          </cell>
          <cell r="L412" t="str">
            <v>Linha Humana Similar Lista Positiva</v>
          </cell>
        </row>
        <row r="413">
          <cell r="A413">
            <v>1000008</v>
          </cell>
          <cell r="B413" t="str">
            <v>OXCARB 300MG COM REV X 60 PORT 344/98-C1</v>
          </cell>
          <cell r="C413">
            <v>50</v>
          </cell>
          <cell r="D413" t="str">
            <v>Saúde Humana</v>
          </cell>
          <cell r="E413">
            <v>9</v>
          </cell>
          <cell r="F413" t="str">
            <v>Farma</v>
          </cell>
          <cell r="G413">
            <v>1</v>
          </cell>
          <cell r="H413" t="str">
            <v>Marcas UQ</v>
          </cell>
          <cell r="I413">
            <v>7896006210870</v>
          </cell>
          <cell r="J413" t="str">
            <v>3004.90.69</v>
          </cell>
          <cell r="K413">
            <v>90</v>
          </cell>
          <cell r="L413" t="str">
            <v>Linha Humana Similar Lista Positiva</v>
          </cell>
        </row>
        <row r="414">
          <cell r="A414">
            <v>1000319</v>
          </cell>
          <cell r="B414" t="str">
            <v>OXCARB 6% SUS ORX100ML+SER DOS P344/98C1</v>
          </cell>
          <cell r="C414">
            <v>50</v>
          </cell>
          <cell r="D414" t="str">
            <v>Saúde Humana</v>
          </cell>
          <cell r="E414">
            <v>9</v>
          </cell>
          <cell r="F414" t="str">
            <v>Farma</v>
          </cell>
          <cell r="G414">
            <v>1</v>
          </cell>
          <cell r="H414" t="str">
            <v>Marcas UQ</v>
          </cell>
          <cell r="I414">
            <v>7896006270300</v>
          </cell>
          <cell r="J414" t="str">
            <v>3004.90.69</v>
          </cell>
          <cell r="K414">
            <v>35</v>
          </cell>
          <cell r="L414" t="str">
            <v>Linha Humana Similar Lista Positiva</v>
          </cell>
        </row>
        <row r="415">
          <cell r="A415">
            <v>1000012</v>
          </cell>
          <cell r="B415" t="str">
            <v>OXCARB 600MG COM REV X 60 PORT 344/98-C1</v>
          </cell>
          <cell r="C415">
            <v>50</v>
          </cell>
          <cell r="D415" t="str">
            <v>Saúde Humana</v>
          </cell>
          <cell r="E415">
            <v>9</v>
          </cell>
          <cell r="F415" t="str">
            <v>Farma</v>
          </cell>
          <cell r="G415">
            <v>1</v>
          </cell>
          <cell r="H415" t="str">
            <v>Marcas UQ</v>
          </cell>
          <cell r="I415">
            <v>7896006211648</v>
          </cell>
          <cell r="J415" t="str">
            <v>3004.90.69</v>
          </cell>
          <cell r="K415">
            <v>90</v>
          </cell>
          <cell r="L415" t="str">
            <v>Linha Humana Similar Lista Positiva</v>
          </cell>
        </row>
        <row r="416">
          <cell r="A416">
            <v>1001471</v>
          </cell>
          <cell r="B416" t="str">
            <v>OXCARBAZEPINA 6% SUS OR + SER DOS P344C1</v>
          </cell>
          <cell r="C416">
            <v>50</v>
          </cell>
          <cell r="D416" t="str">
            <v>Saúde Humana</v>
          </cell>
          <cell r="E416">
            <v>9</v>
          </cell>
          <cell r="F416" t="str">
            <v>Farma</v>
          </cell>
          <cell r="G416">
            <v>7</v>
          </cell>
          <cell r="H416" t="str">
            <v>Genérico</v>
          </cell>
          <cell r="I416">
            <v>7896006208648</v>
          </cell>
          <cell r="J416" t="str">
            <v>3004.90.69</v>
          </cell>
          <cell r="K416">
            <v>35</v>
          </cell>
          <cell r="L416" t="str">
            <v>Linha Humana Genérico Lista Negativa</v>
          </cell>
        </row>
        <row r="417">
          <cell r="A417">
            <v>1001144</v>
          </cell>
          <cell r="B417" t="str">
            <v>OXIBERRY PASTILHA X 30 (AL)</v>
          </cell>
          <cell r="C417">
            <v>50</v>
          </cell>
          <cell r="D417" t="str">
            <v>Saúde Humana</v>
          </cell>
          <cell r="E417">
            <v>9</v>
          </cell>
          <cell r="F417" t="str">
            <v>Farma</v>
          </cell>
          <cell r="G417">
            <v>1</v>
          </cell>
          <cell r="H417" t="str">
            <v>Marcas UQ</v>
          </cell>
          <cell r="I417">
            <v>7896006211464</v>
          </cell>
          <cell r="J417" t="str">
            <v>2106.90.30</v>
          </cell>
          <cell r="K417">
            <v>0</v>
          </cell>
          <cell r="L417" t="str">
            <v>Linha Alimentos</v>
          </cell>
        </row>
        <row r="418">
          <cell r="A418">
            <v>1001141</v>
          </cell>
          <cell r="B418" t="str">
            <v>OXIBERRY SACHE 5G X 30 (AL)</v>
          </cell>
          <cell r="C418">
            <v>50</v>
          </cell>
          <cell r="D418" t="str">
            <v>Saúde Humana</v>
          </cell>
          <cell r="E418">
            <v>9</v>
          </cell>
          <cell r="F418" t="str">
            <v>Farma</v>
          </cell>
          <cell r="G418">
            <v>2</v>
          </cell>
          <cell r="H418" t="str">
            <v>Andromed</v>
          </cell>
          <cell r="I418">
            <v>7896006212072</v>
          </cell>
          <cell r="J418" t="str">
            <v>2106.90.30</v>
          </cell>
          <cell r="K418">
            <v>9</v>
          </cell>
          <cell r="L418" t="str">
            <v>Linha Alimentos</v>
          </cell>
        </row>
        <row r="419">
          <cell r="A419">
            <v>1000326</v>
          </cell>
          <cell r="B419" t="str">
            <v>OXITON 5UI/ML INJ X 50 AMP</v>
          </cell>
          <cell r="C419">
            <v>50</v>
          </cell>
          <cell r="D419" t="str">
            <v>Saúde Humana</v>
          </cell>
          <cell r="E419">
            <v>9</v>
          </cell>
          <cell r="F419" t="str">
            <v>Farma</v>
          </cell>
          <cell r="G419">
            <v>1</v>
          </cell>
          <cell r="H419" t="str">
            <v>Marcas UQ</v>
          </cell>
          <cell r="I419">
            <v>7896006272113</v>
          </cell>
          <cell r="J419" t="str">
            <v>3004.39.22</v>
          </cell>
          <cell r="K419">
            <v>20</v>
          </cell>
          <cell r="L419" t="str">
            <v>Linha Humana Similar Lista Positiva</v>
          </cell>
        </row>
        <row r="420">
          <cell r="A420">
            <v>1000042</v>
          </cell>
          <cell r="B420" t="str">
            <v>PANFUGAN SUS 40ML MO</v>
          </cell>
          <cell r="C420">
            <v>50</v>
          </cell>
          <cell r="D420" t="str">
            <v>Saúde Humana</v>
          </cell>
          <cell r="E420">
            <v>9</v>
          </cell>
          <cell r="F420" t="str">
            <v>Farma</v>
          </cell>
          <cell r="G420">
            <v>2</v>
          </cell>
          <cell r="H420" t="str">
            <v>Andromed</v>
          </cell>
          <cell r="I420">
            <v>7896641800191</v>
          </cell>
          <cell r="J420" t="str">
            <v>3004.90.63</v>
          </cell>
          <cell r="K420">
            <v>60</v>
          </cell>
          <cell r="L420" t="str">
            <v>Linha Humana Marca Lista Negativa</v>
          </cell>
        </row>
        <row r="421">
          <cell r="A421">
            <v>1000347</v>
          </cell>
          <cell r="B421" t="str">
            <v>PARACETAMOL 200MG/ML GEN SOL</v>
          </cell>
          <cell r="C421">
            <v>50</v>
          </cell>
          <cell r="D421" t="str">
            <v>Saúde Humana</v>
          </cell>
          <cell r="E421">
            <v>9</v>
          </cell>
          <cell r="F421" t="str">
            <v>Farma</v>
          </cell>
          <cell r="G421">
            <v>7</v>
          </cell>
          <cell r="H421" t="str">
            <v>Genérico</v>
          </cell>
          <cell r="I421">
            <v>7896006281788</v>
          </cell>
          <cell r="J421" t="str">
            <v>3004.90.45</v>
          </cell>
          <cell r="K421">
            <v>90</v>
          </cell>
          <cell r="L421" t="str">
            <v>Linha Humana Genérico Lista Negativa</v>
          </cell>
        </row>
        <row r="422">
          <cell r="A422">
            <v>1000346</v>
          </cell>
          <cell r="B422" t="str">
            <v>PARACETAMOL 750MG GEN COM X 20</v>
          </cell>
          <cell r="C422">
            <v>50</v>
          </cell>
          <cell r="D422" t="str">
            <v>Saúde Humana</v>
          </cell>
          <cell r="E422">
            <v>9</v>
          </cell>
          <cell r="F422" t="str">
            <v>Farma</v>
          </cell>
          <cell r="G422">
            <v>7</v>
          </cell>
          <cell r="H422" t="str">
            <v>Genérico</v>
          </cell>
          <cell r="I422">
            <v>7896006281764</v>
          </cell>
          <cell r="J422" t="str">
            <v>3004.90.45</v>
          </cell>
          <cell r="K422">
            <v>198</v>
          </cell>
          <cell r="L422" t="str">
            <v>Linha Humana Genérico Lista Negativa</v>
          </cell>
        </row>
        <row r="423">
          <cell r="A423">
            <v>1000348</v>
          </cell>
          <cell r="B423" t="str">
            <v>PARACETAMOL 750MG GEN COM X200</v>
          </cell>
          <cell r="C423">
            <v>50</v>
          </cell>
          <cell r="D423" t="str">
            <v>Saúde Humana</v>
          </cell>
          <cell r="E423">
            <v>9</v>
          </cell>
          <cell r="F423" t="str">
            <v>Farma</v>
          </cell>
          <cell r="G423">
            <v>7</v>
          </cell>
          <cell r="H423" t="str">
            <v>Genérico</v>
          </cell>
          <cell r="I423">
            <v>7896006281795</v>
          </cell>
          <cell r="J423" t="str">
            <v>3004.90.45</v>
          </cell>
          <cell r="K423">
            <v>9</v>
          </cell>
          <cell r="L423" t="str">
            <v>Linha Humana Genérico Lista Negativa</v>
          </cell>
        </row>
        <row r="424">
          <cell r="A424">
            <v>1000808</v>
          </cell>
          <cell r="B424" t="str">
            <v>PAXTRAT 20MG COM REV X10 PROM P344/98 C1</v>
          </cell>
          <cell r="C424">
            <v>50</v>
          </cell>
          <cell r="D424" t="str">
            <v>Saúde Humana</v>
          </cell>
          <cell r="E424">
            <v>9</v>
          </cell>
          <cell r="F424" t="str">
            <v>Farma</v>
          </cell>
          <cell r="G424">
            <v>98</v>
          </cell>
          <cell r="H424" t="str">
            <v>Outros</v>
          </cell>
          <cell r="J424" t="str">
            <v>3004.90.69</v>
          </cell>
          <cell r="K424">
            <v>0</v>
          </cell>
          <cell r="L424" t="str">
            <v>Medicamento Tributado</v>
          </cell>
        </row>
        <row r="425">
          <cell r="A425">
            <v>1000624</v>
          </cell>
          <cell r="B425" t="str">
            <v>PERFENOL CAP X 20</v>
          </cell>
          <cell r="C425">
            <v>50</v>
          </cell>
          <cell r="D425" t="str">
            <v>Saúde Humana</v>
          </cell>
          <cell r="E425">
            <v>9</v>
          </cell>
          <cell r="F425" t="str">
            <v>Farma</v>
          </cell>
          <cell r="G425">
            <v>1</v>
          </cell>
          <cell r="H425" t="str">
            <v>Marcas UQ</v>
          </cell>
          <cell r="I425">
            <v>7896006202103</v>
          </cell>
          <cell r="J425" t="str">
            <v>3004.90.36</v>
          </cell>
          <cell r="K425">
            <v>198</v>
          </cell>
          <cell r="L425" t="str">
            <v>Linha Humana Similar Lista Negativa</v>
          </cell>
        </row>
        <row r="426">
          <cell r="A426">
            <v>1000973</v>
          </cell>
          <cell r="B426" t="str">
            <v>PERFENOL CAP X 200</v>
          </cell>
          <cell r="C426">
            <v>50</v>
          </cell>
          <cell r="D426" t="str">
            <v>Saúde Humana</v>
          </cell>
          <cell r="E426">
            <v>9</v>
          </cell>
          <cell r="F426" t="str">
            <v>Farma</v>
          </cell>
          <cell r="G426">
            <v>1</v>
          </cell>
          <cell r="H426" t="str">
            <v>Marcas UQ</v>
          </cell>
          <cell r="I426">
            <v>7896006205234</v>
          </cell>
          <cell r="J426" t="str">
            <v>3004.90.36</v>
          </cell>
          <cell r="K426">
            <v>9</v>
          </cell>
          <cell r="L426" t="str">
            <v>Linha Humana Similar Lista Negativa</v>
          </cell>
        </row>
        <row r="427">
          <cell r="A427">
            <v>1000625</v>
          </cell>
          <cell r="B427" t="str">
            <v>PERPRAZOL 30MG CAP X 7</v>
          </cell>
          <cell r="C427">
            <v>50</v>
          </cell>
          <cell r="D427" t="str">
            <v>Saúde Humana</v>
          </cell>
          <cell r="E427">
            <v>9</v>
          </cell>
          <cell r="F427" t="str">
            <v>Farma</v>
          </cell>
          <cell r="G427">
            <v>1</v>
          </cell>
          <cell r="H427" t="str">
            <v>Marcas UQ</v>
          </cell>
          <cell r="I427">
            <v>7897446000212</v>
          </cell>
          <cell r="J427" t="str">
            <v>3004.90.99</v>
          </cell>
          <cell r="K427">
            <v>315</v>
          </cell>
          <cell r="L427" t="str">
            <v>Linha Humana</v>
          </cell>
        </row>
        <row r="428">
          <cell r="A428">
            <v>1000185</v>
          </cell>
          <cell r="B428" t="str">
            <v>PILEM 0,75MG COM X 2</v>
          </cell>
          <cell r="C428">
            <v>50</v>
          </cell>
          <cell r="D428" t="str">
            <v>Saúde Humana</v>
          </cell>
          <cell r="E428">
            <v>9</v>
          </cell>
          <cell r="F428" t="str">
            <v>Farma</v>
          </cell>
          <cell r="G428">
            <v>1</v>
          </cell>
          <cell r="H428" t="str">
            <v>Marcas UQ</v>
          </cell>
          <cell r="I428">
            <v>7896006238751</v>
          </cell>
          <cell r="J428" t="str">
            <v>3004.39.99</v>
          </cell>
          <cell r="K428">
            <v>252</v>
          </cell>
          <cell r="L428" t="str">
            <v>Linha Humana Similar Lista Positiva</v>
          </cell>
        </row>
        <row r="429">
          <cell r="A429">
            <v>1000067</v>
          </cell>
          <cell r="B429" t="str">
            <v>POLIDERMS CREME DERM X20G</v>
          </cell>
          <cell r="C429">
            <v>50</v>
          </cell>
          <cell r="D429" t="str">
            <v>Saúde Humana</v>
          </cell>
          <cell r="E429">
            <v>9</v>
          </cell>
          <cell r="F429" t="str">
            <v>Farma</v>
          </cell>
          <cell r="G429">
            <v>1</v>
          </cell>
          <cell r="H429" t="str">
            <v>Marcas UQ</v>
          </cell>
          <cell r="I429">
            <v>7896006220589</v>
          </cell>
          <cell r="J429" t="str">
            <v>3004.90.79</v>
          </cell>
          <cell r="K429">
            <v>80</v>
          </cell>
          <cell r="L429" t="str">
            <v>Linha Humana Similar Lista Negativa</v>
          </cell>
        </row>
        <row r="430">
          <cell r="A430">
            <v>1001504</v>
          </cell>
          <cell r="B430" t="str">
            <v>POMALGEX H POMADA BG X 20G + 1 APLICADOR</v>
          </cell>
          <cell r="C430">
            <v>50</v>
          </cell>
          <cell r="D430" t="str">
            <v>Saúde Humana</v>
          </cell>
          <cell r="E430">
            <v>9</v>
          </cell>
          <cell r="F430" t="str">
            <v>Farma</v>
          </cell>
          <cell r="G430">
            <v>1</v>
          </cell>
          <cell r="H430" t="str">
            <v>Marcas UQ</v>
          </cell>
          <cell r="J430" t="str">
            <v>3004.32.90</v>
          </cell>
          <cell r="K430">
            <v>0</v>
          </cell>
          <cell r="L430" t="str">
            <v>Linha Humana Outros Lista Negativa</v>
          </cell>
        </row>
        <row r="431">
          <cell r="A431">
            <v>1001102</v>
          </cell>
          <cell r="B431" t="str">
            <v>POMAX CREME 30G</v>
          </cell>
          <cell r="C431">
            <v>50</v>
          </cell>
          <cell r="D431" t="str">
            <v>Saúde Humana</v>
          </cell>
          <cell r="E431">
            <v>9</v>
          </cell>
          <cell r="F431" t="str">
            <v>Farma</v>
          </cell>
          <cell r="G431">
            <v>4</v>
          </cell>
          <cell r="H431" t="str">
            <v>Genom</v>
          </cell>
          <cell r="J431" t="str">
            <v>3004.39.39</v>
          </cell>
          <cell r="K431">
            <v>0</v>
          </cell>
          <cell r="L431" t="str">
            <v>Linha Humana Similar Lista Negativa</v>
          </cell>
        </row>
        <row r="432">
          <cell r="A432">
            <v>1000063</v>
          </cell>
          <cell r="B432" t="str">
            <v>PONDICILINA CEREJA X 12 PAST</v>
          </cell>
          <cell r="C432">
            <v>50</v>
          </cell>
          <cell r="D432" t="str">
            <v>Saúde Humana</v>
          </cell>
          <cell r="E432">
            <v>9</v>
          </cell>
          <cell r="F432" t="str">
            <v>Farma</v>
          </cell>
          <cell r="G432">
            <v>2</v>
          </cell>
          <cell r="H432" t="str">
            <v>Andromed</v>
          </cell>
          <cell r="I432">
            <v>7896641801860</v>
          </cell>
          <cell r="J432" t="str">
            <v>2106.90.60</v>
          </cell>
          <cell r="K432">
            <v>30</v>
          </cell>
          <cell r="L432" t="str">
            <v>Linha Alimentos</v>
          </cell>
        </row>
        <row r="433">
          <cell r="A433">
            <v>1001008</v>
          </cell>
          <cell r="B433" t="str">
            <v>PONDICILINA GENGIBRE PAST X 12</v>
          </cell>
          <cell r="C433">
            <v>50</v>
          </cell>
          <cell r="D433" t="str">
            <v>Saúde Humana</v>
          </cell>
          <cell r="E433">
            <v>9</v>
          </cell>
          <cell r="F433" t="str">
            <v>Farma</v>
          </cell>
          <cell r="G433">
            <v>3</v>
          </cell>
          <cell r="H433" t="str">
            <v>Alimentos</v>
          </cell>
          <cell r="I433">
            <v>7896006207252</v>
          </cell>
          <cell r="J433" t="str">
            <v>2106.90.60</v>
          </cell>
          <cell r="K433">
            <v>198</v>
          </cell>
          <cell r="L433" t="str">
            <v>Linha Alimentos</v>
          </cell>
        </row>
        <row r="434">
          <cell r="A434">
            <v>1000977</v>
          </cell>
          <cell r="B434" t="str">
            <v>PONDICILINA HORTELA PAST X12</v>
          </cell>
          <cell r="C434">
            <v>50</v>
          </cell>
          <cell r="D434" t="str">
            <v>Saúde Humana</v>
          </cell>
          <cell r="E434">
            <v>9</v>
          </cell>
          <cell r="F434" t="str">
            <v>Farma</v>
          </cell>
          <cell r="G434">
            <v>1</v>
          </cell>
          <cell r="H434" t="str">
            <v>Marcas UQ</v>
          </cell>
          <cell r="I434">
            <v>7896006205685</v>
          </cell>
          <cell r="J434" t="str">
            <v>2106.90.60</v>
          </cell>
          <cell r="K434">
            <v>198</v>
          </cell>
          <cell r="L434" t="str">
            <v>Linha Alimentos</v>
          </cell>
        </row>
        <row r="435">
          <cell r="A435">
            <v>1000969</v>
          </cell>
          <cell r="B435" t="str">
            <v>PONDICILINA LARANJA VIT C PASTX12</v>
          </cell>
          <cell r="C435">
            <v>50</v>
          </cell>
          <cell r="D435" t="str">
            <v>Saúde Humana</v>
          </cell>
          <cell r="E435">
            <v>9</v>
          </cell>
          <cell r="F435" t="str">
            <v>Farma</v>
          </cell>
          <cell r="G435">
            <v>1</v>
          </cell>
          <cell r="H435" t="str">
            <v>Marcas UQ</v>
          </cell>
          <cell r="I435">
            <v>7896006205678</v>
          </cell>
          <cell r="J435" t="str">
            <v>2106.90.60</v>
          </cell>
          <cell r="K435">
            <v>198</v>
          </cell>
          <cell r="L435" t="str">
            <v>Linha Alimentos</v>
          </cell>
        </row>
        <row r="436">
          <cell r="A436">
            <v>1000079</v>
          </cell>
          <cell r="B436" t="str">
            <v>PONDICILINA MEL LIMAO X12 PAST</v>
          </cell>
          <cell r="C436">
            <v>50</v>
          </cell>
          <cell r="D436" t="str">
            <v>Saúde Humana</v>
          </cell>
          <cell r="E436">
            <v>9</v>
          </cell>
          <cell r="F436" t="str">
            <v>Farma</v>
          </cell>
          <cell r="G436">
            <v>2</v>
          </cell>
          <cell r="H436" t="str">
            <v>Andromed</v>
          </cell>
          <cell r="I436">
            <v>7896641802331</v>
          </cell>
          <cell r="J436" t="str">
            <v>2106.90.60</v>
          </cell>
          <cell r="K436">
            <v>30</v>
          </cell>
          <cell r="L436" t="str">
            <v>Linha Alimentos</v>
          </cell>
        </row>
        <row r="437">
          <cell r="A437">
            <v>1000970</v>
          </cell>
          <cell r="B437" t="str">
            <v>PONDICILINA MEL-LIMAO PAST x 12</v>
          </cell>
          <cell r="C437">
            <v>50</v>
          </cell>
          <cell r="D437" t="str">
            <v>Saúde Humana</v>
          </cell>
          <cell r="E437">
            <v>9</v>
          </cell>
          <cell r="F437" t="str">
            <v>Farma</v>
          </cell>
          <cell r="G437">
            <v>1</v>
          </cell>
          <cell r="H437" t="str">
            <v>Marcas UQ</v>
          </cell>
          <cell r="I437">
            <v>7896006205661</v>
          </cell>
          <cell r="J437" t="str">
            <v>2106.90.60</v>
          </cell>
          <cell r="K437">
            <v>198</v>
          </cell>
          <cell r="L437" t="str">
            <v>Linha Alimentos</v>
          </cell>
        </row>
        <row r="438">
          <cell r="A438">
            <v>1000971</v>
          </cell>
          <cell r="B438" t="str">
            <v>PONDICILINA MENTA PAST X 12</v>
          </cell>
          <cell r="C438">
            <v>50</v>
          </cell>
          <cell r="D438" t="str">
            <v>Saúde Humana</v>
          </cell>
          <cell r="E438">
            <v>9</v>
          </cell>
          <cell r="F438" t="str">
            <v>Farma</v>
          </cell>
          <cell r="G438">
            <v>1</v>
          </cell>
          <cell r="H438" t="str">
            <v>Marcas UQ</v>
          </cell>
          <cell r="I438">
            <v>7896006205692</v>
          </cell>
          <cell r="J438" t="str">
            <v>2106.90.60</v>
          </cell>
          <cell r="K438">
            <v>198</v>
          </cell>
          <cell r="L438" t="str">
            <v>Linha Alimentos</v>
          </cell>
        </row>
        <row r="439">
          <cell r="A439">
            <v>1000055</v>
          </cell>
          <cell r="B439" t="str">
            <v>PONDICILINA MENTA X 12 PAST</v>
          </cell>
          <cell r="C439">
            <v>50</v>
          </cell>
          <cell r="D439" t="str">
            <v>Saúde Humana</v>
          </cell>
          <cell r="E439">
            <v>9</v>
          </cell>
          <cell r="F439" t="str">
            <v>Farma</v>
          </cell>
          <cell r="G439">
            <v>2</v>
          </cell>
          <cell r="H439" t="str">
            <v>Andromed</v>
          </cell>
          <cell r="I439">
            <v>7896641801877</v>
          </cell>
          <cell r="J439" t="str">
            <v>2106.90.60</v>
          </cell>
          <cell r="K439">
            <v>30</v>
          </cell>
          <cell r="L439" t="str">
            <v>Linha Alimentos</v>
          </cell>
        </row>
        <row r="440">
          <cell r="A440">
            <v>1000358</v>
          </cell>
          <cell r="B440" t="str">
            <v>PREDI-MEDROL 40MG/ML SUS INJ X</v>
          </cell>
          <cell r="C440">
            <v>50</v>
          </cell>
          <cell r="D440" t="str">
            <v>Saúde Humana</v>
          </cell>
          <cell r="E440">
            <v>9</v>
          </cell>
          <cell r="F440" t="str">
            <v>Farma</v>
          </cell>
          <cell r="G440">
            <v>1</v>
          </cell>
          <cell r="H440" t="str">
            <v>Marcas UQ</v>
          </cell>
          <cell r="I440">
            <v>7896006286660</v>
          </cell>
          <cell r="J440" t="str">
            <v>3004.32.90</v>
          </cell>
          <cell r="K440">
            <v>60</v>
          </cell>
          <cell r="L440" t="str">
            <v>Linha Humana Similar Lista Positiva</v>
          </cell>
        </row>
        <row r="441">
          <cell r="A441">
            <v>1000338</v>
          </cell>
          <cell r="B441" t="str">
            <v>PREDNISONA 20MG COM X 10 GEN</v>
          </cell>
          <cell r="C441">
            <v>50</v>
          </cell>
          <cell r="D441" t="str">
            <v>Saúde Humana</v>
          </cell>
          <cell r="E441">
            <v>9</v>
          </cell>
          <cell r="F441" t="str">
            <v>Farma</v>
          </cell>
          <cell r="G441">
            <v>7</v>
          </cell>
          <cell r="H441" t="str">
            <v>Genérico</v>
          </cell>
          <cell r="I441">
            <v>7896006276159</v>
          </cell>
          <cell r="J441" t="str">
            <v>3004.40.90</v>
          </cell>
          <cell r="K441">
            <v>198</v>
          </cell>
          <cell r="L441" t="str">
            <v>Linha Humana Genérico Lista Positiva</v>
          </cell>
        </row>
        <row r="442">
          <cell r="A442">
            <v>1000339</v>
          </cell>
          <cell r="B442" t="str">
            <v>PREDNISONA 5MG COM X 20 GEN</v>
          </cell>
          <cell r="C442">
            <v>50</v>
          </cell>
          <cell r="D442" t="str">
            <v>Saúde Humana</v>
          </cell>
          <cell r="E442">
            <v>9</v>
          </cell>
          <cell r="F442" t="str">
            <v>Farma</v>
          </cell>
          <cell r="G442">
            <v>7</v>
          </cell>
          <cell r="H442" t="str">
            <v>Genérico</v>
          </cell>
          <cell r="I442">
            <v>7896006276333</v>
          </cell>
          <cell r="J442" t="str">
            <v>3004.40.90</v>
          </cell>
          <cell r="K442">
            <v>240</v>
          </cell>
          <cell r="L442" t="str">
            <v>Linha Humana Genérico Lista Positiva</v>
          </cell>
        </row>
        <row r="443">
          <cell r="A443">
            <v>1000062</v>
          </cell>
          <cell r="B443" t="str">
            <v>PRO HAIR 1MG COM REV X30</v>
          </cell>
          <cell r="C443">
            <v>50</v>
          </cell>
          <cell r="D443" t="str">
            <v>Saúde Humana</v>
          </cell>
          <cell r="E443">
            <v>9</v>
          </cell>
          <cell r="F443" t="str">
            <v>Farma</v>
          </cell>
          <cell r="G443">
            <v>1</v>
          </cell>
          <cell r="H443" t="str">
            <v>Marcas UQ</v>
          </cell>
          <cell r="I443">
            <v>7896006219200</v>
          </cell>
          <cell r="J443" t="str">
            <v>3004.90.49</v>
          </cell>
          <cell r="K443">
            <v>198</v>
          </cell>
          <cell r="L443" t="str">
            <v>Linha Humana Similar Lista Negativa</v>
          </cell>
        </row>
        <row r="444">
          <cell r="A444">
            <v>1001185</v>
          </cell>
          <cell r="B444" t="str">
            <v>PROCTS H POMADA BG X 20G + 1 APLICADOR</v>
          </cell>
          <cell r="C444">
            <v>50</v>
          </cell>
          <cell r="D444" t="str">
            <v>Saúde Humana</v>
          </cell>
          <cell r="E444">
            <v>9</v>
          </cell>
          <cell r="F444" t="str">
            <v>Farma</v>
          </cell>
          <cell r="G444">
            <v>1</v>
          </cell>
          <cell r="H444" t="str">
            <v>Marcas UQ</v>
          </cell>
          <cell r="I444">
            <v>7896006212201</v>
          </cell>
          <cell r="J444" t="str">
            <v>3004.32.90</v>
          </cell>
          <cell r="K444">
            <v>80</v>
          </cell>
          <cell r="L444" t="str">
            <v>Linha Humana Outros Lista Negativa</v>
          </cell>
        </row>
        <row r="445">
          <cell r="A445">
            <v>1001186</v>
          </cell>
          <cell r="B445" t="str">
            <v>PROCTS H POMADA BG X 20G + 6 APLICADORES</v>
          </cell>
          <cell r="C445">
            <v>50</v>
          </cell>
          <cell r="D445" t="str">
            <v>Saúde Humana</v>
          </cell>
          <cell r="E445">
            <v>9</v>
          </cell>
          <cell r="F445" t="str">
            <v>Farma</v>
          </cell>
          <cell r="G445">
            <v>1</v>
          </cell>
          <cell r="H445" t="str">
            <v>Marcas UQ</v>
          </cell>
          <cell r="I445">
            <v>7896006212218</v>
          </cell>
          <cell r="J445" t="str">
            <v>3004.32.90</v>
          </cell>
          <cell r="K445">
            <v>0</v>
          </cell>
          <cell r="L445" t="str">
            <v>Linha Humana Outros Lista Negativa</v>
          </cell>
        </row>
        <row r="446">
          <cell r="A446">
            <v>1000250</v>
          </cell>
          <cell r="B446" t="str">
            <v>PROPARK 2MG COM X 75 PORT 344/98-C1</v>
          </cell>
          <cell r="C446">
            <v>50</v>
          </cell>
          <cell r="D446" t="str">
            <v>Saúde Humana</v>
          </cell>
          <cell r="E446">
            <v>9</v>
          </cell>
          <cell r="F446" t="str">
            <v>Farma</v>
          </cell>
          <cell r="G446">
            <v>1</v>
          </cell>
          <cell r="H446" t="str">
            <v>Marcas UQ</v>
          </cell>
          <cell r="I446">
            <v>7896006253693</v>
          </cell>
          <cell r="J446" t="str">
            <v>3004.90.69</v>
          </cell>
          <cell r="K446">
            <v>198</v>
          </cell>
          <cell r="L446" t="str">
            <v>Linha Humana Similar Lista Positiva</v>
          </cell>
        </row>
        <row r="447">
          <cell r="A447">
            <v>1000662</v>
          </cell>
          <cell r="B447" t="str">
            <v>PROPILRACIL 100MG COM X 30</v>
          </cell>
          <cell r="C447">
            <v>50</v>
          </cell>
          <cell r="D447" t="str">
            <v>Saúde Humana</v>
          </cell>
          <cell r="E447">
            <v>9</v>
          </cell>
          <cell r="F447" t="str">
            <v>Farma</v>
          </cell>
          <cell r="G447">
            <v>98</v>
          </cell>
          <cell r="H447" t="str">
            <v>Outros</v>
          </cell>
          <cell r="I447">
            <v>7896241279908</v>
          </cell>
          <cell r="J447" t="str">
            <v>3004.90.69</v>
          </cell>
          <cell r="K447">
            <v>120</v>
          </cell>
          <cell r="L447" t="str">
            <v>Linha Humana</v>
          </cell>
        </row>
        <row r="448">
          <cell r="A448">
            <v>1000351</v>
          </cell>
          <cell r="B448" t="str">
            <v>PROSTMAN 50MG COM X 20</v>
          </cell>
          <cell r="C448">
            <v>50</v>
          </cell>
          <cell r="D448" t="str">
            <v>Saúde Humana</v>
          </cell>
          <cell r="E448">
            <v>9</v>
          </cell>
          <cell r="F448" t="str">
            <v>Farma</v>
          </cell>
          <cell r="G448">
            <v>1</v>
          </cell>
          <cell r="H448" t="str">
            <v>Marcas UQ</v>
          </cell>
          <cell r="I448">
            <v>7896006282518</v>
          </cell>
          <cell r="J448" t="str">
            <v>3004.39.99</v>
          </cell>
          <cell r="K448">
            <v>168</v>
          </cell>
          <cell r="L448" t="str">
            <v>Linha Humana Similar Lista Positiva</v>
          </cell>
        </row>
        <row r="449">
          <cell r="A449">
            <v>1000863</v>
          </cell>
          <cell r="B449" t="str">
            <v>PROVIVE 10MG/ML C/ 5 FA X 20ML</v>
          </cell>
          <cell r="C449">
            <v>50</v>
          </cell>
          <cell r="D449" t="str">
            <v>Saúde Humana</v>
          </cell>
          <cell r="E449">
            <v>9</v>
          </cell>
          <cell r="F449" t="str">
            <v>Farma</v>
          </cell>
          <cell r="G449">
            <v>1</v>
          </cell>
          <cell r="H449" t="str">
            <v>Marcas UQ</v>
          </cell>
          <cell r="J449" t="str">
            <v>0000.00.00</v>
          </cell>
          <cell r="K449">
            <v>0</v>
          </cell>
          <cell r="L449" t="str">
            <v>Linha Humana</v>
          </cell>
        </row>
        <row r="450">
          <cell r="A450">
            <v>1000393</v>
          </cell>
          <cell r="B450" t="str">
            <v>RANIDIN 150 MG COM X 20</v>
          </cell>
          <cell r="C450">
            <v>50</v>
          </cell>
          <cell r="D450" t="str">
            <v>Saúde Humana</v>
          </cell>
          <cell r="E450">
            <v>9</v>
          </cell>
          <cell r="F450" t="str">
            <v>Farma</v>
          </cell>
          <cell r="G450">
            <v>1</v>
          </cell>
          <cell r="H450" t="str">
            <v>Marcas UQ</v>
          </cell>
          <cell r="I450">
            <v>7896006292456</v>
          </cell>
          <cell r="J450" t="str">
            <v>3004.90.59</v>
          </cell>
          <cell r="K450">
            <v>198</v>
          </cell>
          <cell r="L450" t="str">
            <v>Linha Humana Similar Lista Positiva</v>
          </cell>
        </row>
        <row r="451">
          <cell r="A451">
            <v>1000773</v>
          </cell>
          <cell r="B451" t="str">
            <v>RANIDIN 150MG/10ML XPE</v>
          </cell>
          <cell r="C451">
            <v>50</v>
          </cell>
          <cell r="D451" t="str">
            <v>Saúde Humana</v>
          </cell>
          <cell r="E451">
            <v>9</v>
          </cell>
          <cell r="F451" t="str">
            <v>Farma</v>
          </cell>
          <cell r="G451">
            <v>1</v>
          </cell>
          <cell r="H451" t="str">
            <v>Marcas UQ</v>
          </cell>
          <cell r="J451" t="str">
            <v>3004.90.59</v>
          </cell>
          <cell r="K451">
            <v>0</v>
          </cell>
          <cell r="L451" t="str">
            <v>Linha Humana Marca Lista Positiva</v>
          </cell>
        </row>
        <row r="452">
          <cell r="A452">
            <v>1000626</v>
          </cell>
          <cell r="B452" t="str">
            <v>REDUSTATIN 20MG COM X 30</v>
          </cell>
          <cell r="C452">
            <v>50</v>
          </cell>
          <cell r="D452" t="str">
            <v>Saúde Humana</v>
          </cell>
          <cell r="E452">
            <v>9</v>
          </cell>
          <cell r="F452" t="str">
            <v>Farma</v>
          </cell>
          <cell r="G452">
            <v>1</v>
          </cell>
          <cell r="H452" t="str">
            <v>Marcas UQ</v>
          </cell>
          <cell r="I452">
            <v>7897446000236</v>
          </cell>
          <cell r="J452" t="str">
            <v>3004.90.99</v>
          </cell>
          <cell r="K452">
            <v>128</v>
          </cell>
          <cell r="L452" t="str">
            <v>Linha Humana</v>
          </cell>
        </row>
        <row r="453">
          <cell r="A453">
            <v>1000113</v>
          </cell>
          <cell r="B453" t="str">
            <v>REVITA JUNIOR SOL ORAL 120 ML-INATIVO</v>
          </cell>
          <cell r="C453">
            <v>50</v>
          </cell>
          <cell r="D453" t="str">
            <v>Saúde Humana</v>
          </cell>
          <cell r="E453">
            <v>9</v>
          </cell>
          <cell r="F453" t="str">
            <v>Farma</v>
          </cell>
          <cell r="G453">
            <v>1</v>
          </cell>
          <cell r="H453" t="str">
            <v>Marcas UQ</v>
          </cell>
          <cell r="I453">
            <v>7896006227014</v>
          </cell>
          <cell r="J453" t="str">
            <v>3004.50.90</v>
          </cell>
          <cell r="K453">
            <v>27</v>
          </cell>
          <cell r="L453" t="str">
            <v>Linha Humana Marca Lista Negativa</v>
          </cell>
        </row>
        <row r="454">
          <cell r="A454">
            <v>1001532</v>
          </cell>
          <cell r="B454" t="str">
            <v>RISPERIDONA 1MG COM REV P.344/98C1 X30</v>
          </cell>
          <cell r="C454">
            <v>50</v>
          </cell>
          <cell r="D454" t="str">
            <v>Saúde Humana</v>
          </cell>
          <cell r="E454">
            <v>9</v>
          </cell>
          <cell r="F454" t="str">
            <v>Farma</v>
          </cell>
          <cell r="G454">
            <v>7</v>
          </cell>
          <cell r="H454" t="str">
            <v>Genérico</v>
          </cell>
          <cell r="I454">
            <v>7896006215912</v>
          </cell>
          <cell r="J454" t="str">
            <v>3004.90.69</v>
          </cell>
          <cell r="K454">
            <v>198</v>
          </cell>
          <cell r="L454" t="str">
            <v>Linha Humana Genérico Lista Positiva</v>
          </cell>
        </row>
        <row r="455">
          <cell r="A455">
            <v>1001535</v>
          </cell>
          <cell r="B455" t="str">
            <v>RISPERIDONA 2MG COM REV P.344/98C1 X30</v>
          </cell>
          <cell r="C455">
            <v>50</v>
          </cell>
          <cell r="D455" t="str">
            <v>Saúde Humana</v>
          </cell>
          <cell r="E455">
            <v>9</v>
          </cell>
          <cell r="F455" t="str">
            <v>Farma</v>
          </cell>
          <cell r="G455">
            <v>7</v>
          </cell>
          <cell r="H455" t="str">
            <v>Genérico</v>
          </cell>
          <cell r="I455">
            <v>7896006215929</v>
          </cell>
          <cell r="J455" t="str">
            <v>3004.90.69</v>
          </cell>
          <cell r="K455">
            <v>198</v>
          </cell>
          <cell r="L455" t="str">
            <v>Linha Humana Genérico Lista Positiva</v>
          </cell>
        </row>
        <row r="456">
          <cell r="A456">
            <v>1000023</v>
          </cell>
          <cell r="B456" t="str">
            <v>S.NEOMICINA+BACITRACINA POM X</v>
          </cell>
          <cell r="C456">
            <v>50</v>
          </cell>
          <cell r="D456" t="str">
            <v>Saúde Humana</v>
          </cell>
          <cell r="E456">
            <v>9</v>
          </cell>
          <cell r="F456" t="str">
            <v>Farma</v>
          </cell>
          <cell r="G456">
            <v>98</v>
          </cell>
          <cell r="H456" t="str">
            <v>Outros</v>
          </cell>
          <cell r="J456" t="str">
            <v>2941.90.41</v>
          </cell>
          <cell r="K456">
            <v>0</v>
          </cell>
          <cell r="L456" t="str">
            <v>Linha Humana Genérico Lista Negativa</v>
          </cell>
        </row>
        <row r="457">
          <cell r="A457">
            <v>1000334</v>
          </cell>
          <cell r="B457" t="str">
            <v>SCALID 100 MG X 12</v>
          </cell>
          <cell r="C457">
            <v>50</v>
          </cell>
          <cell r="D457" t="str">
            <v>Saúde Humana</v>
          </cell>
          <cell r="E457">
            <v>9</v>
          </cell>
          <cell r="F457" t="str">
            <v>Farma</v>
          </cell>
          <cell r="G457">
            <v>1</v>
          </cell>
          <cell r="H457" t="str">
            <v>Marcas UQ</v>
          </cell>
          <cell r="I457">
            <v>7896006274506</v>
          </cell>
          <cell r="J457" t="str">
            <v>3004.90.79</v>
          </cell>
          <cell r="K457">
            <v>198</v>
          </cell>
          <cell r="L457" t="str">
            <v>Linha Humana Similar Lista Positiva</v>
          </cell>
        </row>
        <row r="458">
          <cell r="A458">
            <v>1000291</v>
          </cell>
          <cell r="B458" t="str">
            <v>SILGLOS 10MG/G CREME DERM X30G</v>
          </cell>
          <cell r="C458">
            <v>50</v>
          </cell>
          <cell r="D458" t="str">
            <v>Saúde Humana</v>
          </cell>
          <cell r="E458">
            <v>9</v>
          </cell>
          <cell r="F458" t="str">
            <v>Farma</v>
          </cell>
          <cell r="G458">
            <v>1</v>
          </cell>
          <cell r="H458" t="str">
            <v>Marcas UQ</v>
          </cell>
          <cell r="I458">
            <v>7896006260905</v>
          </cell>
          <cell r="J458" t="str">
            <v>3004.90.72</v>
          </cell>
          <cell r="K458">
            <v>80</v>
          </cell>
          <cell r="L458" t="str">
            <v>Linha Humana Similar Lista Positiva</v>
          </cell>
        </row>
        <row r="459">
          <cell r="A459">
            <v>1000292</v>
          </cell>
          <cell r="B459" t="str">
            <v>SILGLOS 10MG/G CREME DERM X50G</v>
          </cell>
          <cell r="C459">
            <v>50</v>
          </cell>
          <cell r="D459" t="str">
            <v>Saúde Humana</v>
          </cell>
          <cell r="E459">
            <v>9</v>
          </cell>
          <cell r="F459" t="str">
            <v>Farma</v>
          </cell>
          <cell r="G459">
            <v>1</v>
          </cell>
          <cell r="H459" t="str">
            <v>Marcas UQ</v>
          </cell>
          <cell r="I459">
            <v>7896006260912</v>
          </cell>
          <cell r="J459" t="str">
            <v>3004.90.72</v>
          </cell>
          <cell r="K459">
            <v>80</v>
          </cell>
          <cell r="L459" t="str">
            <v>Linha Humana Similar Lista Positiva</v>
          </cell>
        </row>
        <row r="460">
          <cell r="A460">
            <v>1001305</v>
          </cell>
          <cell r="B460" t="str">
            <v>SILICOT GEL X 15 G</v>
          </cell>
          <cell r="C460">
            <v>50</v>
          </cell>
          <cell r="D460" t="str">
            <v>Saúde Humana</v>
          </cell>
          <cell r="E460">
            <v>9</v>
          </cell>
          <cell r="F460" t="str">
            <v>Farma</v>
          </cell>
          <cell r="G460">
            <v>1</v>
          </cell>
          <cell r="H460" t="str">
            <v>Marcas UQ</v>
          </cell>
          <cell r="J460" t="str">
            <v>3005.10.20</v>
          </cell>
          <cell r="K460">
            <v>0</v>
          </cell>
          <cell r="L460" t="str">
            <v>Linha Correlatos</v>
          </cell>
        </row>
        <row r="461">
          <cell r="A461">
            <v>1000359</v>
          </cell>
          <cell r="B461" t="str">
            <v>SIRBEN 20 MG/ML SUSPENSAO ORAL-INATIVO</v>
          </cell>
          <cell r="C461">
            <v>50</v>
          </cell>
          <cell r="D461" t="str">
            <v>Saúde Humana</v>
          </cell>
          <cell r="E461">
            <v>9</v>
          </cell>
          <cell r="F461" t="str">
            <v>Farma</v>
          </cell>
          <cell r="G461">
            <v>1</v>
          </cell>
          <cell r="H461" t="str">
            <v>Marcas UQ</v>
          </cell>
          <cell r="I461">
            <v>7896006287001</v>
          </cell>
          <cell r="J461" t="str">
            <v>3004.90.63</v>
          </cell>
          <cell r="K461">
            <v>54</v>
          </cell>
          <cell r="L461" t="str">
            <v>Linha Humana Similar Lista Negativa</v>
          </cell>
        </row>
        <row r="462">
          <cell r="A462">
            <v>1000353</v>
          </cell>
          <cell r="B462" t="str">
            <v>SIRBEN COM X 6</v>
          </cell>
          <cell r="C462">
            <v>50</v>
          </cell>
          <cell r="D462" t="str">
            <v>Saúde Humana</v>
          </cell>
          <cell r="E462">
            <v>9</v>
          </cell>
          <cell r="F462" t="str">
            <v>Farma</v>
          </cell>
          <cell r="G462">
            <v>1</v>
          </cell>
          <cell r="H462" t="str">
            <v>Marcas UQ</v>
          </cell>
          <cell r="I462">
            <v>7896006285007</v>
          </cell>
          <cell r="J462" t="str">
            <v>3004.90.63</v>
          </cell>
          <cell r="K462">
            <v>240</v>
          </cell>
          <cell r="L462" t="str">
            <v>Linha Humana Similar Lista Negativa</v>
          </cell>
        </row>
        <row r="463">
          <cell r="A463">
            <v>1000309</v>
          </cell>
          <cell r="B463" t="str">
            <v>SOLU-CORTEF 100MG INJ 50FA</v>
          </cell>
          <cell r="C463">
            <v>50</v>
          </cell>
          <cell r="D463" t="str">
            <v>Saúde Humana</v>
          </cell>
          <cell r="E463">
            <v>9</v>
          </cell>
          <cell r="F463" t="str">
            <v>Farma</v>
          </cell>
          <cell r="G463">
            <v>1</v>
          </cell>
          <cell r="H463" t="str">
            <v>Marcas UQ</v>
          </cell>
          <cell r="I463">
            <v>7896006267089</v>
          </cell>
          <cell r="J463" t="str">
            <v>3004.39.99</v>
          </cell>
          <cell r="K463">
            <v>12</v>
          </cell>
          <cell r="L463" t="str">
            <v>Linha Humana Similar Lista Positiva</v>
          </cell>
        </row>
        <row r="464">
          <cell r="A464">
            <v>1000310</v>
          </cell>
          <cell r="B464" t="str">
            <v>SOLU-CORTEF 500MG INJ 50FA</v>
          </cell>
          <cell r="C464">
            <v>50</v>
          </cell>
          <cell r="D464" t="str">
            <v>Saúde Humana</v>
          </cell>
          <cell r="E464">
            <v>9</v>
          </cell>
          <cell r="F464" t="str">
            <v>Farma</v>
          </cell>
          <cell r="G464">
            <v>1</v>
          </cell>
          <cell r="H464" t="str">
            <v>Marcas UQ</v>
          </cell>
          <cell r="I464">
            <v>7896006267232</v>
          </cell>
          <cell r="J464" t="str">
            <v>3004.39.99</v>
          </cell>
          <cell r="K464">
            <v>12</v>
          </cell>
          <cell r="L464" t="str">
            <v>Linha Humana Similar Lista Positiva</v>
          </cell>
        </row>
        <row r="465">
          <cell r="A465">
            <v>1000316</v>
          </cell>
          <cell r="B465" t="str">
            <v>STANDOR 500MG COM X 24</v>
          </cell>
          <cell r="C465">
            <v>50</v>
          </cell>
          <cell r="D465" t="str">
            <v>Saúde Humana</v>
          </cell>
          <cell r="E465">
            <v>9</v>
          </cell>
          <cell r="F465" t="str">
            <v>Farma</v>
          </cell>
          <cell r="G465">
            <v>4</v>
          </cell>
          <cell r="H465" t="str">
            <v>Genom</v>
          </cell>
          <cell r="I465">
            <v>7896006270058</v>
          </cell>
          <cell r="J465" t="str">
            <v>3004.90.39</v>
          </cell>
          <cell r="K465">
            <v>144</v>
          </cell>
          <cell r="L465" t="str">
            <v>Linha Humana Similar Lista Positiva</v>
          </cell>
        </row>
        <row r="466">
          <cell r="A466">
            <v>1001003</v>
          </cell>
          <cell r="B466" t="str">
            <v>STANDOR 500MG COM X 24</v>
          </cell>
          <cell r="C466">
            <v>50</v>
          </cell>
          <cell r="D466" t="str">
            <v>Saúde Humana</v>
          </cell>
          <cell r="E466">
            <v>9</v>
          </cell>
          <cell r="F466" t="str">
            <v>Farma</v>
          </cell>
          <cell r="G466">
            <v>1</v>
          </cell>
          <cell r="H466" t="str">
            <v>Marcas UQ</v>
          </cell>
          <cell r="I466">
            <v>7896006270058</v>
          </cell>
          <cell r="J466" t="str">
            <v>3004.90.39</v>
          </cell>
          <cell r="K466">
            <v>198</v>
          </cell>
          <cell r="L466" t="str">
            <v>Linha Humana Similar Lista Positiva</v>
          </cell>
        </row>
        <row r="467">
          <cell r="A467">
            <v>1000360</v>
          </cell>
          <cell r="B467" t="str">
            <v>SUCCINIL COLIN 100MG FA</v>
          </cell>
          <cell r="C467">
            <v>50</v>
          </cell>
          <cell r="D467" t="str">
            <v>Saúde Humana</v>
          </cell>
          <cell r="E467">
            <v>9</v>
          </cell>
          <cell r="F467" t="str">
            <v>Farma</v>
          </cell>
          <cell r="G467">
            <v>1</v>
          </cell>
          <cell r="H467" t="str">
            <v>Marcas UQ</v>
          </cell>
          <cell r="I467">
            <v>7896006288404</v>
          </cell>
          <cell r="J467" t="str">
            <v>3004.90.99</v>
          </cell>
          <cell r="K467">
            <v>108</v>
          </cell>
          <cell r="L467" t="str">
            <v>Linha Humana Similar Lista Positiva</v>
          </cell>
        </row>
        <row r="468">
          <cell r="A468">
            <v>1000361</v>
          </cell>
          <cell r="B468" t="str">
            <v>SUCCINIL COLIN 500MG FA</v>
          </cell>
          <cell r="C468">
            <v>50</v>
          </cell>
          <cell r="D468" t="str">
            <v>Saúde Humana</v>
          </cell>
          <cell r="E468">
            <v>9</v>
          </cell>
          <cell r="F468" t="str">
            <v>Farma</v>
          </cell>
          <cell r="G468">
            <v>1</v>
          </cell>
          <cell r="H468" t="str">
            <v>Marcas UQ</v>
          </cell>
          <cell r="I468">
            <v>7896006289609</v>
          </cell>
          <cell r="J468" t="str">
            <v>3004.90.99</v>
          </cell>
          <cell r="K468">
            <v>108</v>
          </cell>
          <cell r="L468" t="str">
            <v>Linha Humana Similar Lista Positiva</v>
          </cell>
        </row>
        <row r="469">
          <cell r="A469">
            <v>1000816</v>
          </cell>
          <cell r="B469" t="str">
            <v>SUCCINILCOLINA UNION 500MG FA</v>
          </cell>
          <cell r="C469">
            <v>50</v>
          </cell>
          <cell r="D469" t="str">
            <v>Saúde Humana</v>
          </cell>
          <cell r="E469">
            <v>9</v>
          </cell>
          <cell r="F469" t="str">
            <v>Farma</v>
          </cell>
          <cell r="G469">
            <v>1</v>
          </cell>
          <cell r="H469" t="str">
            <v>Marcas UQ</v>
          </cell>
          <cell r="I469">
            <v>7896666666666</v>
          </cell>
          <cell r="J469" t="str">
            <v>3004.90.99</v>
          </cell>
          <cell r="K469">
            <v>0</v>
          </cell>
          <cell r="L469" t="str">
            <v>Linha Humana Similar Lista Positiva</v>
          </cell>
        </row>
        <row r="470">
          <cell r="A470">
            <v>1000106</v>
          </cell>
          <cell r="B470" t="str">
            <v>SULF TERBUTALINA 0,5MG/ML X 50</v>
          </cell>
          <cell r="C470">
            <v>50</v>
          </cell>
          <cell r="D470" t="str">
            <v>Saúde Humana</v>
          </cell>
          <cell r="E470">
            <v>9</v>
          </cell>
          <cell r="F470" t="str">
            <v>Farma</v>
          </cell>
          <cell r="G470">
            <v>7</v>
          </cell>
          <cell r="H470" t="str">
            <v>Genérico</v>
          </cell>
          <cell r="I470">
            <v>7896006226475</v>
          </cell>
          <cell r="J470" t="str">
            <v>3004.90.39</v>
          </cell>
          <cell r="K470">
            <v>20</v>
          </cell>
          <cell r="L470" t="str">
            <v>Linha Humana Genérico Lista Positiva</v>
          </cell>
        </row>
        <row r="471">
          <cell r="A471">
            <v>1000637</v>
          </cell>
          <cell r="B471" t="str">
            <v>SULF TERBUTALINA 0,5MG/ML X 6</v>
          </cell>
          <cell r="C471">
            <v>50</v>
          </cell>
          <cell r="D471" t="str">
            <v>Saúde Humana</v>
          </cell>
          <cell r="E471">
            <v>9</v>
          </cell>
          <cell r="F471" t="str">
            <v>Farma</v>
          </cell>
          <cell r="G471">
            <v>7</v>
          </cell>
          <cell r="H471" t="str">
            <v>Genérico</v>
          </cell>
          <cell r="I471">
            <v>7896006226574</v>
          </cell>
          <cell r="J471" t="str">
            <v>3004.90.39</v>
          </cell>
          <cell r="K471">
            <v>100</v>
          </cell>
          <cell r="L471" t="str">
            <v>Linha Humana Genérico Lista Positiva</v>
          </cell>
        </row>
        <row r="472">
          <cell r="A472">
            <v>1000294</v>
          </cell>
          <cell r="B472" t="str">
            <v>SULFADIAZINA PRATA 10MG/G X30G</v>
          </cell>
          <cell r="C472">
            <v>50</v>
          </cell>
          <cell r="D472" t="str">
            <v>Saúde Humana</v>
          </cell>
          <cell r="E472">
            <v>9</v>
          </cell>
          <cell r="F472" t="str">
            <v>Farma</v>
          </cell>
          <cell r="G472">
            <v>7</v>
          </cell>
          <cell r="H472" t="str">
            <v>Genérico</v>
          </cell>
          <cell r="I472">
            <v>7896006261308</v>
          </cell>
          <cell r="J472" t="str">
            <v>3004.90.72</v>
          </cell>
          <cell r="K472">
            <v>80</v>
          </cell>
          <cell r="L472" t="str">
            <v>Linha Humana Genérico Lista Positiva</v>
          </cell>
        </row>
        <row r="473">
          <cell r="A473">
            <v>1000199</v>
          </cell>
          <cell r="B473" t="str">
            <v>SULFATO SALBUTAMOL 0,4 MG/ML SOL</v>
          </cell>
          <cell r="C473">
            <v>50</v>
          </cell>
          <cell r="D473" t="str">
            <v>Saúde Humana</v>
          </cell>
          <cell r="E473">
            <v>9</v>
          </cell>
          <cell r="F473" t="str">
            <v>Farma</v>
          </cell>
          <cell r="G473">
            <v>7</v>
          </cell>
          <cell r="H473" t="str">
            <v>Genérico</v>
          </cell>
          <cell r="I473">
            <v>7896006241263</v>
          </cell>
          <cell r="J473" t="str">
            <v>3004.90.69</v>
          </cell>
          <cell r="K473">
            <v>35</v>
          </cell>
          <cell r="L473" t="str">
            <v>Linha Humana Genérico Lista Positiva</v>
          </cell>
        </row>
        <row r="474">
          <cell r="A474">
            <v>1001193</v>
          </cell>
          <cell r="B474" t="str">
            <v>TANDRIFLAN COM X 100</v>
          </cell>
          <cell r="C474">
            <v>50</v>
          </cell>
          <cell r="D474" t="str">
            <v>Saúde Humana</v>
          </cell>
          <cell r="E474">
            <v>9</v>
          </cell>
          <cell r="F474" t="str">
            <v>Farma</v>
          </cell>
          <cell r="G474">
            <v>1</v>
          </cell>
          <cell r="H474" t="str">
            <v>Marcas UQ</v>
          </cell>
          <cell r="I474">
            <v>7896006234548</v>
          </cell>
          <cell r="J474" t="str">
            <v>3004.90.37</v>
          </cell>
          <cell r="K474">
            <v>72</v>
          </cell>
          <cell r="L474" t="str">
            <v>Linha Humana Similar Lista Negativa</v>
          </cell>
        </row>
        <row r="475">
          <cell r="A475">
            <v>1000153</v>
          </cell>
          <cell r="B475" t="str">
            <v>TANDRIFLAN COM X 15</v>
          </cell>
          <cell r="C475">
            <v>50</v>
          </cell>
          <cell r="D475" t="str">
            <v>Saúde Humana</v>
          </cell>
          <cell r="E475">
            <v>9</v>
          </cell>
          <cell r="F475" t="str">
            <v>Farma</v>
          </cell>
          <cell r="G475">
            <v>1</v>
          </cell>
          <cell r="H475" t="str">
            <v>Marcas UQ</v>
          </cell>
          <cell r="I475">
            <v>7896006234524</v>
          </cell>
          <cell r="J475" t="str">
            <v>3004.90.37</v>
          </cell>
          <cell r="K475">
            <v>198</v>
          </cell>
          <cell r="L475" t="str">
            <v>Linha Humana Similar Lista Negativa</v>
          </cell>
        </row>
        <row r="476">
          <cell r="A476">
            <v>1000152</v>
          </cell>
          <cell r="B476" t="str">
            <v>TANDRIFLAN COM X 30</v>
          </cell>
          <cell r="C476">
            <v>50</v>
          </cell>
          <cell r="D476" t="str">
            <v>Saúde Humana</v>
          </cell>
          <cell r="E476">
            <v>9</v>
          </cell>
          <cell r="F476" t="str">
            <v>Farma</v>
          </cell>
          <cell r="G476">
            <v>1</v>
          </cell>
          <cell r="H476" t="str">
            <v>Marcas UQ</v>
          </cell>
          <cell r="I476">
            <v>7896006234517</v>
          </cell>
          <cell r="J476" t="str">
            <v>3004.90.37</v>
          </cell>
          <cell r="K476">
            <v>198</v>
          </cell>
          <cell r="L476" t="str">
            <v>Linha Humana Similar Lista Negativa</v>
          </cell>
        </row>
        <row r="477">
          <cell r="A477">
            <v>1000060</v>
          </cell>
          <cell r="B477" t="str">
            <v>TEFLAN 20MG INJ 50 FA</v>
          </cell>
          <cell r="C477">
            <v>50</v>
          </cell>
          <cell r="D477" t="str">
            <v>Saúde Humana</v>
          </cell>
          <cell r="E477">
            <v>9</v>
          </cell>
          <cell r="F477" t="str">
            <v>Farma</v>
          </cell>
          <cell r="G477">
            <v>1</v>
          </cell>
          <cell r="H477" t="str">
            <v>Marcas UQ</v>
          </cell>
          <cell r="I477">
            <v>7896006219149</v>
          </cell>
          <cell r="J477" t="str">
            <v>3004.90.73</v>
          </cell>
          <cell r="K477">
            <v>12</v>
          </cell>
          <cell r="L477" t="str">
            <v>Linha Humana Similar Lista Positiva</v>
          </cell>
        </row>
        <row r="478">
          <cell r="A478">
            <v>1000865</v>
          </cell>
          <cell r="B478" t="str">
            <v>TEFLAN 20MG INJ AG</v>
          </cell>
          <cell r="C478">
            <v>50</v>
          </cell>
          <cell r="D478" t="str">
            <v>Saúde Humana</v>
          </cell>
          <cell r="E478">
            <v>9</v>
          </cell>
          <cell r="F478" t="str">
            <v>Farma</v>
          </cell>
          <cell r="G478">
            <v>4</v>
          </cell>
          <cell r="H478" t="str">
            <v>Genom</v>
          </cell>
          <cell r="I478">
            <v>7896006210283</v>
          </cell>
          <cell r="J478" t="str">
            <v>3004.90.73</v>
          </cell>
          <cell r="K478">
            <v>0</v>
          </cell>
          <cell r="L478" t="str">
            <v>Medicamento Isento</v>
          </cell>
        </row>
        <row r="479">
          <cell r="A479">
            <v>1000862</v>
          </cell>
          <cell r="B479" t="str">
            <v>TEFLAN 20MG INJ AG-INATIVO-</v>
          </cell>
          <cell r="C479">
            <v>50</v>
          </cell>
          <cell r="D479" t="str">
            <v>Saúde Humana</v>
          </cell>
          <cell r="E479">
            <v>9</v>
          </cell>
          <cell r="F479" t="str">
            <v>Farma</v>
          </cell>
          <cell r="G479">
            <v>98</v>
          </cell>
          <cell r="H479" t="str">
            <v>Outros</v>
          </cell>
          <cell r="J479" t="str">
            <v>3004.90.73</v>
          </cell>
          <cell r="K479">
            <v>0</v>
          </cell>
          <cell r="L479" t="str">
            <v>Medicamento Isento</v>
          </cell>
        </row>
        <row r="480">
          <cell r="A480">
            <v>1000006</v>
          </cell>
          <cell r="B480" t="str">
            <v>TEFLAN 40MG INJ 50FA</v>
          </cell>
          <cell r="C480">
            <v>50</v>
          </cell>
          <cell r="D480" t="str">
            <v>Saúde Humana</v>
          </cell>
          <cell r="E480">
            <v>9</v>
          </cell>
          <cell r="F480" t="str">
            <v>Farma</v>
          </cell>
          <cell r="G480">
            <v>1</v>
          </cell>
          <cell r="H480" t="str">
            <v>Marcas UQ</v>
          </cell>
          <cell r="I480">
            <v>7896006210535</v>
          </cell>
          <cell r="J480" t="str">
            <v>3004.90.73</v>
          </cell>
          <cell r="K480">
            <v>12</v>
          </cell>
          <cell r="L480" t="str">
            <v>Linha Humana Similar Lista Positiva</v>
          </cell>
        </row>
        <row r="481">
          <cell r="A481">
            <v>1000061</v>
          </cell>
          <cell r="B481" t="str">
            <v>TEFLAN 40MG PO LIOF SOL INJ5FA</v>
          </cell>
          <cell r="C481">
            <v>50</v>
          </cell>
          <cell r="D481" t="str">
            <v>Saúde Humana</v>
          </cell>
          <cell r="E481">
            <v>9</v>
          </cell>
          <cell r="F481" t="str">
            <v>Farma</v>
          </cell>
          <cell r="G481">
            <v>1</v>
          </cell>
          <cell r="H481" t="str">
            <v>Marcas UQ</v>
          </cell>
          <cell r="I481">
            <v>7896006219156</v>
          </cell>
          <cell r="J481" t="str">
            <v>3004.90.73</v>
          </cell>
          <cell r="K481">
            <v>39</v>
          </cell>
          <cell r="L481" t="str">
            <v>Linha Humana Similar Lista Positiva</v>
          </cell>
        </row>
        <row r="482">
          <cell r="A482">
            <v>1000280</v>
          </cell>
          <cell r="B482" t="str">
            <v>TEIPLAN 400 MG PO INJ FA E DIL</v>
          </cell>
          <cell r="C482">
            <v>50</v>
          </cell>
          <cell r="D482" t="str">
            <v>Saúde Humana</v>
          </cell>
          <cell r="E482">
            <v>9</v>
          </cell>
          <cell r="F482" t="str">
            <v>Farma</v>
          </cell>
          <cell r="G482">
            <v>1</v>
          </cell>
          <cell r="H482" t="str">
            <v>Marcas UQ</v>
          </cell>
          <cell r="I482">
            <v>7896006259404</v>
          </cell>
          <cell r="J482" t="str">
            <v>3004.20.79</v>
          </cell>
          <cell r="K482">
            <v>48</v>
          </cell>
          <cell r="L482" t="str">
            <v>Linha Humana Similar Lista Positiva</v>
          </cell>
        </row>
        <row r="483">
          <cell r="A483">
            <v>1000054</v>
          </cell>
          <cell r="B483" t="str">
            <v>TERBUTIL 0,5MG/ML INJ X 50AMP</v>
          </cell>
          <cell r="C483">
            <v>50</v>
          </cell>
          <cell r="D483" t="str">
            <v>Saúde Humana</v>
          </cell>
          <cell r="E483">
            <v>9</v>
          </cell>
          <cell r="F483" t="str">
            <v>Farma</v>
          </cell>
          <cell r="G483">
            <v>1</v>
          </cell>
          <cell r="H483" t="str">
            <v>Marcas UQ</v>
          </cell>
          <cell r="I483">
            <v>7896006218340</v>
          </cell>
          <cell r="J483" t="str">
            <v>3004.90.99</v>
          </cell>
          <cell r="K483">
            <v>20</v>
          </cell>
          <cell r="L483" t="str">
            <v>Linha Humana Marca Lista Positiva</v>
          </cell>
        </row>
        <row r="484">
          <cell r="A484">
            <v>1000633</v>
          </cell>
          <cell r="B484" t="str">
            <v>TERBUTIL 0,5MG/ML INJ X 6AMP</v>
          </cell>
          <cell r="C484">
            <v>50</v>
          </cell>
          <cell r="D484" t="str">
            <v>Saúde Humana</v>
          </cell>
          <cell r="E484">
            <v>9</v>
          </cell>
          <cell r="F484" t="str">
            <v>Farma</v>
          </cell>
          <cell r="G484">
            <v>1</v>
          </cell>
          <cell r="H484" t="str">
            <v>Marcas UQ</v>
          </cell>
          <cell r="I484">
            <v>7896006215639</v>
          </cell>
          <cell r="J484" t="str">
            <v>3004.90.99</v>
          </cell>
          <cell r="K484">
            <v>100</v>
          </cell>
          <cell r="L484" t="str">
            <v>Linha Humana Marca Lista Positiva</v>
          </cell>
        </row>
        <row r="485">
          <cell r="A485">
            <v>1000344</v>
          </cell>
          <cell r="B485" t="str">
            <v>TERMOL 200MG/ML SOL OR X15ML</v>
          </cell>
          <cell r="C485">
            <v>50</v>
          </cell>
          <cell r="D485" t="str">
            <v>Saúde Humana</v>
          </cell>
          <cell r="E485">
            <v>9</v>
          </cell>
          <cell r="F485" t="str">
            <v>Farma</v>
          </cell>
          <cell r="G485">
            <v>1</v>
          </cell>
          <cell r="H485" t="str">
            <v>Marcas UQ</v>
          </cell>
          <cell r="I485">
            <v>7896006281689</v>
          </cell>
          <cell r="J485" t="str">
            <v>3004.90.45</v>
          </cell>
          <cell r="K485">
            <v>90</v>
          </cell>
          <cell r="L485" t="str">
            <v>Linha Humana Similar Lista Negativa</v>
          </cell>
        </row>
        <row r="486">
          <cell r="A486">
            <v>1000345</v>
          </cell>
          <cell r="B486" t="str">
            <v>TERMOL 750MG COM X 200</v>
          </cell>
          <cell r="C486">
            <v>50</v>
          </cell>
          <cell r="D486" t="str">
            <v>Saúde Humana</v>
          </cell>
          <cell r="E486">
            <v>9</v>
          </cell>
          <cell r="F486" t="str">
            <v>Farma</v>
          </cell>
          <cell r="G486">
            <v>1</v>
          </cell>
          <cell r="H486" t="str">
            <v>Marcas UQ</v>
          </cell>
          <cell r="I486">
            <v>7896006281702</v>
          </cell>
          <cell r="J486" t="str">
            <v>3004.90.45</v>
          </cell>
          <cell r="K486">
            <v>9</v>
          </cell>
          <cell r="L486" t="str">
            <v>Linha Humana Similar Lista Negativa</v>
          </cell>
        </row>
        <row r="487">
          <cell r="A487">
            <v>1000204</v>
          </cell>
          <cell r="B487" t="str">
            <v>TERTOP 250MG COM X 14</v>
          </cell>
          <cell r="C487">
            <v>50</v>
          </cell>
          <cell r="D487" t="str">
            <v>Saúde Humana</v>
          </cell>
          <cell r="E487">
            <v>9</v>
          </cell>
          <cell r="F487" t="str">
            <v>Farma</v>
          </cell>
          <cell r="G487">
            <v>1</v>
          </cell>
          <cell r="H487" t="str">
            <v>Marcas UQ</v>
          </cell>
          <cell r="I487">
            <v>7896006242796</v>
          </cell>
          <cell r="J487" t="str">
            <v>3004.90.39</v>
          </cell>
          <cell r="K487">
            <v>144</v>
          </cell>
          <cell r="L487" t="str">
            <v>Linha Humana Similar Lista Positiva</v>
          </cell>
        </row>
        <row r="488">
          <cell r="A488">
            <v>1000205</v>
          </cell>
          <cell r="B488" t="str">
            <v>TERTOP 250MG COM X 28</v>
          </cell>
          <cell r="C488">
            <v>50</v>
          </cell>
          <cell r="D488" t="str">
            <v>Saúde Humana</v>
          </cell>
          <cell r="E488">
            <v>9</v>
          </cell>
          <cell r="F488" t="str">
            <v>Farma</v>
          </cell>
          <cell r="G488">
            <v>1</v>
          </cell>
          <cell r="H488" t="str">
            <v>Marcas UQ</v>
          </cell>
          <cell r="I488">
            <v>7896006242833</v>
          </cell>
          <cell r="J488" t="str">
            <v>3004.90.39</v>
          </cell>
          <cell r="K488">
            <v>144</v>
          </cell>
          <cell r="L488" t="str">
            <v>Linha Humana Similar Lista Positiva</v>
          </cell>
        </row>
        <row r="489">
          <cell r="A489">
            <v>1000306</v>
          </cell>
          <cell r="B489" t="str">
            <v>TESS 2,0/0,035MG COM REV X 21</v>
          </cell>
          <cell r="C489">
            <v>50</v>
          </cell>
          <cell r="D489" t="str">
            <v>Saúde Humana</v>
          </cell>
          <cell r="E489">
            <v>9</v>
          </cell>
          <cell r="F489" t="str">
            <v>Farma</v>
          </cell>
          <cell r="G489">
            <v>1</v>
          </cell>
          <cell r="H489" t="str">
            <v>Marcas UQ</v>
          </cell>
          <cell r="I489">
            <v>7896241266212</v>
          </cell>
          <cell r="J489" t="str">
            <v>3004.39.99</v>
          </cell>
          <cell r="K489">
            <v>240</v>
          </cell>
          <cell r="L489" t="str">
            <v>Linha Humana Similar Lista Positiva</v>
          </cell>
        </row>
        <row r="490">
          <cell r="A490">
            <v>1000389</v>
          </cell>
          <cell r="B490" t="str">
            <v>TIABENDAZOL 50MG/G POM X 45G</v>
          </cell>
          <cell r="C490">
            <v>50</v>
          </cell>
          <cell r="D490" t="str">
            <v>Saúde Humana</v>
          </cell>
          <cell r="E490">
            <v>9</v>
          </cell>
          <cell r="F490" t="str">
            <v>Farma</v>
          </cell>
          <cell r="G490">
            <v>7</v>
          </cell>
          <cell r="H490" t="str">
            <v>Genérico</v>
          </cell>
          <cell r="I490">
            <v>7896006270065</v>
          </cell>
          <cell r="J490" t="str">
            <v>3004.90.79</v>
          </cell>
          <cell r="K490">
            <v>200</v>
          </cell>
          <cell r="L490" t="str">
            <v>Linha Humana Genérico Lista Negativa</v>
          </cell>
        </row>
        <row r="491">
          <cell r="A491">
            <v>1000021</v>
          </cell>
          <cell r="B491" t="str">
            <v>TINORAL 500MG COM REV X 4</v>
          </cell>
          <cell r="C491">
            <v>50</v>
          </cell>
          <cell r="D491" t="str">
            <v>Saúde Humana</v>
          </cell>
          <cell r="E491">
            <v>9</v>
          </cell>
          <cell r="F491" t="str">
            <v>Farma</v>
          </cell>
          <cell r="G491">
            <v>1</v>
          </cell>
          <cell r="H491" t="str">
            <v>Marcas UQ</v>
          </cell>
          <cell r="I491">
            <v>7896006212843</v>
          </cell>
          <cell r="J491" t="str">
            <v>3004.90.69</v>
          </cell>
          <cell r="K491">
            <v>240</v>
          </cell>
          <cell r="L491" t="str">
            <v>Linha Humana Similar Lista Negativa</v>
          </cell>
        </row>
        <row r="492">
          <cell r="A492">
            <v>1000664</v>
          </cell>
          <cell r="B492" t="str">
            <v>TOBRANOM COLIRIO X 1 FR</v>
          </cell>
          <cell r="C492">
            <v>50</v>
          </cell>
          <cell r="D492" t="str">
            <v>Saúde Humana</v>
          </cell>
          <cell r="E492">
            <v>9</v>
          </cell>
          <cell r="F492" t="str">
            <v>Farma</v>
          </cell>
          <cell r="G492">
            <v>9</v>
          </cell>
          <cell r="H492" t="str">
            <v>Oftalmo</v>
          </cell>
          <cell r="I492">
            <v>7896006214762</v>
          </cell>
          <cell r="J492" t="str">
            <v>3004.20.69</v>
          </cell>
          <cell r="K492">
            <v>160</v>
          </cell>
          <cell r="L492" t="str">
            <v>Linha Humana Similar Lista Positiva</v>
          </cell>
        </row>
        <row r="493">
          <cell r="A493">
            <v>1000341</v>
          </cell>
          <cell r="B493" t="str">
            <v>TOPCOID 5MG/G GEL X 40G</v>
          </cell>
          <cell r="C493">
            <v>50</v>
          </cell>
          <cell r="D493" t="str">
            <v>Saúde Humana</v>
          </cell>
          <cell r="E493">
            <v>9</v>
          </cell>
          <cell r="F493" t="str">
            <v>Farma</v>
          </cell>
          <cell r="G493">
            <v>1</v>
          </cell>
          <cell r="H493" t="str">
            <v>Marcas UQ</v>
          </cell>
          <cell r="I493">
            <v>7896006280507</v>
          </cell>
          <cell r="J493" t="str">
            <v>3004.90.99</v>
          </cell>
          <cell r="K493">
            <v>80</v>
          </cell>
          <cell r="L493" t="str">
            <v>Linha Humana Outros Lista Negativa</v>
          </cell>
        </row>
        <row r="494">
          <cell r="A494">
            <v>1000987</v>
          </cell>
          <cell r="B494" t="str">
            <v>TOPTRAT 10 MG/G LOC CREM X 30G-INATIVO</v>
          </cell>
          <cell r="C494">
            <v>50</v>
          </cell>
          <cell r="D494" t="str">
            <v>Saúde Humana</v>
          </cell>
          <cell r="E494">
            <v>9</v>
          </cell>
          <cell r="F494" t="str">
            <v>Farma</v>
          </cell>
          <cell r="G494">
            <v>1</v>
          </cell>
          <cell r="H494" t="str">
            <v>Marcas UQ</v>
          </cell>
          <cell r="I494">
            <v>7896006229360</v>
          </cell>
          <cell r="J494" t="str">
            <v>3004.90.79</v>
          </cell>
          <cell r="K494">
            <v>0</v>
          </cell>
          <cell r="L494" t="str">
            <v>Linha Humana Similar Lista Negativa</v>
          </cell>
        </row>
        <row r="495">
          <cell r="A495">
            <v>1000989</v>
          </cell>
          <cell r="B495" t="str">
            <v>TOPTRAT 280MG SOL TOP X 12ML-INATIVO</v>
          </cell>
          <cell r="C495">
            <v>50</v>
          </cell>
          <cell r="D495" t="str">
            <v>Saúde Humana</v>
          </cell>
          <cell r="E495">
            <v>9</v>
          </cell>
          <cell r="F495" t="str">
            <v>Farma</v>
          </cell>
          <cell r="G495">
            <v>1</v>
          </cell>
          <cell r="H495" t="str">
            <v>Marcas UQ</v>
          </cell>
          <cell r="I495">
            <v>7896006270010</v>
          </cell>
          <cell r="J495" t="str">
            <v>3004.90.79</v>
          </cell>
          <cell r="K495">
            <v>0</v>
          </cell>
          <cell r="L495" t="str">
            <v>Linha Humana Similar Lista Negativa</v>
          </cell>
        </row>
        <row r="496">
          <cell r="A496">
            <v>1000024</v>
          </cell>
          <cell r="B496" t="str">
            <v>TRIOXINA 1G IM X50FA+50DIL</v>
          </cell>
          <cell r="C496">
            <v>50</v>
          </cell>
          <cell r="D496" t="str">
            <v>Saúde Humana</v>
          </cell>
          <cell r="E496">
            <v>9</v>
          </cell>
          <cell r="F496" t="str">
            <v>Farma</v>
          </cell>
          <cell r="G496">
            <v>1</v>
          </cell>
          <cell r="H496" t="str">
            <v>Marcas UQ</v>
          </cell>
          <cell r="I496">
            <v>7896006213529</v>
          </cell>
          <cell r="J496" t="str">
            <v>3004.20.59</v>
          </cell>
          <cell r="K496">
            <v>3</v>
          </cell>
          <cell r="L496" t="str">
            <v>Linha Humana Similar Lista Positiva</v>
          </cell>
        </row>
        <row r="497">
          <cell r="A497">
            <v>1000399</v>
          </cell>
          <cell r="B497" t="str">
            <v>TRIOXINA 1G INJ EV 50FA</v>
          </cell>
          <cell r="C497">
            <v>50</v>
          </cell>
          <cell r="D497" t="str">
            <v>Saúde Humana</v>
          </cell>
          <cell r="E497">
            <v>9</v>
          </cell>
          <cell r="F497" t="str">
            <v>Farma</v>
          </cell>
          <cell r="G497">
            <v>1</v>
          </cell>
          <cell r="H497" t="str">
            <v>Marcas UQ</v>
          </cell>
          <cell r="I497">
            <v>7896006297734</v>
          </cell>
          <cell r="J497" t="str">
            <v>3004.20.59</v>
          </cell>
          <cell r="K497">
            <v>6</v>
          </cell>
          <cell r="L497" t="str">
            <v>Linha Humana Similar Lista Positiva</v>
          </cell>
        </row>
        <row r="498">
          <cell r="A498">
            <v>1000397</v>
          </cell>
          <cell r="B498" t="str">
            <v>TRIOXINA 1G INJ IM FA X 3,5ML</v>
          </cell>
          <cell r="C498">
            <v>50</v>
          </cell>
          <cell r="D498" t="str">
            <v>Saúde Humana</v>
          </cell>
          <cell r="E498">
            <v>9</v>
          </cell>
          <cell r="F498" t="str">
            <v>Farma</v>
          </cell>
          <cell r="G498">
            <v>1</v>
          </cell>
          <cell r="H498" t="str">
            <v>Marcas UQ</v>
          </cell>
          <cell r="I498">
            <v>7896006296614</v>
          </cell>
          <cell r="J498" t="str">
            <v>3004.20.59</v>
          </cell>
          <cell r="K498">
            <v>48</v>
          </cell>
          <cell r="L498" t="str">
            <v>Linha Humana Similar Lista Positiva</v>
          </cell>
        </row>
        <row r="499">
          <cell r="A499">
            <v>1000050</v>
          </cell>
          <cell r="B499" t="str">
            <v>UNI AMOX 250MG SUS X150ML</v>
          </cell>
          <cell r="C499">
            <v>50</v>
          </cell>
          <cell r="D499" t="str">
            <v>Saúde Humana</v>
          </cell>
          <cell r="E499">
            <v>9</v>
          </cell>
          <cell r="F499" t="str">
            <v>Farma</v>
          </cell>
          <cell r="G499">
            <v>1</v>
          </cell>
          <cell r="H499" t="str">
            <v>Marcas UQ</v>
          </cell>
          <cell r="I499">
            <v>7896006217602</v>
          </cell>
          <cell r="J499" t="str">
            <v>3004.10.12</v>
          </cell>
          <cell r="K499">
            <v>35</v>
          </cell>
          <cell r="L499" t="str">
            <v>Linha Humana Similar Lista Positiva</v>
          </cell>
        </row>
        <row r="500">
          <cell r="A500">
            <v>1000045</v>
          </cell>
          <cell r="B500" t="str">
            <v>UNI AMOX 500MG CAP X21</v>
          </cell>
          <cell r="C500">
            <v>50</v>
          </cell>
          <cell r="D500" t="str">
            <v>Saúde Humana</v>
          </cell>
          <cell r="E500">
            <v>9</v>
          </cell>
          <cell r="F500" t="str">
            <v>Farma</v>
          </cell>
          <cell r="G500">
            <v>1</v>
          </cell>
          <cell r="H500" t="str">
            <v>Marcas UQ</v>
          </cell>
          <cell r="I500">
            <v>7896006216995</v>
          </cell>
          <cell r="J500" t="str">
            <v>3004.10.12</v>
          </cell>
          <cell r="K500">
            <v>204</v>
          </cell>
          <cell r="L500" t="str">
            <v>Linha Humana Similar Lista Positiva</v>
          </cell>
        </row>
        <row r="501">
          <cell r="A501">
            <v>1000035</v>
          </cell>
          <cell r="B501" t="str">
            <v>UNI AMOX 500MG/5ML SUS OR X150</v>
          </cell>
          <cell r="C501">
            <v>50</v>
          </cell>
          <cell r="D501" t="str">
            <v>Saúde Humana</v>
          </cell>
          <cell r="E501">
            <v>9</v>
          </cell>
          <cell r="F501" t="str">
            <v>Farma</v>
          </cell>
          <cell r="G501">
            <v>1</v>
          </cell>
          <cell r="H501" t="str">
            <v>Marcas UQ</v>
          </cell>
          <cell r="I501">
            <v>7896006215288</v>
          </cell>
          <cell r="J501" t="str">
            <v>3004.10.12</v>
          </cell>
          <cell r="K501">
            <v>28</v>
          </cell>
          <cell r="L501" t="str">
            <v>Linha Humana Similar Lista Positiva</v>
          </cell>
        </row>
        <row r="502">
          <cell r="A502">
            <v>1000027</v>
          </cell>
          <cell r="B502" t="str">
            <v>UNI AMPICILIN 0,5G 50FA INJ</v>
          </cell>
          <cell r="C502">
            <v>50</v>
          </cell>
          <cell r="D502" t="str">
            <v>Saúde Humana</v>
          </cell>
          <cell r="E502">
            <v>9</v>
          </cell>
          <cell r="F502" t="str">
            <v>Farma</v>
          </cell>
          <cell r="G502">
            <v>1</v>
          </cell>
          <cell r="H502" t="str">
            <v>Marcas UQ</v>
          </cell>
          <cell r="I502">
            <v>7896006214502</v>
          </cell>
          <cell r="J502" t="str">
            <v>3004.10.11</v>
          </cell>
          <cell r="K502">
            <v>12</v>
          </cell>
          <cell r="L502" t="str">
            <v>Linha Humana Similar Lista Positiva</v>
          </cell>
        </row>
        <row r="503">
          <cell r="A503">
            <v>1000632</v>
          </cell>
          <cell r="B503" t="str">
            <v>UNI AMPICILIN 0,5G SOL INJ</v>
          </cell>
          <cell r="C503">
            <v>50</v>
          </cell>
          <cell r="D503" t="str">
            <v>Saúde Humana</v>
          </cell>
          <cell r="E503">
            <v>9</v>
          </cell>
          <cell r="F503" t="str">
            <v>Farma</v>
          </cell>
          <cell r="G503">
            <v>1</v>
          </cell>
          <cell r="H503" t="str">
            <v>Marcas UQ</v>
          </cell>
          <cell r="I503">
            <v>7896006214380</v>
          </cell>
          <cell r="J503" t="str">
            <v>3004.10.11</v>
          </cell>
          <cell r="K503">
            <v>12</v>
          </cell>
          <cell r="L503" t="str">
            <v>Linha Humana Similar Lista Positiva</v>
          </cell>
        </row>
        <row r="504">
          <cell r="A504">
            <v>1000019</v>
          </cell>
          <cell r="B504" t="str">
            <v>UNI AMPICILIN 1G 50FA INJ</v>
          </cell>
          <cell r="C504">
            <v>50</v>
          </cell>
          <cell r="D504" t="str">
            <v>Saúde Humana</v>
          </cell>
          <cell r="E504">
            <v>9</v>
          </cell>
          <cell r="F504" t="str">
            <v>Farma</v>
          </cell>
          <cell r="G504">
            <v>1</v>
          </cell>
          <cell r="H504" t="str">
            <v>Marcas UQ</v>
          </cell>
          <cell r="I504">
            <v>7896006212614</v>
          </cell>
          <cell r="J504" t="str">
            <v>3004.10.11</v>
          </cell>
          <cell r="K504">
            <v>12</v>
          </cell>
          <cell r="L504" t="str">
            <v>Linha Humana Similar Lista Positiva</v>
          </cell>
        </row>
        <row r="505">
          <cell r="A505">
            <v>1000036</v>
          </cell>
          <cell r="B505" t="str">
            <v>UNI AZTRENAM 1,0G PO SOL INJ</v>
          </cell>
          <cell r="C505">
            <v>50</v>
          </cell>
          <cell r="D505" t="str">
            <v>Saúde Humana</v>
          </cell>
          <cell r="E505">
            <v>9</v>
          </cell>
          <cell r="F505" t="str">
            <v>Farma</v>
          </cell>
          <cell r="G505">
            <v>1</v>
          </cell>
          <cell r="H505" t="str">
            <v>Marcas UQ</v>
          </cell>
          <cell r="I505">
            <v>7896006215301</v>
          </cell>
          <cell r="J505" t="str">
            <v>3004.20.99</v>
          </cell>
          <cell r="K505">
            <v>172</v>
          </cell>
          <cell r="L505" t="str">
            <v>Linha Humana Similar Lista Positiva</v>
          </cell>
        </row>
        <row r="506">
          <cell r="A506">
            <v>1000080</v>
          </cell>
          <cell r="B506" t="str">
            <v>UNI BROMAZEPAX 3MG COMX20 PORT 344/98-B1</v>
          </cell>
          <cell r="C506">
            <v>50</v>
          </cell>
          <cell r="D506" t="str">
            <v>Saúde Humana</v>
          </cell>
          <cell r="E506">
            <v>9</v>
          </cell>
          <cell r="F506" t="str">
            <v>Farma</v>
          </cell>
          <cell r="G506">
            <v>1</v>
          </cell>
          <cell r="H506" t="str">
            <v>Marcas UQ</v>
          </cell>
          <cell r="I506">
            <v>7896006224778</v>
          </cell>
          <cell r="J506" t="str">
            <v>3004.90.64</v>
          </cell>
          <cell r="K506">
            <v>240</v>
          </cell>
          <cell r="L506" t="str">
            <v>Linha Humana Similar Lista Positiva</v>
          </cell>
        </row>
        <row r="507">
          <cell r="A507">
            <v>1000144</v>
          </cell>
          <cell r="B507" t="str">
            <v>UNI BROMAZEPAX 6 MG COM X 20 P.344/98-B1</v>
          </cell>
          <cell r="C507">
            <v>50</v>
          </cell>
          <cell r="D507" t="str">
            <v>Saúde Humana</v>
          </cell>
          <cell r="E507">
            <v>9</v>
          </cell>
          <cell r="F507" t="str">
            <v>Farma</v>
          </cell>
          <cell r="G507">
            <v>1</v>
          </cell>
          <cell r="H507" t="str">
            <v>Marcas UQ</v>
          </cell>
          <cell r="I507">
            <v>7896006232773</v>
          </cell>
          <cell r="J507" t="str">
            <v>3004.90.64</v>
          </cell>
          <cell r="K507">
            <v>240</v>
          </cell>
          <cell r="L507" t="str">
            <v>Linha Humana Similar Lista Positiva</v>
          </cell>
        </row>
        <row r="508">
          <cell r="A508">
            <v>1000119</v>
          </cell>
          <cell r="B508" t="str">
            <v>UNI CARBAMAZ SUS X 100 ML P.344/98-C1</v>
          </cell>
          <cell r="C508">
            <v>50</v>
          </cell>
          <cell r="D508" t="str">
            <v>Saúde Humana</v>
          </cell>
          <cell r="E508">
            <v>9</v>
          </cell>
          <cell r="F508" t="str">
            <v>Farma</v>
          </cell>
          <cell r="G508">
            <v>1</v>
          </cell>
          <cell r="H508" t="str">
            <v>Marcas UQ</v>
          </cell>
          <cell r="I508">
            <v>7896006228868</v>
          </cell>
          <cell r="J508" t="str">
            <v>3004.90.69</v>
          </cell>
          <cell r="K508">
            <v>35</v>
          </cell>
          <cell r="L508" t="str">
            <v>Linha Humana Similar Lista Positiva</v>
          </cell>
        </row>
        <row r="509">
          <cell r="A509">
            <v>1001189</v>
          </cell>
          <cell r="B509" t="str">
            <v>UNI CEFALEXIN 250MG 5ML SUSP X 60ML</v>
          </cell>
          <cell r="C509">
            <v>50</v>
          </cell>
          <cell r="D509" t="str">
            <v>Saúde Humana</v>
          </cell>
          <cell r="E509">
            <v>9</v>
          </cell>
          <cell r="F509" t="str">
            <v>Farma</v>
          </cell>
          <cell r="G509">
            <v>1</v>
          </cell>
          <cell r="H509" t="str">
            <v>Marcas UQ</v>
          </cell>
          <cell r="I509">
            <v>7896006234777</v>
          </cell>
          <cell r="J509" t="str">
            <v>3004.20.52</v>
          </cell>
          <cell r="K509">
            <v>0</v>
          </cell>
          <cell r="L509" t="str">
            <v>Linha Humana Similar Lista Positiva</v>
          </cell>
        </row>
        <row r="510">
          <cell r="A510">
            <v>1000155</v>
          </cell>
          <cell r="B510" t="str">
            <v>UNI CEFALEXIN 250MG/5ML SUS</v>
          </cell>
          <cell r="C510">
            <v>50</v>
          </cell>
          <cell r="D510" t="str">
            <v>Saúde Humana</v>
          </cell>
          <cell r="E510">
            <v>9</v>
          </cell>
          <cell r="F510" t="str">
            <v>Farma</v>
          </cell>
          <cell r="G510">
            <v>1</v>
          </cell>
          <cell r="H510" t="str">
            <v>Marcas UQ</v>
          </cell>
          <cell r="I510">
            <v>7896006234753</v>
          </cell>
          <cell r="J510" t="str">
            <v>3004.20.52</v>
          </cell>
          <cell r="K510">
            <v>35</v>
          </cell>
          <cell r="L510" t="str">
            <v>Linha Humana Similar Lista Positiva</v>
          </cell>
        </row>
        <row r="511">
          <cell r="A511">
            <v>1000158</v>
          </cell>
          <cell r="B511" t="str">
            <v>UNI CEFALEXIN 500MG CAP X10</v>
          </cell>
          <cell r="C511">
            <v>50</v>
          </cell>
          <cell r="D511" t="str">
            <v>Saúde Humana</v>
          </cell>
          <cell r="E511">
            <v>9</v>
          </cell>
          <cell r="F511" t="str">
            <v>Farma</v>
          </cell>
          <cell r="G511">
            <v>1</v>
          </cell>
          <cell r="H511" t="str">
            <v>Marcas UQ</v>
          </cell>
          <cell r="I511">
            <v>7896006235255</v>
          </cell>
          <cell r="J511" t="str">
            <v>3004.20.52</v>
          </cell>
          <cell r="K511">
            <v>100</v>
          </cell>
          <cell r="L511" t="str">
            <v>Linha Humana Similar Lista Positiva</v>
          </cell>
        </row>
        <row r="512">
          <cell r="A512">
            <v>1000154</v>
          </cell>
          <cell r="B512" t="str">
            <v>UNI CLONAZEPAX 0,5MG COM X20 P.344/98-B1</v>
          </cell>
          <cell r="C512">
            <v>50</v>
          </cell>
          <cell r="D512" t="str">
            <v>Saúde Humana</v>
          </cell>
          <cell r="E512">
            <v>9</v>
          </cell>
          <cell r="F512" t="str">
            <v>Farma</v>
          </cell>
          <cell r="G512">
            <v>1</v>
          </cell>
          <cell r="H512" t="str">
            <v>Marcas UQ</v>
          </cell>
          <cell r="I512">
            <v>7896006234579</v>
          </cell>
          <cell r="J512" t="str">
            <v>3004.90.69</v>
          </cell>
          <cell r="K512">
            <v>198</v>
          </cell>
          <cell r="L512" t="str">
            <v>Linha Humana Similar Lista Positiva</v>
          </cell>
        </row>
        <row r="513">
          <cell r="A513">
            <v>1000328</v>
          </cell>
          <cell r="B513" t="str">
            <v>UNI CLONAZEPAX 2,5MG/ML SOL OR P344/98B1</v>
          </cell>
          <cell r="C513">
            <v>50</v>
          </cell>
          <cell r="D513" t="str">
            <v>Saúde Humana</v>
          </cell>
          <cell r="E513">
            <v>9</v>
          </cell>
          <cell r="F513" t="str">
            <v>Farma</v>
          </cell>
          <cell r="G513">
            <v>1</v>
          </cell>
          <cell r="H513" t="str">
            <v>Marcas UQ</v>
          </cell>
          <cell r="I513">
            <v>7896006272335</v>
          </cell>
          <cell r="J513" t="str">
            <v>3004.90.69</v>
          </cell>
          <cell r="K513">
            <v>90</v>
          </cell>
          <cell r="L513" t="str">
            <v>Linha Humana Similar Lista Positiva</v>
          </cell>
        </row>
        <row r="514">
          <cell r="A514">
            <v>1000165</v>
          </cell>
          <cell r="B514" t="str">
            <v>UNI CLONAZEPAX 2MG COM X 20 P.344/98-B1</v>
          </cell>
          <cell r="C514">
            <v>50</v>
          </cell>
          <cell r="D514" t="str">
            <v>Saúde Humana</v>
          </cell>
          <cell r="E514">
            <v>9</v>
          </cell>
          <cell r="F514" t="str">
            <v>Farma</v>
          </cell>
          <cell r="G514">
            <v>1</v>
          </cell>
          <cell r="H514" t="str">
            <v>Marcas UQ</v>
          </cell>
          <cell r="I514">
            <v>7896006236214</v>
          </cell>
          <cell r="J514" t="str">
            <v>3004.90.69</v>
          </cell>
          <cell r="K514">
            <v>198</v>
          </cell>
          <cell r="L514" t="str">
            <v>Linha Humana Similar Lista Positiva</v>
          </cell>
        </row>
        <row r="515">
          <cell r="A515">
            <v>1000236</v>
          </cell>
          <cell r="B515" t="str">
            <v>UNI DEXA 4MG/ML (2,5ML) X 50FA</v>
          </cell>
          <cell r="C515">
            <v>50</v>
          </cell>
          <cell r="D515" t="str">
            <v>Saúde Humana</v>
          </cell>
          <cell r="E515">
            <v>9</v>
          </cell>
          <cell r="F515" t="str">
            <v>Farma</v>
          </cell>
          <cell r="G515">
            <v>1</v>
          </cell>
          <cell r="H515" t="str">
            <v>Marcas UQ</v>
          </cell>
          <cell r="I515">
            <v>7896006246718</v>
          </cell>
          <cell r="J515" t="str">
            <v>3004.32.90</v>
          </cell>
          <cell r="K515">
            <v>40</v>
          </cell>
          <cell r="L515" t="str">
            <v>Linha Humana Similar Lista Positiva</v>
          </cell>
        </row>
        <row r="516">
          <cell r="A516">
            <v>1000289</v>
          </cell>
          <cell r="B516" t="str">
            <v>UNI HALOPER 5 MG COM X 200 P 344/98-C1</v>
          </cell>
          <cell r="C516">
            <v>50</v>
          </cell>
          <cell r="D516" t="str">
            <v>Saúde Humana</v>
          </cell>
          <cell r="E516">
            <v>9</v>
          </cell>
          <cell r="F516" t="str">
            <v>Farma</v>
          </cell>
          <cell r="G516">
            <v>1</v>
          </cell>
          <cell r="H516" t="str">
            <v>Marcas UQ</v>
          </cell>
          <cell r="I516">
            <v>7896006260172</v>
          </cell>
          <cell r="J516" t="str">
            <v>3004.90.69</v>
          </cell>
          <cell r="K516">
            <v>90</v>
          </cell>
          <cell r="L516" t="str">
            <v>Linha Humana Similar Lista Positiva</v>
          </cell>
        </row>
        <row r="517">
          <cell r="A517">
            <v>1000290</v>
          </cell>
          <cell r="B517" t="str">
            <v>UNI HALOPER 5 MG/ML (1ML)INJ P344/98-C1</v>
          </cell>
          <cell r="C517">
            <v>50</v>
          </cell>
          <cell r="D517" t="str">
            <v>Saúde Humana</v>
          </cell>
          <cell r="E517">
            <v>9</v>
          </cell>
          <cell r="F517" t="str">
            <v>Farma</v>
          </cell>
          <cell r="G517">
            <v>1</v>
          </cell>
          <cell r="H517" t="str">
            <v>Marcas UQ</v>
          </cell>
          <cell r="I517">
            <v>7896006260370</v>
          </cell>
          <cell r="J517" t="str">
            <v>3004.90.69</v>
          </cell>
          <cell r="K517">
            <v>20</v>
          </cell>
          <cell r="L517" t="str">
            <v>Linha Humana Similar Lista Positiva</v>
          </cell>
        </row>
        <row r="518">
          <cell r="A518">
            <v>1000183</v>
          </cell>
          <cell r="B518" t="str">
            <v>UNI HIOSCIN 10MG COM REV X20</v>
          </cell>
          <cell r="C518">
            <v>50</v>
          </cell>
          <cell r="D518" t="str">
            <v>Saúde Humana</v>
          </cell>
          <cell r="E518">
            <v>9</v>
          </cell>
          <cell r="F518" t="str">
            <v>Farma</v>
          </cell>
          <cell r="G518">
            <v>1</v>
          </cell>
          <cell r="H518" t="str">
            <v>Marcas UQ</v>
          </cell>
          <cell r="I518">
            <v>7896006238706</v>
          </cell>
          <cell r="J518" t="str">
            <v>3004.90.69</v>
          </cell>
          <cell r="K518">
            <v>198</v>
          </cell>
          <cell r="L518" t="str">
            <v>Linha Humana Similar Lista Negativa</v>
          </cell>
        </row>
        <row r="519">
          <cell r="A519">
            <v>1000288</v>
          </cell>
          <cell r="B519" t="str">
            <v>UNI HIOSCIN 20MG/ML INJ X 50</v>
          </cell>
          <cell r="C519">
            <v>50</v>
          </cell>
          <cell r="D519" t="str">
            <v>Saúde Humana</v>
          </cell>
          <cell r="E519">
            <v>9</v>
          </cell>
          <cell r="F519" t="str">
            <v>Farma</v>
          </cell>
          <cell r="G519">
            <v>1</v>
          </cell>
          <cell r="H519" t="str">
            <v>Marcas UQ</v>
          </cell>
          <cell r="I519">
            <v>7896006259916</v>
          </cell>
          <cell r="J519" t="str">
            <v>3004.90.69</v>
          </cell>
          <cell r="K519">
            <v>75</v>
          </cell>
          <cell r="L519" t="str">
            <v>Linha Humana Similar Lista Negativa</v>
          </cell>
        </row>
        <row r="520">
          <cell r="A520">
            <v>1000230</v>
          </cell>
          <cell r="B520" t="str">
            <v>UNI IMIPRAX 25MG COM REVX200 P.344/98-C1</v>
          </cell>
          <cell r="C520">
            <v>50</v>
          </cell>
          <cell r="D520" t="str">
            <v>Saúde Humana</v>
          </cell>
          <cell r="E520">
            <v>9</v>
          </cell>
          <cell r="F520" t="str">
            <v>Farma</v>
          </cell>
          <cell r="G520">
            <v>1</v>
          </cell>
          <cell r="H520" t="str">
            <v>Marcas UQ</v>
          </cell>
          <cell r="I520">
            <v>7896006246206</v>
          </cell>
          <cell r="J520" t="str">
            <v>3004.90.99</v>
          </cell>
          <cell r="K520">
            <v>64</v>
          </cell>
          <cell r="L520" t="str">
            <v>Linha Humana Similar Lista Positiva</v>
          </cell>
        </row>
        <row r="521">
          <cell r="A521">
            <v>1000327</v>
          </cell>
          <cell r="B521" t="str">
            <v>UNI NORFLOX 400MG COM X 14</v>
          </cell>
          <cell r="C521">
            <v>50</v>
          </cell>
          <cell r="D521" t="str">
            <v>Saúde Humana</v>
          </cell>
          <cell r="E521">
            <v>9</v>
          </cell>
          <cell r="F521" t="str">
            <v>Farma</v>
          </cell>
          <cell r="G521">
            <v>1</v>
          </cell>
          <cell r="H521" t="str">
            <v>Marcas UQ</v>
          </cell>
          <cell r="I521">
            <v>7896006272304</v>
          </cell>
          <cell r="J521" t="str">
            <v>3004.90.67</v>
          </cell>
          <cell r="K521">
            <v>198</v>
          </cell>
          <cell r="L521" t="str">
            <v>Linha Humana Similar Lista Positiva</v>
          </cell>
        </row>
        <row r="522">
          <cell r="A522">
            <v>1000657</v>
          </cell>
          <cell r="B522" t="str">
            <v>UNI NORFLOXACIN 400MG COM X14</v>
          </cell>
          <cell r="C522">
            <v>50</v>
          </cell>
          <cell r="D522" t="str">
            <v>Saúde Humana</v>
          </cell>
          <cell r="E522">
            <v>9</v>
          </cell>
          <cell r="F522" t="str">
            <v>Farma</v>
          </cell>
          <cell r="G522">
            <v>1</v>
          </cell>
          <cell r="H522" t="str">
            <v>Marcas UQ</v>
          </cell>
          <cell r="I522">
            <v>7896006272205</v>
          </cell>
          <cell r="J522" t="str">
            <v>3004.90.67</v>
          </cell>
          <cell r="K522">
            <v>130</v>
          </cell>
          <cell r="L522" t="str">
            <v>Linha Humana Similar Lista Positiva</v>
          </cell>
        </row>
        <row r="523">
          <cell r="A523">
            <v>1000342</v>
          </cell>
          <cell r="B523" t="str">
            <v>UNI PROPRALOL 40MG COM X40</v>
          </cell>
          <cell r="C523">
            <v>50</v>
          </cell>
          <cell r="D523" t="str">
            <v>Saúde Humana</v>
          </cell>
          <cell r="E523">
            <v>9</v>
          </cell>
          <cell r="F523" t="str">
            <v>Farma</v>
          </cell>
          <cell r="G523">
            <v>1</v>
          </cell>
          <cell r="H523" t="str">
            <v>Marcas UQ</v>
          </cell>
          <cell r="I523">
            <v>7896006280606</v>
          </cell>
          <cell r="J523" t="str">
            <v>3004.90.36</v>
          </cell>
          <cell r="K523">
            <v>198</v>
          </cell>
          <cell r="L523" t="str">
            <v>Linha Humana Similar Lista Positiva</v>
          </cell>
        </row>
        <row r="524">
          <cell r="A524">
            <v>1001083</v>
          </cell>
          <cell r="B524" t="str">
            <v>UNI VIR 200 MG COMP X 25</v>
          </cell>
          <cell r="C524">
            <v>50</v>
          </cell>
          <cell r="D524" t="str">
            <v>Saúde Humana</v>
          </cell>
          <cell r="E524">
            <v>9</v>
          </cell>
          <cell r="F524" t="str">
            <v>Farma</v>
          </cell>
          <cell r="G524">
            <v>1</v>
          </cell>
          <cell r="H524" t="str">
            <v>Marcas UQ</v>
          </cell>
          <cell r="I524">
            <v>7896006202783</v>
          </cell>
          <cell r="J524" t="str">
            <v>3004.90.69</v>
          </cell>
          <cell r="K524">
            <v>24</v>
          </cell>
          <cell r="L524" t="str">
            <v>Linha Humana Similar Lista Positiva</v>
          </cell>
        </row>
        <row r="525">
          <cell r="A525">
            <v>1000009</v>
          </cell>
          <cell r="B525" t="str">
            <v>UNI VIR 250 MG X 5 FA</v>
          </cell>
          <cell r="C525">
            <v>50</v>
          </cell>
          <cell r="D525" t="str">
            <v>Saúde Humana</v>
          </cell>
          <cell r="E525">
            <v>9</v>
          </cell>
          <cell r="F525" t="str">
            <v>Farma</v>
          </cell>
          <cell r="G525">
            <v>1</v>
          </cell>
          <cell r="H525" t="str">
            <v>Marcas UQ</v>
          </cell>
          <cell r="I525">
            <v>7896006211211</v>
          </cell>
          <cell r="J525" t="str">
            <v>3004.90.69</v>
          </cell>
          <cell r="K525">
            <v>54</v>
          </cell>
          <cell r="L525" t="str">
            <v>Linha Humana Similar Lista Positiva</v>
          </cell>
        </row>
        <row r="526">
          <cell r="A526">
            <v>1000013</v>
          </cell>
          <cell r="B526" t="str">
            <v>UNI VIR 50MG/G CREME BG X 10G</v>
          </cell>
          <cell r="C526">
            <v>50</v>
          </cell>
          <cell r="D526" t="str">
            <v>Saúde Humana</v>
          </cell>
          <cell r="E526">
            <v>9</v>
          </cell>
          <cell r="F526" t="str">
            <v>Farma</v>
          </cell>
          <cell r="G526">
            <v>1</v>
          </cell>
          <cell r="H526" t="str">
            <v>Marcas UQ</v>
          </cell>
          <cell r="I526">
            <v>7896006211709</v>
          </cell>
          <cell r="J526" t="str">
            <v>3004.90.69</v>
          </cell>
          <cell r="K526">
            <v>136</v>
          </cell>
          <cell r="L526" t="str">
            <v>Linha Humana Similar Lista Negativa</v>
          </cell>
        </row>
        <row r="527">
          <cell r="A527">
            <v>1000269</v>
          </cell>
          <cell r="B527" t="str">
            <v>UNI-DIAZEPAX 10MG COM X 20 P. 344/98-B1</v>
          </cell>
          <cell r="C527">
            <v>50</v>
          </cell>
          <cell r="D527" t="str">
            <v>Saúde Humana</v>
          </cell>
          <cell r="E527">
            <v>9</v>
          </cell>
          <cell r="F527" t="str">
            <v>Farma</v>
          </cell>
          <cell r="G527">
            <v>1</v>
          </cell>
          <cell r="H527" t="str">
            <v>Marcas UQ</v>
          </cell>
          <cell r="I527">
            <v>7896006257776</v>
          </cell>
          <cell r="J527" t="str">
            <v>3004.90.64</v>
          </cell>
          <cell r="K527">
            <v>198</v>
          </cell>
          <cell r="L527" t="str">
            <v>Linha Humana Similar Lista Positiva</v>
          </cell>
        </row>
        <row r="528">
          <cell r="A528">
            <v>1000256</v>
          </cell>
          <cell r="B528" t="str">
            <v>UNI-DIAZEPAX 10MG COM X 200 P. 344/98-B1</v>
          </cell>
          <cell r="C528">
            <v>50</v>
          </cell>
          <cell r="D528" t="str">
            <v>Saúde Humana</v>
          </cell>
          <cell r="E528">
            <v>9</v>
          </cell>
          <cell r="F528" t="str">
            <v>Farma</v>
          </cell>
          <cell r="G528">
            <v>1</v>
          </cell>
          <cell r="H528" t="str">
            <v>Marcas UQ</v>
          </cell>
          <cell r="I528">
            <v>7896006254287</v>
          </cell>
          <cell r="J528" t="str">
            <v>3004.90.64</v>
          </cell>
          <cell r="K528">
            <v>90</v>
          </cell>
          <cell r="L528" t="str">
            <v>Linha Humana Similar Lista Positiva</v>
          </cell>
        </row>
        <row r="529">
          <cell r="A529">
            <v>1000197</v>
          </cell>
          <cell r="B529" t="str">
            <v>UNI-DIAZEPAX 5MG COM X 20 P. 344/98-B1</v>
          </cell>
          <cell r="C529">
            <v>50</v>
          </cell>
          <cell r="D529" t="str">
            <v>Saúde Humana</v>
          </cell>
          <cell r="E529">
            <v>9</v>
          </cell>
          <cell r="F529" t="str">
            <v>Farma</v>
          </cell>
          <cell r="G529">
            <v>1</v>
          </cell>
          <cell r="H529" t="str">
            <v>Marcas UQ</v>
          </cell>
          <cell r="I529">
            <v>7896006240778</v>
          </cell>
          <cell r="J529" t="str">
            <v>3004.90.64</v>
          </cell>
          <cell r="K529">
            <v>198</v>
          </cell>
          <cell r="L529" t="str">
            <v>Linha Humana Similar Lista Positiva</v>
          </cell>
        </row>
        <row r="530">
          <cell r="A530">
            <v>1000252</v>
          </cell>
          <cell r="B530" t="str">
            <v>UNI-DIAZEPAX 5MG COM X 200 P. 344/98-B1</v>
          </cell>
          <cell r="C530">
            <v>50</v>
          </cell>
          <cell r="D530" t="str">
            <v>Saúde Humana</v>
          </cell>
          <cell r="E530">
            <v>9</v>
          </cell>
          <cell r="F530" t="str">
            <v>Farma</v>
          </cell>
          <cell r="G530">
            <v>1</v>
          </cell>
          <cell r="H530" t="str">
            <v>Marcas UQ</v>
          </cell>
          <cell r="I530">
            <v>7896006254003</v>
          </cell>
          <cell r="J530" t="str">
            <v>3004.90.64</v>
          </cell>
          <cell r="K530">
            <v>90</v>
          </cell>
          <cell r="L530" t="str">
            <v>Linha Humana Similar Lista Positiva</v>
          </cell>
        </row>
        <row r="531">
          <cell r="A531">
            <v>1000137</v>
          </cell>
          <cell r="B531" t="str">
            <v>UNIANF PO LIOF INJ 50MG X 1FA</v>
          </cell>
          <cell r="C531">
            <v>50</v>
          </cell>
          <cell r="D531" t="str">
            <v>Saúde Humana</v>
          </cell>
          <cell r="E531">
            <v>9</v>
          </cell>
          <cell r="F531" t="str">
            <v>Farma</v>
          </cell>
          <cell r="G531">
            <v>1</v>
          </cell>
          <cell r="H531" t="str">
            <v>Marcas UQ</v>
          </cell>
          <cell r="I531">
            <v>7896006231257</v>
          </cell>
          <cell r="J531" t="str">
            <v>3004.90.99</v>
          </cell>
          <cell r="K531">
            <v>0</v>
          </cell>
          <cell r="L531" t="str">
            <v>Linha Humana Similar Lista Negativa</v>
          </cell>
        </row>
        <row r="532">
          <cell r="A532">
            <v>1000867</v>
          </cell>
          <cell r="B532" t="str">
            <v>UNIANF PO LIOF INJ 50MG X 25 FA</v>
          </cell>
          <cell r="C532">
            <v>50</v>
          </cell>
          <cell r="D532" t="str">
            <v>Saúde Humana</v>
          </cell>
          <cell r="E532">
            <v>9</v>
          </cell>
          <cell r="F532" t="str">
            <v>Farma</v>
          </cell>
          <cell r="G532">
            <v>1</v>
          </cell>
          <cell r="H532" t="str">
            <v>Marcas UQ</v>
          </cell>
          <cell r="I532">
            <v>7896006210740</v>
          </cell>
          <cell r="J532" t="str">
            <v>3004.90.99</v>
          </cell>
          <cell r="K532">
            <v>12</v>
          </cell>
          <cell r="L532" t="str">
            <v>Linha Humana Similar Lista Positiva</v>
          </cell>
        </row>
        <row r="533">
          <cell r="A533">
            <v>1000227</v>
          </cell>
          <cell r="B533" t="str">
            <v>UNIDEXA 0,1% CREM X 10G</v>
          </cell>
          <cell r="C533">
            <v>50</v>
          </cell>
          <cell r="D533" t="str">
            <v>Saúde Humana</v>
          </cell>
          <cell r="E533">
            <v>9</v>
          </cell>
          <cell r="F533" t="str">
            <v>Farma</v>
          </cell>
          <cell r="G533">
            <v>1</v>
          </cell>
          <cell r="H533" t="str">
            <v>Marcas UQ</v>
          </cell>
          <cell r="I533">
            <v>7896006245803</v>
          </cell>
          <cell r="J533" t="str">
            <v>3004.32.90</v>
          </cell>
          <cell r="K533">
            <v>80</v>
          </cell>
          <cell r="L533" t="str">
            <v>Linha Humana Similar Lista Positiva</v>
          </cell>
        </row>
        <row r="534">
          <cell r="A534">
            <v>1000223</v>
          </cell>
          <cell r="B534" t="str">
            <v>UNIDEXA 2MG/ML INJ X 2 AMP</v>
          </cell>
          <cell r="C534">
            <v>50</v>
          </cell>
          <cell r="D534" t="str">
            <v>Saúde Humana</v>
          </cell>
          <cell r="E534">
            <v>9</v>
          </cell>
          <cell r="F534" t="str">
            <v>Farma</v>
          </cell>
          <cell r="G534">
            <v>1</v>
          </cell>
          <cell r="H534" t="str">
            <v>Marcas UQ</v>
          </cell>
          <cell r="I534">
            <v>7896006245315</v>
          </cell>
          <cell r="J534" t="str">
            <v>3004.32.90</v>
          </cell>
          <cell r="K534">
            <v>63</v>
          </cell>
          <cell r="L534" t="str">
            <v>Linha Humana Similar Lista Positiva</v>
          </cell>
        </row>
        <row r="535">
          <cell r="A535">
            <v>1000228</v>
          </cell>
          <cell r="B535" t="str">
            <v>UNIDEXA 2MG/ML INJ X 50</v>
          </cell>
          <cell r="C535">
            <v>50</v>
          </cell>
          <cell r="D535" t="str">
            <v>Saúde Humana</v>
          </cell>
          <cell r="E535">
            <v>9</v>
          </cell>
          <cell r="F535" t="str">
            <v>Farma</v>
          </cell>
          <cell r="G535">
            <v>1</v>
          </cell>
          <cell r="H535" t="str">
            <v>Marcas UQ</v>
          </cell>
          <cell r="I535">
            <v>7896006245926</v>
          </cell>
          <cell r="J535" t="str">
            <v>3004.32.90</v>
          </cell>
          <cell r="K535">
            <v>20</v>
          </cell>
          <cell r="L535" t="str">
            <v>Linha Humana Similar Lista Positiva</v>
          </cell>
        </row>
        <row r="536">
          <cell r="A536">
            <v>1000066</v>
          </cell>
          <cell r="B536" t="str">
            <v>UNIDOL INJ 100MG X 06 PORT 344/98-A2</v>
          </cell>
          <cell r="C536">
            <v>50</v>
          </cell>
          <cell r="D536" t="str">
            <v>Saúde Humana</v>
          </cell>
          <cell r="E536">
            <v>9</v>
          </cell>
          <cell r="F536" t="str">
            <v>Farma</v>
          </cell>
          <cell r="G536">
            <v>1</v>
          </cell>
          <cell r="H536" t="str">
            <v>Marcas UQ</v>
          </cell>
          <cell r="I536">
            <v>7896006219507</v>
          </cell>
          <cell r="J536" t="str">
            <v>3004.90.39</v>
          </cell>
          <cell r="K536">
            <v>140</v>
          </cell>
          <cell r="L536" t="str">
            <v>Linha Humana Similar Lista Positiva</v>
          </cell>
        </row>
        <row r="537">
          <cell r="A537">
            <v>1000065</v>
          </cell>
          <cell r="B537" t="str">
            <v>UNIDOL INJ 50MG X 6 PORT 344/98-A2</v>
          </cell>
          <cell r="C537">
            <v>50</v>
          </cell>
          <cell r="D537" t="str">
            <v>Saúde Humana</v>
          </cell>
          <cell r="E537">
            <v>9</v>
          </cell>
          <cell r="F537" t="str">
            <v>Farma</v>
          </cell>
          <cell r="G537">
            <v>1</v>
          </cell>
          <cell r="H537" t="str">
            <v>Marcas UQ</v>
          </cell>
          <cell r="I537">
            <v>7896006219408</v>
          </cell>
          <cell r="J537" t="str">
            <v>3004.90.39</v>
          </cell>
          <cell r="K537">
            <v>48</v>
          </cell>
          <cell r="L537" t="str">
            <v>Linha Humana Similar Lista Positiva</v>
          </cell>
        </row>
        <row r="538">
          <cell r="A538">
            <v>1000182</v>
          </cell>
          <cell r="B538" t="str">
            <v>UNIFEDRINE 50MG/ML INJX25 AMP P344/98-D1</v>
          </cell>
          <cell r="C538">
            <v>50</v>
          </cell>
          <cell r="D538" t="str">
            <v>Saúde Humana</v>
          </cell>
          <cell r="E538">
            <v>9</v>
          </cell>
          <cell r="F538" t="str">
            <v>Farma</v>
          </cell>
          <cell r="G538">
            <v>1</v>
          </cell>
          <cell r="H538" t="str">
            <v>Marcas UQ</v>
          </cell>
          <cell r="I538">
            <v>7896006238690</v>
          </cell>
          <cell r="J538" t="str">
            <v>3004.90.99</v>
          </cell>
          <cell r="K538">
            <v>40</v>
          </cell>
          <cell r="L538" t="str">
            <v>Linha Humana Similar Lista Positiva</v>
          </cell>
        </row>
        <row r="539">
          <cell r="A539">
            <v>1000275</v>
          </cell>
          <cell r="B539" t="str">
            <v>UNIFENITOIN 100MG COM X 100 P344/98-C1</v>
          </cell>
          <cell r="C539">
            <v>50</v>
          </cell>
          <cell r="D539" t="str">
            <v>Saúde Humana</v>
          </cell>
          <cell r="E539">
            <v>9</v>
          </cell>
          <cell r="F539" t="str">
            <v>Farma</v>
          </cell>
          <cell r="G539">
            <v>1</v>
          </cell>
          <cell r="H539" t="str">
            <v>Marcas UQ</v>
          </cell>
          <cell r="I539">
            <v>7896006258377</v>
          </cell>
          <cell r="J539" t="str">
            <v>3004.90.65</v>
          </cell>
          <cell r="K539">
            <v>112</v>
          </cell>
          <cell r="L539" t="str">
            <v>Linha Humana Similar Lista Positiva</v>
          </cell>
        </row>
        <row r="540">
          <cell r="A540">
            <v>1000276</v>
          </cell>
          <cell r="B540" t="str">
            <v>UNIFENITOIN 50MG/ML INJ X 50 P344/98-C1</v>
          </cell>
          <cell r="C540">
            <v>50</v>
          </cell>
          <cell r="D540" t="str">
            <v>Saúde Humana</v>
          </cell>
          <cell r="E540">
            <v>9</v>
          </cell>
          <cell r="F540" t="str">
            <v>Farma</v>
          </cell>
          <cell r="G540">
            <v>1</v>
          </cell>
          <cell r="H540" t="str">
            <v>Marcas UQ</v>
          </cell>
          <cell r="I540">
            <v>7896006258476</v>
          </cell>
          <cell r="J540" t="str">
            <v>3004.90.65</v>
          </cell>
          <cell r="K540">
            <v>24</v>
          </cell>
          <cell r="L540" t="str">
            <v>Linha Humana Similar Lista Positiva</v>
          </cell>
        </row>
        <row r="541">
          <cell r="A541">
            <v>1000174</v>
          </cell>
          <cell r="B541" t="str">
            <v>UNIFENOBARB 200MG/ML INJX5AMP P344/98-B1</v>
          </cell>
          <cell r="C541">
            <v>50</v>
          </cell>
          <cell r="D541" t="str">
            <v>Saúde Humana</v>
          </cell>
          <cell r="E541">
            <v>9</v>
          </cell>
          <cell r="F541" t="str">
            <v>Farma</v>
          </cell>
          <cell r="G541">
            <v>1</v>
          </cell>
          <cell r="H541" t="str">
            <v>Marcas UQ</v>
          </cell>
          <cell r="I541">
            <v>7896006237303</v>
          </cell>
          <cell r="J541" t="str">
            <v>3004.90.69</v>
          </cell>
          <cell r="K541">
            <v>48</v>
          </cell>
          <cell r="L541" t="str">
            <v>Linha Humana Similar Lista Positiva</v>
          </cell>
        </row>
        <row r="542">
          <cell r="A542">
            <v>1000139</v>
          </cell>
          <cell r="B542" t="str">
            <v>UNIFENTAL 50MCG/ML 10MLX25FA P.344/98-A1</v>
          </cell>
          <cell r="C542">
            <v>50</v>
          </cell>
          <cell r="D542" t="str">
            <v>Saúde Humana</v>
          </cell>
          <cell r="E542">
            <v>9</v>
          </cell>
          <cell r="F542" t="str">
            <v>Farma</v>
          </cell>
          <cell r="G542">
            <v>1</v>
          </cell>
          <cell r="H542" t="str">
            <v>Marcas UQ</v>
          </cell>
          <cell r="I542">
            <v>7896006232414</v>
          </cell>
          <cell r="J542" t="str">
            <v>3004.90.69</v>
          </cell>
          <cell r="K542">
            <v>12</v>
          </cell>
          <cell r="L542" t="str">
            <v>Linha Humana Similar Lista Positiva</v>
          </cell>
        </row>
        <row r="543">
          <cell r="A543">
            <v>1000074</v>
          </cell>
          <cell r="B543" t="str">
            <v>UNIFENTAL 50MCG/MLX25AMP 5ML P.344/98-A1</v>
          </cell>
          <cell r="C543">
            <v>50</v>
          </cell>
          <cell r="D543" t="str">
            <v>Saúde Humana</v>
          </cell>
          <cell r="E543">
            <v>9</v>
          </cell>
          <cell r="F543" t="str">
            <v>Farma</v>
          </cell>
          <cell r="G543">
            <v>1</v>
          </cell>
          <cell r="H543" t="str">
            <v>Marcas UQ</v>
          </cell>
          <cell r="I543">
            <v>7896006222569</v>
          </cell>
          <cell r="J543" t="str">
            <v>3004.90.69</v>
          </cell>
          <cell r="K543">
            <v>16</v>
          </cell>
          <cell r="L543" t="str">
            <v>Linha Humana Similar Lista Positiva</v>
          </cell>
        </row>
        <row r="544">
          <cell r="A544">
            <v>1000114</v>
          </cell>
          <cell r="B544" t="str">
            <v>UNIFENTAL 50MCG/MLX50AMP 2ML P.344/98-A1</v>
          </cell>
          <cell r="C544">
            <v>50</v>
          </cell>
          <cell r="D544" t="str">
            <v>Saúde Humana</v>
          </cell>
          <cell r="E544">
            <v>9</v>
          </cell>
          <cell r="F544" t="str">
            <v>Farma</v>
          </cell>
          <cell r="G544">
            <v>1</v>
          </cell>
          <cell r="H544" t="str">
            <v>Marcas UQ</v>
          </cell>
          <cell r="I544">
            <v>7896006227182</v>
          </cell>
          <cell r="J544" t="str">
            <v>3004.90.69</v>
          </cell>
          <cell r="K544">
            <v>20</v>
          </cell>
          <cell r="L544" t="str">
            <v>Linha Humana Similar Lista Positiva</v>
          </cell>
        </row>
        <row r="545">
          <cell r="A545">
            <v>1000043</v>
          </cell>
          <cell r="B545" t="str">
            <v>UNIFEPIM 1G X 1FA + DIL 3ML</v>
          </cell>
          <cell r="C545">
            <v>50</v>
          </cell>
          <cell r="D545" t="str">
            <v>Saúde Humana</v>
          </cell>
          <cell r="E545">
            <v>9</v>
          </cell>
          <cell r="F545" t="str">
            <v>Farma</v>
          </cell>
          <cell r="G545">
            <v>1</v>
          </cell>
          <cell r="H545" t="str">
            <v>Marcas UQ</v>
          </cell>
          <cell r="I545">
            <v>7896006216742</v>
          </cell>
          <cell r="J545" t="str">
            <v>3004.20.59</v>
          </cell>
          <cell r="K545">
            <v>60</v>
          </cell>
          <cell r="L545" t="str">
            <v>Linha Humana Similar Lista Positiva</v>
          </cell>
        </row>
        <row r="546">
          <cell r="A546">
            <v>1000047</v>
          </cell>
          <cell r="B546" t="str">
            <v>UNIFEPIM 2G X 1 FA</v>
          </cell>
          <cell r="C546">
            <v>50</v>
          </cell>
          <cell r="D546" t="str">
            <v>Saúde Humana</v>
          </cell>
          <cell r="E546">
            <v>9</v>
          </cell>
          <cell r="F546" t="str">
            <v>Farma</v>
          </cell>
          <cell r="G546">
            <v>1</v>
          </cell>
          <cell r="H546" t="str">
            <v>Marcas UQ</v>
          </cell>
          <cell r="I546">
            <v>7896006217312</v>
          </cell>
          <cell r="J546" t="str">
            <v>3004.20.59</v>
          </cell>
          <cell r="K546">
            <v>60</v>
          </cell>
          <cell r="L546" t="str">
            <v>Linha Humana Similar Lista Positiva</v>
          </cell>
        </row>
        <row r="547">
          <cell r="A547">
            <v>1000398</v>
          </cell>
          <cell r="B547" t="str">
            <v>UNIGRIP X 50 SACHE 5 G</v>
          </cell>
          <cell r="C547">
            <v>50</v>
          </cell>
          <cell r="D547" t="str">
            <v>Saúde Humana</v>
          </cell>
          <cell r="E547">
            <v>9</v>
          </cell>
          <cell r="F547" t="str">
            <v>Farma</v>
          </cell>
          <cell r="G547">
            <v>1</v>
          </cell>
          <cell r="H547" t="str">
            <v>Marcas UQ</v>
          </cell>
          <cell r="I547">
            <v>7896006296966</v>
          </cell>
          <cell r="J547" t="str">
            <v>3004.90.45</v>
          </cell>
          <cell r="K547">
            <v>9</v>
          </cell>
          <cell r="L547" t="str">
            <v>Linha Humana Similar Lista Negativa</v>
          </cell>
        </row>
        <row r="548">
          <cell r="A548">
            <v>1000335</v>
          </cell>
          <cell r="B548" t="str">
            <v>UNIMEDROL 125 MG INJ X 1FA E</v>
          </cell>
          <cell r="C548">
            <v>50</v>
          </cell>
          <cell r="D548" t="str">
            <v>Saúde Humana</v>
          </cell>
          <cell r="E548">
            <v>9</v>
          </cell>
          <cell r="F548" t="str">
            <v>Farma</v>
          </cell>
          <cell r="G548">
            <v>1</v>
          </cell>
          <cell r="H548" t="str">
            <v>Marcas UQ</v>
          </cell>
          <cell r="I548">
            <v>7896006274742</v>
          </cell>
          <cell r="J548" t="str">
            <v>3004.90.72</v>
          </cell>
          <cell r="K548">
            <v>49</v>
          </cell>
          <cell r="L548" t="str">
            <v>Linha Humana Similar Lista Positiva</v>
          </cell>
        </row>
        <row r="549">
          <cell r="A549">
            <v>1000337</v>
          </cell>
          <cell r="B549" t="str">
            <v>UNIMEDROL 500MG INJ X 1FA 1DIL</v>
          </cell>
          <cell r="C549">
            <v>50</v>
          </cell>
          <cell r="D549" t="str">
            <v>Saúde Humana</v>
          </cell>
          <cell r="E549">
            <v>9</v>
          </cell>
          <cell r="F549" t="str">
            <v>Farma</v>
          </cell>
          <cell r="G549">
            <v>1</v>
          </cell>
          <cell r="H549" t="str">
            <v>Marcas UQ</v>
          </cell>
          <cell r="I549">
            <v>7896006275763</v>
          </cell>
          <cell r="J549" t="str">
            <v>3004.90.72</v>
          </cell>
          <cell r="K549">
            <v>48</v>
          </cell>
          <cell r="L549" t="str">
            <v>Linha Humana Similar Lista Positiva</v>
          </cell>
        </row>
        <row r="550">
          <cell r="A550">
            <v>1001223</v>
          </cell>
          <cell r="B550" t="str">
            <v>UNIPRAZOL 20MG CAP BLX28</v>
          </cell>
          <cell r="C550">
            <v>50</v>
          </cell>
          <cell r="D550" t="str">
            <v>Saúde Humana</v>
          </cell>
          <cell r="E550">
            <v>9</v>
          </cell>
          <cell r="F550" t="str">
            <v>Farma</v>
          </cell>
          <cell r="G550">
            <v>1</v>
          </cell>
          <cell r="H550" t="str">
            <v>Marcas UQ</v>
          </cell>
          <cell r="I550">
            <v>7896006205883</v>
          </cell>
          <cell r="J550" t="str">
            <v>3004.90.69</v>
          </cell>
          <cell r="K550">
            <v>198</v>
          </cell>
          <cell r="L550" t="str">
            <v>Linha Humana Similar Lista Positiva</v>
          </cell>
        </row>
        <row r="551">
          <cell r="A551">
            <v>1001212</v>
          </cell>
          <cell r="B551" t="str">
            <v>UNIPRAZOL 20MG CAP BLX28 (INATIVO)</v>
          </cell>
          <cell r="C551">
            <v>50</v>
          </cell>
          <cell r="D551" t="str">
            <v>Saúde Humana</v>
          </cell>
          <cell r="E551">
            <v>9</v>
          </cell>
          <cell r="F551" t="str">
            <v>Farma</v>
          </cell>
          <cell r="G551">
            <v>1</v>
          </cell>
          <cell r="H551" t="str">
            <v>Marcas UQ</v>
          </cell>
          <cell r="I551">
            <v>7896006205883</v>
          </cell>
          <cell r="J551" t="str">
            <v>3004.90.69</v>
          </cell>
          <cell r="K551">
            <v>198</v>
          </cell>
          <cell r="L551" t="str">
            <v>Linha Humana Similar Lista Positiva</v>
          </cell>
        </row>
        <row r="552">
          <cell r="A552">
            <v>1001224</v>
          </cell>
          <cell r="B552" t="str">
            <v>UNIPRAZOL 20MG CAP BLX56</v>
          </cell>
          <cell r="C552">
            <v>50</v>
          </cell>
          <cell r="D552" t="str">
            <v>Saúde Humana</v>
          </cell>
          <cell r="E552">
            <v>9</v>
          </cell>
          <cell r="F552" t="str">
            <v>Farma</v>
          </cell>
          <cell r="G552">
            <v>1</v>
          </cell>
          <cell r="H552" t="str">
            <v>Marcas UQ</v>
          </cell>
          <cell r="I552">
            <v>7896006290285</v>
          </cell>
          <cell r="J552" t="str">
            <v>3004.90.69</v>
          </cell>
          <cell r="K552">
            <v>144</v>
          </cell>
          <cell r="L552" t="str">
            <v>Linha Humana Similar Lista Positiva</v>
          </cell>
        </row>
        <row r="553">
          <cell r="A553">
            <v>1000156</v>
          </cell>
          <cell r="B553" t="str">
            <v>UNIPRAZOL 20MG CAP X 14</v>
          </cell>
          <cell r="C553">
            <v>50</v>
          </cell>
          <cell r="D553" t="str">
            <v>Saúde Humana</v>
          </cell>
          <cell r="E553">
            <v>9</v>
          </cell>
          <cell r="F553" t="str">
            <v>Farma</v>
          </cell>
          <cell r="G553">
            <v>1</v>
          </cell>
          <cell r="H553" t="str">
            <v>Marcas UQ</v>
          </cell>
          <cell r="I553">
            <v>7896006234876</v>
          </cell>
          <cell r="J553" t="str">
            <v>3004.90.69</v>
          </cell>
          <cell r="K553">
            <v>96</v>
          </cell>
          <cell r="L553" t="str">
            <v>Linha Humana Similar Lista Positiva</v>
          </cell>
        </row>
        <row r="554">
          <cell r="A554">
            <v>1000151</v>
          </cell>
          <cell r="B554" t="str">
            <v>UNIPRAZOL 20MG CAP X 28</v>
          </cell>
          <cell r="C554">
            <v>50</v>
          </cell>
          <cell r="D554" t="str">
            <v>Saúde Humana</v>
          </cell>
          <cell r="E554">
            <v>9</v>
          </cell>
          <cell r="F554" t="str">
            <v>Farma</v>
          </cell>
          <cell r="G554">
            <v>1</v>
          </cell>
          <cell r="H554" t="str">
            <v>Marcas UQ</v>
          </cell>
          <cell r="I554">
            <v>7896006234203</v>
          </cell>
          <cell r="J554" t="str">
            <v>3004.90.69</v>
          </cell>
          <cell r="K554">
            <v>96</v>
          </cell>
          <cell r="L554" t="str">
            <v>Linha Humana Similar Lista Positiva</v>
          </cell>
        </row>
        <row r="555">
          <cell r="A555">
            <v>1000016</v>
          </cell>
          <cell r="B555" t="str">
            <v>UNIPROFEN 400MG COM REV X 20</v>
          </cell>
          <cell r="C555">
            <v>50</v>
          </cell>
          <cell r="D555" t="str">
            <v>Saúde Humana</v>
          </cell>
          <cell r="E555">
            <v>9</v>
          </cell>
          <cell r="F555" t="str">
            <v>Farma</v>
          </cell>
          <cell r="G555">
            <v>1</v>
          </cell>
          <cell r="H555" t="str">
            <v>Marcas UQ</v>
          </cell>
          <cell r="I555">
            <v>7896006212430</v>
          </cell>
          <cell r="J555" t="str">
            <v>3004.90.29</v>
          </cell>
          <cell r="K555">
            <v>240</v>
          </cell>
          <cell r="L555" t="str">
            <v>Linha Humana Similar Lista Positiva</v>
          </cell>
        </row>
        <row r="556">
          <cell r="A556">
            <v>1000277</v>
          </cell>
          <cell r="B556" t="str">
            <v>UNIPROFEN 600MG COM REV X 20</v>
          </cell>
          <cell r="C556">
            <v>50</v>
          </cell>
          <cell r="D556" t="str">
            <v>Saúde Humana</v>
          </cell>
          <cell r="E556">
            <v>9</v>
          </cell>
          <cell r="F556" t="str">
            <v>Farma</v>
          </cell>
          <cell r="G556">
            <v>1</v>
          </cell>
          <cell r="H556" t="str">
            <v>Marcas UQ</v>
          </cell>
          <cell r="I556">
            <v>7896006259008</v>
          </cell>
          <cell r="J556" t="str">
            <v>3004.90.29</v>
          </cell>
          <cell r="K556">
            <v>198</v>
          </cell>
          <cell r="L556" t="str">
            <v>Linha Humana Similar Lista Positiva</v>
          </cell>
        </row>
        <row r="557">
          <cell r="A557">
            <v>1000233</v>
          </cell>
          <cell r="B557" t="str">
            <v>UNITIDAZIN 100MG COM REVX20 P.344/98-C1</v>
          </cell>
          <cell r="C557">
            <v>50</v>
          </cell>
          <cell r="D557" t="str">
            <v>Saúde Humana</v>
          </cell>
          <cell r="E557">
            <v>9</v>
          </cell>
          <cell r="F557" t="str">
            <v>Farma</v>
          </cell>
          <cell r="G557">
            <v>1</v>
          </cell>
          <cell r="H557" t="str">
            <v>Marcas UQ</v>
          </cell>
          <cell r="I557">
            <v>7896006246503</v>
          </cell>
          <cell r="J557" t="str">
            <v>3004.90.79</v>
          </cell>
          <cell r="K557">
            <v>198</v>
          </cell>
          <cell r="L557" t="str">
            <v>Linha Humana Similar Lista Positiva</v>
          </cell>
        </row>
        <row r="558">
          <cell r="A558">
            <v>1000731</v>
          </cell>
          <cell r="B558" t="str">
            <v>UNITIDAZIN 10MG COM REV X 20-INATIVO</v>
          </cell>
          <cell r="C558">
            <v>50</v>
          </cell>
          <cell r="D558" t="str">
            <v>Saúde Humana</v>
          </cell>
          <cell r="E558">
            <v>9</v>
          </cell>
          <cell r="F558" t="str">
            <v>Farma</v>
          </cell>
          <cell r="G558">
            <v>1</v>
          </cell>
          <cell r="H558" t="str">
            <v>Marcas UQ</v>
          </cell>
          <cell r="J558" t="str">
            <v>3004.90.69</v>
          </cell>
          <cell r="K558">
            <v>0</v>
          </cell>
          <cell r="L558" t="str">
            <v>Linha Humana Marca Lista Negativa</v>
          </cell>
        </row>
        <row r="559">
          <cell r="A559">
            <v>1000231</v>
          </cell>
          <cell r="B559" t="str">
            <v>UNITIDAZIN 25MG COM REV X 20 P.344/98-C1</v>
          </cell>
          <cell r="C559">
            <v>50</v>
          </cell>
          <cell r="D559" t="str">
            <v>Saúde Humana</v>
          </cell>
          <cell r="E559">
            <v>9</v>
          </cell>
          <cell r="F559" t="str">
            <v>Farma</v>
          </cell>
          <cell r="G559">
            <v>1</v>
          </cell>
          <cell r="H559" t="str">
            <v>Marcas UQ</v>
          </cell>
          <cell r="I559">
            <v>7896006246305</v>
          </cell>
          <cell r="J559" t="str">
            <v>3004.90.79</v>
          </cell>
          <cell r="K559">
            <v>198</v>
          </cell>
          <cell r="L559" t="str">
            <v>Linha Humana Similar Lista Positiva</v>
          </cell>
        </row>
        <row r="560">
          <cell r="A560">
            <v>1000232</v>
          </cell>
          <cell r="B560" t="str">
            <v>UNITIDAZIN 50MG COM REV X 20 P.344/98-C1</v>
          </cell>
          <cell r="C560">
            <v>50</v>
          </cell>
          <cell r="D560" t="str">
            <v>Saúde Humana</v>
          </cell>
          <cell r="E560">
            <v>9</v>
          </cell>
          <cell r="F560" t="str">
            <v>Farma</v>
          </cell>
          <cell r="G560">
            <v>1</v>
          </cell>
          <cell r="H560" t="str">
            <v>Marcas UQ</v>
          </cell>
          <cell r="I560">
            <v>7896006246381</v>
          </cell>
          <cell r="J560" t="str">
            <v>3004.90.79</v>
          </cell>
          <cell r="K560">
            <v>198</v>
          </cell>
          <cell r="L560" t="str">
            <v>Linha Humana Similar Lista Positiva</v>
          </cell>
        </row>
        <row r="561">
          <cell r="A561">
            <v>1000235</v>
          </cell>
          <cell r="B561" t="str">
            <v>UNITIDAZIN 50MG COM REVX20 AG P344/98 C1</v>
          </cell>
          <cell r="C561">
            <v>50</v>
          </cell>
          <cell r="D561" t="str">
            <v>Saúde Humana</v>
          </cell>
          <cell r="E561">
            <v>9</v>
          </cell>
          <cell r="F561" t="str">
            <v>Farma</v>
          </cell>
          <cell r="G561">
            <v>4</v>
          </cell>
          <cell r="H561" t="str">
            <v>Genom</v>
          </cell>
          <cell r="I561">
            <v>7896006244974</v>
          </cell>
          <cell r="J561" t="str">
            <v>3004.90.79</v>
          </cell>
          <cell r="K561">
            <v>198</v>
          </cell>
          <cell r="L561" t="str">
            <v>Medicamento Tributado</v>
          </cell>
        </row>
        <row r="562">
          <cell r="A562">
            <v>1000807</v>
          </cell>
          <cell r="B562" t="str">
            <v>UNITIFEN 1MG/5ML XPE X 120ML</v>
          </cell>
          <cell r="C562">
            <v>50</v>
          </cell>
          <cell r="D562" t="str">
            <v>Saúde Humana</v>
          </cell>
          <cell r="E562">
            <v>9</v>
          </cell>
          <cell r="F562" t="str">
            <v>Farma</v>
          </cell>
          <cell r="G562">
            <v>1</v>
          </cell>
          <cell r="H562" t="str">
            <v>Marcas UQ</v>
          </cell>
          <cell r="I562">
            <v>7896006213802</v>
          </cell>
          <cell r="J562" t="str">
            <v>3004.90.69</v>
          </cell>
          <cell r="K562">
            <v>0</v>
          </cell>
          <cell r="L562" t="str">
            <v>Linha Humana Similar Lista Negativa</v>
          </cell>
        </row>
        <row r="563">
          <cell r="A563">
            <v>1000880</v>
          </cell>
          <cell r="B563" t="str">
            <v>UREPEL 10% CREME BG C/ 60G</v>
          </cell>
          <cell r="C563">
            <v>50</v>
          </cell>
          <cell r="D563" t="str">
            <v>Saúde Humana</v>
          </cell>
          <cell r="E563">
            <v>9</v>
          </cell>
          <cell r="F563" t="str">
            <v>Farma</v>
          </cell>
          <cell r="G563">
            <v>1</v>
          </cell>
          <cell r="H563" t="str">
            <v>Marcas UQ</v>
          </cell>
          <cell r="I563">
            <v>7896006203117</v>
          </cell>
          <cell r="J563" t="str">
            <v>3304.99.10</v>
          </cell>
          <cell r="K563">
            <v>48</v>
          </cell>
          <cell r="L563" t="str">
            <v>Linha Cosmecêutica</v>
          </cell>
        </row>
        <row r="564">
          <cell r="A564">
            <v>1000985</v>
          </cell>
          <cell r="B564" t="str">
            <v>UREPEL 3% LOÇÃO FR C/ 150ML</v>
          </cell>
          <cell r="C564">
            <v>50</v>
          </cell>
          <cell r="D564" t="str">
            <v>Saúde Humana</v>
          </cell>
          <cell r="E564">
            <v>9</v>
          </cell>
          <cell r="F564" t="str">
            <v>Farma</v>
          </cell>
          <cell r="G564">
            <v>1</v>
          </cell>
          <cell r="H564" t="str">
            <v>Marcas UQ</v>
          </cell>
          <cell r="I564">
            <v>7896006206583</v>
          </cell>
          <cell r="J564" t="str">
            <v>3304.99.10</v>
          </cell>
          <cell r="K564">
            <v>40</v>
          </cell>
          <cell r="L564" t="str">
            <v>Linha Cosmecêutica</v>
          </cell>
        </row>
        <row r="565">
          <cell r="A565">
            <v>1000627</v>
          </cell>
          <cell r="B565" t="str">
            <v>UROVIT 100MG DRG X 25</v>
          </cell>
          <cell r="C565">
            <v>50</v>
          </cell>
          <cell r="D565" t="str">
            <v>Saúde Humana</v>
          </cell>
          <cell r="E565">
            <v>9</v>
          </cell>
          <cell r="F565" t="str">
            <v>Farma</v>
          </cell>
          <cell r="G565">
            <v>1</v>
          </cell>
          <cell r="H565" t="str">
            <v>Marcas UQ</v>
          </cell>
          <cell r="I565">
            <v>7896006200994</v>
          </cell>
          <cell r="J565" t="str">
            <v>3004.90.69</v>
          </cell>
          <cell r="K565">
            <v>198</v>
          </cell>
          <cell r="L565" t="str">
            <v>Linha Humana Similar Lista Negativa</v>
          </cell>
        </row>
        <row r="566">
          <cell r="A566">
            <v>1000628</v>
          </cell>
          <cell r="B566" t="str">
            <v>UROVIT 200MG DRG X 18</v>
          </cell>
          <cell r="C566">
            <v>50</v>
          </cell>
          <cell r="D566" t="str">
            <v>Saúde Humana</v>
          </cell>
          <cell r="E566">
            <v>9</v>
          </cell>
          <cell r="F566" t="str">
            <v>Farma</v>
          </cell>
          <cell r="G566">
            <v>1</v>
          </cell>
          <cell r="H566" t="str">
            <v>Marcas UQ</v>
          </cell>
          <cell r="I566">
            <v>7896006201007</v>
          </cell>
          <cell r="J566" t="str">
            <v>3004.90.69</v>
          </cell>
          <cell r="K566">
            <v>168</v>
          </cell>
          <cell r="L566" t="str">
            <v>Linha Humana Similar Lista Negativa</v>
          </cell>
        </row>
        <row r="567">
          <cell r="A567">
            <v>1000631</v>
          </cell>
          <cell r="B567" t="str">
            <v>VALPROATO SODIO 250MG/5ML XPE PORT344/98</v>
          </cell>
          <cell r="C567">
            <v>50</v>
          </cell>
          <cell r="D567" t="str">
            <v>Saúde Humana</v>
          </cell>
          <cell r="E567">
            <v>9</v>
          </cell>
          <cell r="F567" t="str">
            <v>Farma</v>
          </cell>
          <cell r="G567">
            <v>7</v>
          </cell>
          <cell r="H567" t="str">
            <v>Genérico</v>
          </cell>
          <cell r="I567">
            <v>7896006212713</v>
          </cell>
          <cell r="J567" t="str">
            <v>3004.90.99</v>
          </cell>
          <cell r="K567">
            <v>40</v>
          </cell>
          <cell r="L567" t="str">
            <v>Linha Humana Marca Lista Negativa</v>
          </cell>
        </row>
        <row r="568">
          <cell r="A568">
            <v>1000402</v>
          </cell>
          <cell r="B568" t="str">
            <v>VANCOTRAT 500MG INJ X 1 FA</v>
          </cell>
          <cell r="C568">
            <v>50</v>
          </cell>
          <cell r="D568" t="str">
            <v>Saúde Humana</v>
          </cell>
          <cell r="E568">
            <v>9</v>
          </cell>
          <cell r="F568" t="str">
            <v>Farma</v>
          </cell>
          <cell r="G568">
            <v>1</v>
          </cell>
          <cell r="H568" t="str">
            <v>Marcas UQ</v>
          </cell>
          <cell r="I568">
            <v>7896006299400</v>
          </cell>
          <cell r="J568" t="str">
            <v>3004.20.71</v>
          </cell>
          <cell r="K568">
            <v>108</v>
          </cell>
          <cell r="L568" t="str">
            <v>Linha Humana Similar Lista Positiva</v>
          </cell>
        </row>
        <row r="569">
          <cell r="A569">
            <v>1001209</v>
          </cell>
          <cell r="B569" t="str">
            <v>VARFARINA SODICA 5MG COM CT AL AL X 30</v>
          </cell>
          <cell r="C569">
            <v>50</v>
          </cell>
          <cell r="D569" t="str">
            <v>Saúde Humana</v>
          </cell>
          <cell r="E569">
            <v>9</v>
          </cell>
          <cell r="F569" t="str">
            <v>Farma</v>
          </cell>
          <cell r="G569">
            <v>7</v>
          </cell>
          <cell r="H569" t="str">
            <v>Genérico</v>
          </cell>
          <cell r="I569">
            <v>7896006209690</v>
          </cell>
          <cell r="J569" t="str">
            <v>3004.90.59</v>
          </cell>
          <cell r="K569">
            <v>198</v>
          </cell>
          <cell r="L569" t="str">
            <v>Linha Humana Genérico Lista Positiva</v>
          </cell>
        </row>
        <row r="570">
          <cell r="A570">
            <v>1000101</v>
          </cell>
          <cell r="B570" t="str">
            <v>VARFARINA SODICA 5MG COM X 30</v>
          </cell>
          <cell r="C570">
            <v>50</v>
          </cell>
          <cell r="D570" t="str">
            <v>Saúde Humana</v>
          </cell>
          <cell r="E570">
            <v>9</v>
          </cell>
          <cell r="F570" t="str">
            <v>Farma</v>
          </cell>
          <cell r="G570">
            <v>7</v>
          </cell>
          <cell r="H570" t="str">
            <v>Genérico</v>
          </cell>
          <cell r="I570">
            <v>7896006226116</v>
          </cell>
          <cell r="J570" t="str">
            <v>3004.90.59</v>
          </cell>
          <cell r="K570">
            <v>198</v>
          </cell>
          <cell r="L570" t="str">
            <v>Linha Humana Genérico Lista Positiva</v>
          </cell>
        </row>
        <row r="571">
          <cell r="A571">
            <v>1000104</v>
          </cell>
          <cell r="B571" t="str">
            <v>VASCER 20MG/ML INJ X 50</v>
          </cell>
          <cell r="C571">
            <v>50</v>
          </cell>
          <cell r="D571" t="str">
            <v>Saúde Humana</v>
          </cell>
          <cell r="E571">
            <v>9</v>
          </cell>
          <cell r="F571" t="str">
            <v>Farma</v>
          </cell>
          <cell r="G571">
            <v>1</v>
          </cell>
          <cell r="H571" t="str">
            <v>Marcas UQ</v>
          </cell>
          <cell r="I571">
            <v>7896006226161</v>
          </cell>
          <cell r="J571" t="str">
            <v>3004.90.99</v>
          </cell>
          <cell r="K571">
            <v>8</v>
          </cell>
          <cell r="L571" t="str">
            <v>Linha Humana Similar Lista Positiva</v>
          </cell>
        </row>
        <row r="572">
          <cell r="A572">
            <v>1000085</v>
          </cell>
          <cell r="B572" t="str">
            <v>VASCER 400MG COM REV X 20</v>
          </cell>
          <cell r="C572">
            <v>50</v>
          </cell>
          <cell r="D572" t="str">
            <v>Saúde Humana</v>
          </cell>
          <cell r="E572">
            <v>9</v>
          </cell>
          <cell r="F572" t="str">
            <v>Farma</v>
          </cell>
          <cell r="G572">
            <v>1</v>
          </cell>
          <cell r="H572" t="str">
            <v>Marcas UQ</v>
          </cell>
          <cell r="I572">
            <v>7896006225102</v>
          </cell>
          <cell r="J572" t="str">
            <v>3004.90.99</v>
          </cell>
          <cell r="K572">
            <v>198</v>
          </cell>
          <cell r="L572" t="str">
            <v>Linha Humana Similar Lista Positiva</v>
          </cell>
        </row>
        <row r="573">
          <cell r="A573">
            <v>1000261</v>
          </cell>
          <cell r="B573" t="str">
            <v>VASOJET 10MG COM X 30</v>
          </cell>
          <cell r="C573">
            <v>50</v>
          </cell>
          <cell r="D573" t="str">
            <v>Saúde Humana</v>
          </cell>
          <cell r="E573">
            <v>9</v>
          </cell>
          <cell r="F573" t="str">
            <v>Farma</v>
          </cell>
          <cell r="G573">
            <v>1</v>
          </cell>
          <cell r="H573" t="str">
            <v>Marcas UQ</v>
          </cell>
          <cell r="I573">
            <v>7896006255130</v>
          </cell>
          <cell r="J573" t="str">
            <v>3004.90.67</v>
          </cell>
          <cell r="K573">
            <v>120</v>
          </cell>
          <cell r="L573" t="str">
            <v>Linha Humana Similar Lista Positiva</v>
          </cell>
        </row>
        <row r="574">
          <cell r="A574">
            <v>1000263</v>
          </cell>
          <cell r="B574" t="str">
            <v>VASOJET 5MG COM X 30</v>
          </cell>
          <cell r="C574">
            <v>50</v>
          </cell>
          <cell r="D574" t="str">
            <v>Saúde Humana</v>
          </cell>
          <cell r="E574">
            <v>9</v>
          </cell>
          <cell r="F574" t="str">
            <v>Farma</v>
          </cell>
          <cell r="G574">
            <v>1</v>
          </cell>
          <cell r="H574" t="str">
            <v>Marcas UQ</v>
          </cell>
          <cell r="I574">
            <v>7896006255352</v>
          </cell>
          <cell r="J574" t="str">
            <v>3004.90.67</v>
          </cell>
          <cell r="K574">
            <v>240</v>
          </cell>
          <cell r="L574" t="str">
            <v>Linha Humana Similar Lista Positiva</v>
          </cell>
        </row>
        <row r="575">
          <cell r="A575">
            <v>1000377</v>
          </cell>
          <cell r="B575" t="str">
            <v>VISIONOM COLIRIO X 10ML</v>
          </cell>
          <cell r="C575">
            <v>50</v>
          </cell>
          <cell r="D575" t="str">
            <v>Saúde Humana</v>
          </cell>
          <cell r="E575">
            <v>9</v>
          </cell>
          <cell r="F575" t="str">
            <v>Farma</v>
          </cell>
          <cell r="G575">
            <v>1</v>
          </cell>
          <cell r="H575" t="str">
            <v>Marcas UQ</v>
          </cell>
          <cell r="I575">
            <v>7896006290599</v>
          </cell>
          <cell r="J575" t="str">
            <v>3004.90.99</v>
          </cell>
          <cell r="K575">
            <v>160</v>
          </cell>
          <cell r="L575" t="str">
            <v>Linha Humana Similar Lista Negativa</v>
          </cell>
        </row>
        <row r="576">
          <cell r="A576">
            <v>1000229</v>
          </cell>
          <cell r="B576" t="str">
            <v>VITA ANTI-OX COM REV X 30</v>
          </cell>
          <cell r="C576">
            <v>50</v>
          </cell>
          <cell r="D576" t="str">
            <v>Saúde Humana</v>
          </cell>
          <cell r="E576">
            <v>9</v>
          </cell>
          <cell r="F576" t="str">
            <v>Farma</v>
          </cell>
          <cell r="G576">
            <v>1</v>
          </cell>
          <cell r="H576" t="str">
            <v>Marcas UQ</v>
          </cell>
          <cell r="I576">
            <v>7896006246121</v>
          </cell>
          <cell r="J576" t="str">
            <v>3004.50.90</v>
          </cell>
          <cell r="K576">
            <v>96</v>
          </cell>
          <cell r="L576" t="str">
            <v>Linha Humana Outros Lista Negativa</v>
          </cell>
        </row>
        <row r="577">
          <cell r="A577">
            <v>1001182</v>
          </cell>
          <cell r="B577" t="str">
            <v>VITA GERIATRICO COM REV X 30</v>
          </cell>
          <cell r="C577">
            <v>50</v>
          </cell>
          <cell r="D577" t="str">
            <v>Saúde Humana</v>
          </cell>
          <cell r="E577">
            <v>9</v>
          </cell>
          <cell r="F577" t="str">
            <v>Farma</v>
          </cell>
          <cell r="G577">
            <v>1</v>
          </cell>
          <cell r="H577" t="str">
            <v>Marcas UQ</v>
          </cell>
          <cell r="I577">
            <v>7896006246053</v>
          </cell>
          <cell r="J577" t="str">
            <v>2106.90.30</v>
          </cell>
          <cell r="K577">
            <v>0</v>
          </cell>
          <cell r="L577" t="str">
            <v>Linha Alimentos</v>
          </cell>
        </row>
        <row r="578">
          <cell r="A578">
            <v>1000896</v>
          </cell>
          <cell r="B578" t="str">
            <v>VITA JR SOL ORAL FR C/ 120 ML</v>
          </cell>
          <cell r="C578">
            <v>50</v>
          </cell>
          <cell r="D578" t="str">
            <v>Saúde Humana</v>
          </cell>
          <cell r="E578">
            <v>9</v>
          </cell>
          <cell r="F578" t="str">
            <v>Farma</v>
          </cell>
          <cell r="G578">
            <v>1</v>
          </cell>
          <cell r="H578" t="str">
            <v>Marcas UQ</v>
          </cell>
          <cell r="I578">
            <v>7896006227014</v>
          </cell>
          <cell r="J578" t="str">
            <v>3004.50.90</v>
          </cell>
          <cell r="K578">
            <v>35</v>
          </cell>
          <cell r="L578" t="str">
            <v>Linha Humana Outros Lista Negativa</v>
          </cell>
        </row>
        <row r="579">
          <cell r="A579">
            <v>1000015</v>
          </cell>
          <cell r="B579" t="str">
            <v>VITA K 10MG/ML SOL INJ X50 AMP</v>
          </cell>
          <cell r="C579">
            <v>50</v>
          </cell>
          <cell r="D579" t="str">
            <v>Saúde Humana</v>
          </cell>
          <cell r="E579">
            <v>9</v>
          </cell>
          <cell r="F579" t="str">
            <v>Farma</v>
          </cell>
          <cell r="G579">
            <v>1</v>
          </cell>
          <cell r="H579" t="str">
            <v>Marcas UQ</v>
          </cell>
          <cell r="I579">
            <v>7896006212409</v>
          </cell>
          <cell r="J579" t="str">
            <v>3004.50.90</v>
          </cell>
          <cell r="K579">
            <v>20</v>
          </cell>
          <cell r="L579" t="str">
            <v>Linha Humana Outros Lista Positiva</v>
          </cell>
        </row>
        <row r="580">
          <cell r="A580">
            <v>1000943</v>
          </cell>
          <cell r="B580" t="str">
            <v>VITA MAMY COMP REV X 60 (AL)</v>
          </cell>
          <cell r="C580">
            <v>50</v>
          </cell>
          <cell r="D580" t="str">
            <v>Saúde Humana</v>
          </cell>
          <cell r="E580">
            <v>9</v>
          </cell>
          <cell r="F580" t="str">
            <v>Farma</v>
          </cell>
          <cell r="G580">
            <v>4</v>
          </cell>
          <cell r="H580" t="str">
            <v>Genom</v>
          </cell>
          <cell r="I580">
            <v>7896006205425</v>
          </cell>
          <cell r="J580" t="str">
            <v>2106.90.30</v>
          </cell>
          <cell r="K580">
            <v>70</v>
          </cell>
          <cell r="L580" t="str">
            <v>Linha Alimentos</v>
          </cell>
        </row>
        <row r="581">
          <cell r="A581">
            <v>1001195</v>
          </cell>
          <cell r="B581" t="str">
            <v>VITA PRE-NATAL COM FLUOR COM REV X 30</v>
          </cell>
          <cell r="C581">
            <v>50</v>
          </cell>
          <cell r="D581" t="str">
            <v>Saúde Humana</v>
          </cell>
          <cell r="E581">
            <v>9</v>
          </cell>
          <cell r="F581" t="str">
            <v>Farma</v>
          </cell>
          <cell r="G581">
            <v>1</v>
          </cell>
          <cell r="H581" t="str">
            <v>Marcas UQ</v>
          </cell>
          <cell r="I581">
            <v>7896006246084</v>
          </cell>
          <cell r="J581" t="str">
            <v>2106.90.30</v>
          </cell>
          <cell r="K581">
            <v>0</v>
          </cell>
          <cell r="L581" t="str">
            <v>Linha Alimentos</v>
          </cell>
        </row>
        <row r="582">
          <cell r="A582">
            <v>1001304</v>
          </cell>
          <cell r="B582" t="str">
            <v>VITA SENIOR CAP MOLE X 60 (AL)</v>
          </cell>
          <cell r="C582">
            <v>50</v>
          </cell>
          <cell r="D582" t="str">
            <v>Saúde Humana</v>
          </cell>
          <cell r="E582">
            <v>9</v>
          </cell>
          <cell r="F582" t="str">
            <v>Farma</v>
          </cell>
          <cell r="G582">
            <v>1</v>
          </cell>
          <cell r="H582" t="str">
            <v>Marcas UQ</v>
          </cell>
          <cell r="I582">
            <v>7896006298243</v>
          </cell>
          <cell r="J582" t="str">
            <v>2106.90.30</v>
          </cell>
          <cell r="K582">
            <v>72</v>
          </cell>
          <cell r="L582" t="str">
            <v>Linha Alimentos</v>
          </cell>
        </row>
        <row r="583">
          <cell r="A583">
            <v>1000400</v>
          </cell>
          <cell r="B583" t="str">
            <v>VITA SENIOR CAP X 30</v>
          </cell>
          <cell r="C583">
            <v>50</v>
          </cell>
          <cell r="D583" t="str">
            <v>Saúde Humana</v>
          </cell>
          <cell r="E583">
            <v>9</v>
          </cell>
          <cell r="F583" t="str">
            <v>Farma</v>
          </cell>
          <cell r="G583">
            <v>1</v>
          </cell>
          <cell r="H583" t="str">
            <v>Marcas UQ</v>
          </cell>
          <cell r="I583">
            <v>7896006298236</v>
          </cell>
          <cell r="J583" t="str">
            <v>3004.50.90</v>
          </cell>
          <cell r="K583">
            <v>80</v>
          </cell>
          <cell r="L583" t="str">
            <v>Linha Humana Outros Lista Negativa</v>
          </cell>
        </row>
        <row r="584">
          <cell r="A584">
            <v>1001097</v>
          </cell>
          <cell r="B584" t="str">
            <v>VITA SENIOR CAP X 30 (AL)</v>
          </cell>
          <cell r="C584">
            <v>50</v>
          </cell>
          <cell r="D584" t="str">
            <v>Saúde Humana</v>
          </cell>
          <cell r="E584">
            <v>9</v>
          </cell>
          <cell r="F584" t="str">
            <v>Farma</v>
          </cell>
          <cell r="G584">
            <v>1</v>
          </cell>
          <cell r="H584" t="str">
            <v>Marcas UQ</v>
          </cell>
          <cell r="I584">
            <v>7896006210900</v>
          </cell>
          <cell r="J584" t="str">
            <v>2106.90.30</v>
          </cell>
          <cell r="K584">
            <v>70</v>
          </cell>
          <cell r="L584" t="str">
            <v>Linha Alimentos</v>
          </cell>
        </row>
        <row r="585">
          <cell r="A585">
            <v>1001084</v>
          </cell>
          <cell r="B585" t="str">
            <v>VITA SUPRAZ COMP EFERV X 10</v>
          </cell>
          <cell r="C585">
            <v>50</v>
          </cell>
          <cell r="D585" t="str">
            <v>Saúde Humana</v>
          </cell>
          <cell r="E585">
            <v>9</v>
          </cell>
          <cell r="F585" t="str">
            <v>Farma</v>
          </cell>
          <cell r="G585">
            <v>1</v>
          </cell>
          <cell r="H585" t="str">
            <v>Marcas UQ</v>
          </cell>
          <cell r="J585" t="str">
            <v>2106.90.30</v>
          </cell>
          <cell r="K585">
            <v>0</v>
          </cell>
          <cell r="L585" t="str">
            <v>Linha Alimentos</v>
          </cell>
        </row>
        <row r="586">
          <cell r="A586">
            <v>1000873</v>
          </cell>
          <cell r="B586" t="str">
            <v>VITA SUPRAZ COMP REV x 30 (AL)</v>
          </cell>
          <cell r="C586">
            <v>50</v>
          </cell>
          <cell r="D586" t="str">
            <v>Saúde Humana</v>
          </cell>
          <cell r="E586">
            <v>9</v>
          </cell>
          <cell r="F586" t="str">
            <v>Farma</v>
          </cell>
          <cell r="G586">
            <v>1</v>
          </cell>
          <cell r="H586" t="str">
            <v>Marcas UQ</v>
          </cell>
          <cell r="I586">
            <v>7896006205647</v>
          </cell>
          <cell r="J586" t="str">
            <v>2106.90.30</v>
          </cell>
          <cell r="K586">
            <v>70</v>
          </cell>
          <cell r="L586" t="str">
            <v>Linha Alimentos</v>
          </cell>
        </row>
        <row r="587">
          <cell r="A587">
            <v>1000979</v>
          </cell>
          <cell r="B587" t="str">
            <v>VITAMAMY COMP REV X5 AG (AL)</v>
          </cell>
          <cell r="C587">
            <v>50</v>
          </cell>
          <cell r="D587" t="str">
            <v>Saúde Humana</v>
          </cell>
          <cell r="E587">
            <v>9</v>
          </cell>
          <cell r="F587" t="str">
            <v>Farma</v>
          </cell>
          <cell r="G587">
            <v>4</v>
          </cell>
          <cell r="H587" t="str">
            <v>Genom</v>
          </cell>
          <cell r="I587">
            <v>7896006205425</v>
          </cell>
          <cell r="J587" t="str">
            <v>2106.90.30</v>
          </cell>
          <cell r="K587">
            <v>96</v>
          </cell>
          <cell r="L587" t="str">
            <v>Medicamento Tributado</v>
          </cell>
        </row>
        <row r="588">
          <cell r="A588">
            <v>1000777</v>
          </cell>
          <cell r="B588" t="str">
            <v>VIVERDAL 1 MG COM REV X 6</v>
          </cell>
          <cell r="C588">
            <v>50</v>
          </cell>
          <cell r="D588" t="str">
            <v>Saúde Humana</v>
          </cell>
          <cell r="E588">
            <v>9</v>
          </cell>
          <cell r="F588" t="str">
            <v>Farma</v>
          </cell>
          <cell r="G588">
            <v>1</v>
          </cell>
          <cell r="H588" t="str">
            <v>Marcas UQ</v>
          </cell>
          <cell r="J588" t="str">
            <v>3004.90.69</v>
          </cell>
          <cell r="K588">
            <v>0</v>
          </cell>
          <cell r="L588" t="str">
            <v>Linha Humana Similar Lista Positiva</v>
          </cell>
        </row>
        <row r="589">
          <cell r="A589">
            <v>1000925</v>
          </cell>
          <cell r="B589" t="str">
            <v>VIVERDAL 1MG COM REV X 30 P 344/98-C1</v>
          </cell>
          <cell r="C589">
            <v>50</v>
          </cell>
          <cell r="D589" t="str">
            <v>Saúde Humana</v>
          </cell>
          <cell r="E589">
            <v>9</v>
          </cell>
          <cell r="F589" t="str">
            <v>Farma</v>
          </cell>
          <cell r="G589">
            <v>1</v>
          </cell>
          <cell r="H589" t="str">
            <v>Marcas UQ</v>
          </cell>
          <cell r="I589">
            <v>7896006227588</v>
          </cell>
          <cell r="J589" t="str">
            <v>3004.90.69</v>
          </cell>
          <cell r="K589">
            <v>198</v>
          </cell>
          <cell r="L589" t="str">
            <v>Linha Humana Similar Lista Positiva</v>
          </cell>
        </row>
        <row r="590">
          <cell r="A590">
            <v>1001094</v>
          </cell>
          <cell r="B590" t="str">
            <v>VIVERDAL 1MG/ML SOL OR 30ML PORT344C1 AG</v>
          </cell>
          <cell r="C590">
            <v>50</v>
          </cell>
          <cell r="D590" t="str">
            <v>Saúde Humana</v>
          </cell>
          <cell r="E590">
            <v>9</v>
          </cell>
          <cell r="F590" t="str">
            <v>Farma</v>
          </cell>
          <cell r="G590">
            <v>4</v>
          </cell>
          <cell r="H590" t="str">
            <v>Genom</v>
          </cell>
          <cell r="J590" t="str">
            <v>3004.90.99</v>
          </cell>
          <cell r="K590">
            <v>0</v>
          </cell>
          <cell r="L590" t="str">
            <v>Linha Humana Similar Lista Positiva</v>
          </cell>
        </row>
        <row r="591">
          <cell r="A591">
            <v>1000403</v>
          </cell>
          <cell r="B591" t="str">
            <v>VIVERDAL 2 MG COM REV X 20 P344/98-C1</v>
          </cell>
          <cell r="C591">
            <v>50</v>
          </cell>
          <cell r="D591" t="str">
            <v>Saúde Humana</v>
          </cell>
          <cell r="E591">
            <v>9</v>
          </cell>
          <cell r="F591" t="str">
            <v>Farma</v>
          </cell>
          <cell r="G591">
            <v>1</v>
          </cell>
          <cell r="H591" t="str">
            <v>Marcas UQ</v>
          </cell>
          <cell r="I591">
            <v>7896006299578</v>
          </cell>
          <cell r="J591" t="str">
            <v>3004.90.69</v>
          </cell>
          <cell r="K591">
            <v>240</v>
          </cell>
          <cell r="L591" t="str">
            <v>Linha Humana Similar Lista Positiva</v>
          </cell>
        </row>
        <row r="592">
          <cell r="A592">
            <v>1000926</v>
          </cell>
          <cell r="B592" t="str">
            <v>VIVERDAL 2MG COM REV X 30 P 344/98-C1</v>
          </cell>
          <cell r="C592">
            <v>50</v>
          </cell>
          <cell r="D592" t="str">
            <v>Saúde Humana</v>
          </cell>
          <cell r="E592">
            <v>9</v>
          </cell>
          <cell r="F592" t="str">
            <v>Farma</v>
          </cell>
          <cell r="G592">
            <v>1</v>
          </cell>
          <cell r="H592" t="str">
            <v>Marcas UQ</v>
          </cell>
          <cell r="I592">
            <v>7896006227564</v>
          </cell>
          <cell r="J592" t="str">
            <v>3004.90.69</v>
          </cell>
          <cell r="K592">
            <v>198</v>
          </cell>
          <cell r="L592" t="str">
            <v>Linha Humana Similar Lista Positiva</v>
          </cell>
        </row>
        <row r="593">
          <cell r="A593">
            <v>1000928</v>
          </cell>
          <cell r="B593" t="str">
            <v>VIVERDAL 3MG COM REV X 30 P 344/98-C1</v>
          </cell>
          <cell r="C593">
            <v>50</v>
          </cell>
          <cell r="D593" t="str">
            <v>Saúde Humana</v>
          </cell>
          <cell r="E593">
            <v>9</v>
          </cell>
          <cell r="F593" t="str">
            <v>Farma</v>
          </cell>
          <cell r="G593">
            <v>1</v>
          </cell>
          <cell r="H593" t="str">
            <v>Marcas UQ</v>
          </cell>
          <cell r="I593">
            <v>7896006227601</v>
          </cell>
          <cell r="J593" t="str">
            <v>3004.90.69</v>
          </cell>
          <cell r="K593">
            <v>198</v>
          </cell>
          <cell r="L593" t="str">
            <v>Linha Humana Similar Lista Positiva</v>
          </cell>
        </row>
        <row r="594">
          <cell r="A594">
            <v>1000929</v>
          </cell>
          <cell r="B594" t="str">
            <v>VIVERDAL 3MG COM REV X 30 P 344/98-C1 AG</v>
          </cell>
          <cell r="C594">
            <v>50</v>
          </cell>
          <cell r="D594" t="str">
            <v>Saúde Humana</v>
          </cell>
          <cell r="E594">
            <v>9</v>
          </cell>
          <cell r="F594" t="str">
            <v>Farma</v>
          </cell>
          <cell r="G594">
            <v>4</v>
          </cell>
          <cell r="H594" t="str">
            <v>Genom</v>
          </cell>
          <cell r="J594" t="str">
            <v>3004.90.69</v>
          </cell>
          <cell r="K594">
            <v>0</v>
          </cell>
          <cell r="L594" t="str">
            <v>Medicamento Tributado</v>
          </cell>
        </row>
        <row r="595">
          <cell r="A595">
            <v>1000262</v>
          </cell>
          <cell r="B595" t="str">
            <v>VIXMICINA 1G INJ 50FA</v>
          </cell>
          <cell r="C595">
            <v>50</v>
          </cell>
          <cell r="D595" t="str">
            <v>Saúde Humana</v>
          </cell>
          <cell r="E595">
            <v>9</v>
          </cell>
          <cell r="F595" t="str">
            <v>Farma</v>
          </cell>
          <cell r="G595">
            <v>1</v>
          </cell>
          <cell r="H595" t="str">
            <v>Marcas UQ</v>
          </cell>
          <cell r="I595">
            <v>7896006255277</v>
          </cell>
          <cell r="J595" t="str">
            <v>3004.20.11</v>
          </cell>
          <cell r="K595">
            <v>12</v>
          </cell>
          <cell r="L595" t="str">
            <v>Linha Humana Similar Lista Positiva</v>
          </cell>
        </row>
        <row r="596">
          <cell r="A596">
            <v>1000666</v>
          </cell>
          <cell r="B596" t="str">
            <v>VIXMICINA 1G INJ 50FA E 50DIL</v>
          </cell>
          <cell r="C596">
            <v>50</v>
          </cell>
          <cell r="D596" t="str">
            <v>Saúde Humana</v>
          </cell>
          <cell r="E596">
            <v>9</v>
          </cell>
          <cell r="F596" t="str">
            <v>Farma</v>
          </cell>
          <cell r="G596">
            <v>1</v>
          </cell>
          <cell r="H596" t="str">
            <v>Marcas UQ</v>
          </cell>
          <cell r="I596">
            <v>7896006299516</v>
          </cell>
          <cell r="J596" t="str">
            <v>3004.20.11</v>
          </cell>
          <cell r="K596">
            <v>3</v>
          </cell>
          <cell r="L596" t="str">
            <v>Linha Humana Similar Lista Positiva</v>
          </cell>
        </row>
        <row r="597">
          <cell r="A597">
            <v>1000391</v>
          </cell>
          <cell r="B597" t="str">
            <v>VODOL 20MG/G CREME X 28G</v>
          </cell>
          <cell r="C597">
            <v>50</v>
          </cell>
          <cell r="D597" t="str">
            <v>Saúde Humana</v>
          </cell>
          <cell r="E597">
            <v>9</v>
          </cell>
          <cell r="F597" t="str">
            <v>Farma</v>
          </cell>
          <cell r="G597">
            <v>2</v>
          </cell>
          <cell r="H597" t="str">
            <v>Andromed</v>
          </cell>
          <cell r="I597">
            <v>7896006292005</v>
          </cell>
          <cell r="J597" t="str">
            <v>3004.90.66</v>
          </cell>
          <cell r="K597">
            <v>80</v>
          </cell>
          <cell r="L597" t="str">
            <v>Linha Humana Similar Lista Negativa</v>
          </cell>
        </row>
        <row r="598">
          <cell r="A598">
            <v>1000396</v>
          </cell>
          <cell r="B598" t="str">
            <v>VODOL 20MG/G PO X 30G</v>
          </cell>
          <cell r="C598">
            <v>50</v>
          </cell>
          <cell r="D598" t="str">
            <v>Saúde Humana</v>
          </cell>
          <cell r="E598">
            <v>9</v>
          </cell>
          <cell r="F598" t="str">
            <v>Farma</v>
          </cell>
          <cell r="G598">
            <v>2</v>
          </cell>
          <cell r="H598" t="str">
            <v>Andromed</v>
          </cell>
          <cell r="I598">
            <v>7896006296003</v>
          </cell>
          <cell r="J598" t="str">
            <v>3004.90.66</v>
          </cell>
          <cell r="K598">
            <v>70</v>
          </cell>
          <cell r="L598" t="str">
            <v>Linha Humana Similar Lista Negativa</v>
          </cell>
        </row>
        <row r="599">
          <cell r="A599">
            <v>1000077</v>
          </cell>
          <cell r="B599" t="str">
            <v>VODOL 20MG/ML SPRAY X 60ML</v>
          </cell>
          <cell r="C599">
            <v>50</v>
          </cell>
          <cell r="D599" t="str">
            <v>Saúde Humana</v>
          </cell>
          <cell r="E599">
            <v>9</v>
          </cell>
          <cell r="F599" t="str">
            <v>Farma</v>
          </cell>
          <cell r="G599">
            <v>2</v>
          </cell>
          <cell r="H599" t="str">
            <v>Andromed</v>
          </cell>
          <cell r="I599">
            <v>7896006224181</v>
          </cell>
          <cell r="J599" t="str">
            <v>3004.90.66</v>
          </cell>
          <cell r="K599">
            <v>30</v>
          </cell>
          <cell r="L599" t="str">
            <v>Linha Humana Similar Lista Negativa</v>
          </cell>
        </row>
        <row r="600">
          <cell r="A600">
            <v>1001044</v>
          </cell>
          <cell r="B600" t="str">
            <v>VODOL AEROSSOL FR 75G</v>
          </cell>
          <cell r="C600">
            <v>50</v>
          </cell>
          <cell r="D600" t="str">
            <v>Saúde Humana</v>
          </cell>
          <cell r="E600">
            <v>9</v>
          </cell>
          <cell r="F600" t="str">
            <v>Farma</v>
          </cell>
          <cell r="G600">
            <v>2</v>
          </cell>
          <cell r="H600" t="str">
            <v>Andromed</v>
          </cell>
          <cell r="I600">
            <v>7896006205913</v>
          </cell>
          <cell r="J600" t="str">
            <v>3004.90.66</v>
          </cell>
          <cell r="K600">
            <v>0</v>
          </cell>
          <cell r="L600" t="str">
            <v>Linha Humana Marca Lista Negativa</v>
          </cell>
        </row>
        <row r="601">
          <cell r="A601">
            <v>1001066</v>
          </cell>
          <cell r="B601" t="str">
            <v>VODOL AEROSSOL FR 75G</v>
          </cell>
          <cell r="C601">
            <v>50</v>
          </cell>
          <cell r="D601" t="str">
            <v>Saúde Humana</v>
          </cell>
          <cell r="E601">
            <v>9</v>
          </cell>
          <cell r="F601" t="str">
            <v>Farma</v>
          </cell>
          <cell r="G601">
            <v>2</v>
          </cell>
          <cell r="H601" t="str">
            <v>Andromed</v>
          </cell>
          <cell r="I601">
            <v>7896006205913</v>
          </cell>
          <cell r="J601" t="str">
            <v>3004.90.66</v>
          </cell>
          <cell r="K601">
            <v>12</v>
          </cell>
          <cell r="L601" t="str">
            <v>Revenda Linha Humana Marca - Lista Negativa</v>
          </cell>
        </row>
        <row r="602">
          <cell r="A602">
            <v>1000395</v>
          </cell>
          <cell r="B602" t="str">
            <v>VODOL LOCAO 20MG/ML X 30ML</v>
          </cell>
          <cell r="C602">
            <v>50</v>
          </cell>
          <cell r="D602" t="str">
            <v>Saúde Humana</v>
          </cell>
          <cell r="E602">
            <v>9</v>
          </cell>
          <cell r="F602" t="str">
            <v>Farma</v>
          </cell>
          <cell r="G602">
            <v>2</v>
          </cell>
          <cell r="H602" t="str">
            <v>Andromed</v>
          </cell>
          <cell r="I602">
            <v>7896006294009</v>
          </cell>
          <cell r="J602" t="str">
            <v>3004.90.66</v>
          </cell>
          <cell r="K602">
            <v>108</v>
          </cell>
          <cell r="L602" t="str">
            <v>Linha Humana Similar Lista Negativa</v>
          </cell>
        </row>
        <row r="603">
          <cell r="A603">
            <v>1001071</v>
          </cell>
          <cell r="B603" t="str">
            <v>VODOL PREVENT AEROSSOL</v>
          </cell>
          <cell r="C603">
            <v>50</v>
          </cell>
          <cell r="D603" t="str">
            <v>Saúde Humana</v>
          </cell>
          <cell r="E603">
            <v>9</v>
          </cell>
          <cell r="F603" t="str">
            <v>Farma</v>
          </cell>
          <cell r="G603">
            <v>2</v>
          </cell>
          <cell r="H603" t="str">
            <v>Andromed</v>
          </cell>
          <cell r="I603">
            <v>7896006207481</v>
          </cell>
          <cell r="J603" t="str">
            <v>3307.20.90</v>
          </cell>
          <cell r="K603">
            <v>12</v>
          </cell>
          <cell r="L603" t="str">
            <v>Linha Cosmecêutica</v>
          </cell>
        </row>
        <row r="604">
          <cell r="A604">
            <v>1001072</v>
          </cell>
          <cell r="B604" t="str">
            <v>VODOL PREVENT AEROSSOL AG TUBO 50ML/30G</v>
          </cell>
          <cell r="C604">
            <v>50</v>
          </cell>
          <cell r="D604" t="str">
            <v>Saúde Humana</v>
          </cell>
          <cell r="E604">
            <v>9</v>
          </cell>
          <cell r="F604" t="str">
            <v>Farma</v>
          </cell>
          <cell r="G604">
            <v>2</v>
          </cell>
          <cell r="H604" t="str">
            <v>Andromed</v>
          </cell>
          <cell r="I604">
            <v>7896006206729</v>
          </cell>
          <cell r="J604" t="str">
            <v>3307.20.90</v>
          </cell>
          <cell r="K604">
            <v>12</v>
          </cell>
          <cell r="L604" t="str">
            <v>Linha Cosmecêutica</v>
          </cell>
        </row>
        <row r="605">
          <cell r="A605">
            <v>1000909</v>
          </cell>
          <cell r="B605" t="str">
            <v>VODOL PREVENT FRASCO 100 G</v>
          </cell>
          <cell r="C605">
            <v>50</v>
          </cell>
          <cell r="D605" t="str">
            <v>Saúde Humana</v>
          </cell>
          <cell r="E605">
            <v>9</v>
          </cell>
          <cell r="F605" t="str">
            <v>Farma</v>
          </cell>
          <cell r="G605">
            <v>2</v>
          </cell>
          <cell r="H605" t="str">
            <v>Andromed</v>
          </cell>
          <cell r="I605">
            <v>7896006204657</v>
          </cell>
          <cell r="J605" t="str">
            <v>3304.91.00 EX01</v>
          </cell>
          <cell r="K605">
            <v>42</v>
          </cell>
          <cell r="L605" t="str">
            <v>Linha Cosmecêutica</v>
          </cell>
        </row>
        <row r="606">
          <cell r="A606">
            <v>1000871</v>
          </cell>
          <cell r="B606" t="str">
            <v>VODOL PREVENT FRASCO 100 G-INATIVADO.</v>
          </cell>
          <cell r="C606">
            <v>50</v>
          </cell>
          <cell r="D606" t="str">
            <v>Saúde Humana</v>
          </cell>
          <cell r="E606">
            <v>9</v>
          </cell>
          <cell r="F606" t="str">
            <v>Farma</v>
          </cell>
          <cell r="G606">
            <v>2</v>
          </cell>
          <cell r="H606" t="str">
            <v>Andromed</v>
          </cell>
          <cell r="J606" t="str">
            <v>3004.90.66</v>
          </cell>
          <cell r="K606">
            <v>0</v>
          </cell>
          <cell r="L606" t="str">
            <v>Linha Cosmecêutica</v>
          </cell>
        </row>
        <row r="607">
          <cell r="A607">
            <v>1001012</v>
          </cell>
          <cell r="B607" t="str">
            <v>VODOL PREVENT HIDRATANTE CR X BG 120G</v>
          </cell>
          <cell r="C607">
            <v>50</v>
          </cell>
          <cell r="D607" t="str">
            <v>Saúde Humana</v>
          </cell>
          <cell r="E607">
            <v>9</v>
          </cell>
          <cell r="F607" t="str">
            <v>Farma</v>
          </cell>
          <cell r="G607">
            <v>2</v>
          </cell>
          <cell r="H607" t="str">
            <v>Andromed</v>
          </cell>
          <cell r="I607">
            <v>7896006207245</v>
          </cell>
          <cell r="J607" t="str">
            <v>3304.99.10</v>
          </cell>
          <cell r="K607">
            <v>32</v>
          </cell>
          <cell r="L607" t="str">
            <v>Linha Cosmecêutica</v>
          </cell>
        </row>
        <row r="608">
          <cell r="A608">
            <v>1001015</v>
          </cell>
          <cell r="B608" t="str">
            <v>VODOL PREVENT RELAXANTE PO X 100G</v>
          </cell>
          <cell r="C608">
            <v>50</v>
          </cell>
          <cell r="D608" t="str">
            <v>Saúde Humana</v>
          </cell>
          <cell r="E608">
            <v>9</v>
          </cell>
          <cell r="F608" t="str">
            <v>Farma</v>
          </cell>
          <cell r="G608">
            <v>2</v>
          </cell>
          <cell r="H608" t="str">
            <v>Andromed</v>
          </cell>
          <cell r="I608">
            <v>7896006207276</v>
          </cell>
          <cell r="J608" t="str">
            <v>3304.91.00 EX01</v>
          </cell>
          <cell r="K608">
            <v>42</v>
          </cell>
          <cell r="L608" t="str">
            <v>Linha Cosmecêutica</v>
          </cell>
        </row>
        <row r="609">
          <cell r="A609">
            <v>1001013</v>
          </cell>
          <cell r="B609" t="str">
            <v>VODOL PREVENT SPORT PO X 100G</v>
          </cell>
          <cell r="C609">
            <v>50</v>
          </cell>
          <cell r="D609" t="str">
            <v>Saúde Humana</v>
          </cell>
          <cell r="E609">
            <v>9</v>
          </cell>
          <cell r="F609" t="str">
            <v>Farma</v>
          </cell>
          <cell r="G609">
            <v>2</v>
          </cell>
          <cell r="H609" t="str">
            <v>Andromed</v>
          </cell>
          <cell r="I609">
            <v>7896006207269</v>
          </cell>
          <cell r="J609" t="str">
            <v>3304.91.00 EX01</v>
          </cell>
          <cell r="K609">
            <v>42</v>
          </cell>
          <cell r="L609" t="str">
            <v>Linha Cosmecêutica</v>
          </cell>
        </row>
        <row r="610">
          <cell r="A610">
            <v>1001208</v>
          </cell>
          <cell r="B610" t="str">
            <v>WARFARIN 5MG COM CT BL AL AL X 10</v>
          </cell>
          <cell r="C610">
            <v>50</v>
          </cell>
          <cell r="D610" t="str">
            <v>Saúde Humana</v>
          </cell>
          <cell r="E610">
            <v>9</v>
          </cell>
          <cell r="F610" t="str">
            <v>Farma</v>
          </cell>
          <cell r="G610">
            <v>1</v>
          </cell>
          <cell r="H610" t="str">
            <v>Marcas UQ</v>
          </cell>
          <cell r="I610">
            <v>7896006209737</v>
          </cell>
          <cell r="J610" t="str">
            <v>3004.90.59</v>
          </cell>
          <cell r="K610">
            <v>198</v>
          </cell>
          <cell r="L610" t="str">
            <v>Linha Humana Similar Lista Positiva</v>
          </cell>
        </row>
        <row r="611">
          <cell r="A611">
            <v>1001216</v>
          </cell>
          <cell r="B611" t="str">
            <v>WARFARIN 5MG COM CT BL AL AL X 30</v>
          </cell>
          <cell r="C611">
            <v>50</v>
          </cell>
          <cell r="D611" t="str">
            <v>Saúde Humana</v>
          </cell>
          <cell r="E611">
            <v>9</v>
          </cell>
          <cell r="F611" t="str">
            <v>Farma</v>
          </cell>
          <cell r="G611">
            <v>1</v>
          </cell>
          <cell r="H611" t="str">
            <v>Marcas UQ</v>
          </cell>
          <cell r="I611">
            <v>7896006209744</v>
          </cell>
          <cell r="J611" t="str">
            <v>3004.90.59</v>
          </cell>
          <cell r="K611">
            <v>198</v>
          </cell>
          <cell r="L611" t="str">
            <v>Linha Humana Similar Lista Positiva</v>
          </cell>
        </row>
        <row r="612">
          <cell r="A612">
            <v>1000100</v>
          </cell>
          <cell r="B612" t="str">
            <v>WARFARIN 5MG COM X 10</v>
          </cell>
          <cell r="C612">
            <v>50</v>
          </cell>
          <cell r="D612" t="str">
            <v>Saúde Humana</v>
          </cell>
          <cell r="E612">
            <v>9</v>
          </cell>
          <cell r="F612" t="str">
            <v>Farma</v>
          </cell>
          <cell r="G612">
            <v>1</v>
          </cell>
          <cell r="H612" t="str">
            <v>Marcas UQ</v>
          </cell>
          <cell r="I612">
            <v>7896006226055</v>
          </cell>
          <cell r="J612" t="str">
            <v>3004.90.59</v>
          </cell>
          <cell r="K612">
            <v>198</v>
          </cell>
          <cell r="L612" t="str">
            <v>Linha Humana Similar Lista Positiva</v>
          </cell>
        </row>
        <row r="613">
          <cell r="A613">
            <v>1001034</v>
          </cell>
          <cell r="B613" t="str">
            <v>WARFARIN 5MG COM X 30</v>
          </cell>
          <cell r="C613">
            <v>50</v>
          </cell>
          <cell r="D613" t="str">
            <v>Saúde Humana</v>
          </cell>
          <cell r="E613">
            <v>9</v>
          </cell>
          <cell r="F613" t="str">
            <v>Farma</v>
          </cell>
          <cell r="G613">
            <v>1</v>
          </cell>
          <cell r="H613" t="str">
            <v>Marcas UQ</v>
          </cell>
          <cell r="I613">
            <v>7896006205418</v>
          </cell>
          <cell r="J613" t="str">
            <v>3004.90.59</v>
          </cell>
          <cell r="K613">
            <v>0</v>
          </cell>
          <cell r="L613" t="str">
            <v>Linha Humana Similar Lista Positiva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"/>
      <sheetName val="Graf. Carteira"/>
      <sheetName val="BD"/>
      <sheetName val="Conceito MAPA"/>
      <sheetName val="50"/>
      <sheetName val="52"/>
      <sheetName val="59"/>
      <sheetName val="Est.Transferência"/>
    </sheetNames>
    <sheetDataSet>
      <sheetData sheetId="0">
        <row r="4">
          <cell r="B4" t="str">
            <v xml:space="preserve">                                RESUMOS  GERAL </v>
          </cell>
          <cell r="C4" t="str">
            <v>RESULTADO ATUALIZADO</v>
          </cell>
          <cell r="D4" t="str">
            <v>RESULTADO DIA ANTERIOR</v>
          </cell>
          <cell r="G4" t="str">
            <v>UNIDADE FABRIL</v>
          </cell>
          <cell r="H4" t="str">
            <v>TOTAL APRESENTAÇÕES  (ATIVAS)</v>
          </cell>
          <cell r="I4" t="str">
            <v>% APRESENTAÇÕES  POR UN FABRIL</v>
          </cell>
          <cell r="J4" t="str">
            <v>TOTAL FALTAS           ATUAL</v>
          </cell>
          <cell r="K4" t="str">
            <v>FALTA ATUAL (%)</v>
          </cell>
          <cell r="L4" t="str">
            <v>TOTAL FALTAS           REAL</v>
          </cell>
          <cell r="M4" t="str">
            <v>FALTA REAL  (%)</v>
          </cell>
          <cell r="N4" t="str">
            <v xml:space="preserve">TOTAL DE APRESENTAÇÕES C/ COBERTURA ACIMA DE 30 DIAS </v>
          </cell>
          <cell r="O4" t="str">
            <v xml:space="preserve">% DE APRESENTAÇÕES C/ COBERTURA ACIMA DE 30 DIAS </v>
          </cell>
        </row>
        <row r="5">
          <cell r="B5" t="str">
            <v>TOTAL  -  ESTOQUE QUARENTENA</v>
          </cell>
          <cell r="C5">
            <v>650232</v>
          </cell>
          <cell r="D5">
            <v>2122372</v>
          </cell>
          <cell r="G5" t="str">
            <v>BSB</v>
          </cell>
          <cell r="H5">
            <v>183</v>
          </cell>
          <cell r="I5">
            <v>0.37888198757763975</v>
          </cell>
          <cell r="J5">
            <v>3</v>
          </cell>
          <cell r="K5">
            <v>1.6393442622950821E-2</v>
          </cell>
          <cell r="L5">
            <v>12</v>
          </cell>
          <cell r="M5">
            <v>6.5573770491803282E-2</v>
          </cell>
          <cell r="N5">
            <v>144</v>
          </cell>
          <cell r="O5">
            <v>0.21311475409836067</v>
          </cell>
        </row>
        <row r="6">
          <cell r="B6" t="str">
            <v>TOTAL  -  ESTOQUE DISPONIVEL</v>
          </cell>
          <cell r="C6">
            <v>17864892</v>
          </cell>
          <cell r="D6">
            <v>16791115</v>
          </cell>
          <cell r="G6" t="str">
            <v>PA</v>
          </cell>
          <cell r="H6">
            <v>118</v>
          </cell>
          <cell r="I6">
            <v>0.2443064182194617</v>
          </cell>
          <cell r="J6">
            <v>4</v>
          </cell>
          <cell r="K6">
            <v>3.3898305084745763E-2</v>
          </cell>
          <cell r="L6">
            <v>22</v>
          </cell>
          <cell r="M6">
            <v>0.1864406779661017</v>
          </cell>
          <cell r="N6">
            <v>56</v>
          </cell>
          <cell r="O6">
            <v>0.52542372881355925</v>
          </cell>
        </row>
        <row r="7">
          <cell r="B7" t="str">
            <v>TOTAL  -  GERAL</v>
          </cell>
          <cell r="C7">
            <v>18515124</v>
          </cell>
          <cell r="D7">
            <v>18913487</v>
          </cell>
          <cell r="G7" t="str">
            <v>EG</v>
          </cell>
          <cell r="H7">
            <v>126</v>
          </cell>
          <cell r="I7">
            <v>0.2608695652173913</v>
          </cell>
          <cell r="J7">
            <v>14</v>
          </cell>
          <cell r="K7">
            <v>0.1111111111111111</v>
          </cell>
          <cell r="L7">
            <v>13</v>
          </cell>
          <cell r="M7">
            <v>0.10317460317460317</v>
          </cell>
          <cell r="N7">
            <v>88</v>
          </cell>
          <cell r="O7">
            <v>0.30158730158730163</v>
          </cell>
        </row>
        <row r="8">
          <cell r="B8" t="str">
            <v>TOTAL APRESENTAÇÕES ( ATIVAS E INATIVAS)</v>
          </cell>
          <cell r="C8">
            <v>512</v>
          </cell>
          <cell r="D8">
            <v>511</v>
          </cell>
          <cell r="G8" t="str">
            <v>TERCEIRO</v>
          </cell>
          <cell r="H8">
            <v>37</v>
          </cell>
          <cell r="I8">
            <v>7.6604554865424432E-2</v>
          </cell>
          <cell r="J8">
            <v>6</v>
          </cell>
          <cell r="K8">
            <v>0.16216216216216217</v>
          </cell>
          <cell r="L8">
            <v>2</v>
          </cell>
          <cell r="M8">
            <v>5.4054054054054057E-2</v>
          </cell>
          <cell r="N8">
            <v>28</v>
          </cell>
          <cell r="O8">
            <v>0.2432432432432432</v>
          </cell>
        </row>
        <row r="9">
          <cell r="B9" t="str">
            <v xml:space="preserve">TOTAL DE APRESENTAÇÕES INATIVAS </v>
          </cell>
          <cell r="C9">
            <v>29</v>
          </cell>
          <cell r="D9">
            <v>29</v>
          </cell>
          <cell r="G9" t="str">
            <v>FORNECEDOR</v>
          </cell>
          <cell r="H9">
            <v>19</v>
          </cell>
          <cell r="I9">
            <v>3.9337474120082816E-2</v>
          </cell>
          <cell r="J9">
            <v>1</v>
          </cell>
          <cell r="K9">
            <v>5.2631578947368418E-2</v>
          </cell>
          <cell r="L9">
            <v>4</v>
          </cell>
          <cell r="M9">
            <v>0.21052631578947367</v>
          </cell>
          <cell r="N9">
            <v>10</v>
          </cell>
          <cell r="O9">
            <v>0.47368421052631582</v>
          </cell>
        </row>
        <row r="10">
          <cell r="B10" t="str">
            <v>TOTAL PRODUTO  - ESTOQUE OK</v>
          </cell>
          <cell r="C10">
            <v>400</v>
          </cell>
          <cell r="D10">
            <v>382</v>
          </cell>
          <cell r="G10" t="str">
            <v>TOTAL</v>
          </cell>
          <cell r="H10">
            <v>483</v>
          </cell>
          <cell r="I10">
            <v>0.99999999999999989</v>
          </cell>
          <cell r="J10">
            <v>28</v>
          </cell>
          <cell r="K10">
            <v>5.7971014492753624E-2</v>
          </cell>
          <cell r="L10">
            <v>53</v>
          </cell>
          <cell r="M10">
            <v>0.10973084886128365</v>
          </cell>
          <cell r="N10">
            <v>326</v>
          </cell>
          <cell r="O10">
            <v>0.32505175983436851</v>
          </cell>
        </row>
        <row r="11">
          <cell r="B11" t="str">
            <v xml:space="preserve">TOTAL PRODUTO  - ESTOQUE EM QUARENTENA </v>
          </cell>
          <cell r="C11">
            <v>31</v>
          </cell>
          <cell r="D11">
            <v>86</v>
          </cell>
        </row>
        <row r="12">
          <cell r="B12" t="str">
            <v>TOTAL PRODUTO  - VENDA ACIMA DA PREVISÃO</v>
          </cell>
          <cell r="C12">
            <v>208</v>
          </cell>
          <cell r="D12">
            <v>158</v>
          </cell>
          <cell r="I12" t="str">
            <v>BSB</v>
          </cell>
          <cell r="J12">
            <v>6</v>
          </cell>
          <cell r="K12">
            <v>3.2786885245901641E-2</v>
          </cell>
          <cell r="L12">
            <v>8</v>
          </cell>
          <cell r="M12">
            <v>4.3715846994535519E-2</v>
          </cell>
          <cell r="N12">
            <v>149</v>
          </cell>
          <cell r="O12">
            <v>0.18579234972677594</v>
          </cell>
        </row>
        <row r="13">
          <cell r="H13" t="str">
            <v>RESULTADO</v>
          </cell>
          <cell r="I13" t="str">
            <v>PA</v>
          </cell>
          <cell r="J13">
            <v>10</v>
          </cell>
          <cell r="K13">
            <v>8.4745762711864403E-2</v>
          </cell>
          <cell r="L13">
            <v>22</v>
          </cell>
          <cell r="M13">
            <v>0.1864406779661017</v>
          </cell>
          <cell r="N13">
            <v>54</v>
          </cell>
          <cell r="O13">
            <v>0.5423728813559322</v>
          </cell>
        </row>
        <row r="14">
          <cell r="H14" t="str">
            <v>DO DIA</v>
          </cell>
          <cell r="I14" t="str">
            <v>EG</v>
          </cell>
          <cell r="J14">
            <v>22</v>
          </cell>
          <cell r="K14">
            <v>0.17460317460317459</v>
          </cell>
          <cell r="L14">
            <v>12</v>
          </cell>
          <cell r="M14">
            <v>9.5238095238095233E-2</v>
          </cell>
          <cell r="N14">
            <v>92</v>
          </cell>
          <cell r="O14">
            <v>0.26984126984126988</v>
          </cell>
        </row>
        <row r="15">
          <cell r="H15" t="str">
            <v>ANTERIOR</v>
          </cell>
          <cell r="I15" t="str">
            <v>TERCEIRO</v>
          </cell>
          <cell r="J15">
            <v>7</v>
          </cell>
          <cell r="K15">
            <v>0.19444444444444445</v>
          </cell>
          <cell r="L15">
            <v>0</v>
          </cell>
          <cell r="M15">
            <v>0</v>
          </cell>
          <cell r="N15">
            <v>30</v>
          </cell>
          <cell r="O15">
            <v>0.16666666666666663</v>
          </cell>
        </row>
        <row r="16">
          <cell r="C16" t="str">
            <v>Classificação Curva ABC</v>
          </cell>
          <cell r="I16" t="str">
            <v>FORNECEDOR</v>
          </cell>
          <cell r="J16">
            <v>3</v>
          </cell>
          <cell r="K16">
            <v>0.15789473684210525</v>
          </cell>
          <cell r="L16">
            <v>4</v>
          </cell>
          <cell r="M16">
            <v>0.21052631578947367</v>
          </cell>
          <cell r="N16">
            <v>10</v>
          </cell>
          <cell r="O16">
            <v>0.47368421052631582</v>
          </cell>
        </row>
        <row r="17">
          <cell r="D17" t="str">
            <v>Temp</v>
          </cell>
          <cell r="I17" t="str">
            <v>TOTAL</v>
          </cell>
          <cell r="J17">
            <v>48</v>
          </cell>
          <cell r="K17">
            <v>9.9585062240663894E-2</v>
          </cell>
          <cell r="L17">
            <v>46</v>
          </cell>
          <cell r="M17">
            <v>9.5435684647302899E-2</v>
          </cell>
          <cell r="N17">
            <v>335</v>
          </cell>
          <cell r="O17">
            <v>0.30497925311203322</v>
          </cell>
        </row>
        <row r="18">
          <cell r="D18" t="str">
            <v>Regulatório</v>
          </cell>
          <cell r="H18" t="str">
            <v xml:space="preserve">  </v>
          </cell>
          <cell r="J18" t="str">
            <v xml:space="preserve"> </v>
          </cell>
        </row>
        <row r="19">
          <cell r="D19" t="str">
            <v>Indeferido</v>
          </cell>
          <cell r="H19" t="str">
            <v>TOTAL CARTEIRA</v>
          </cell>
          <cell r="J19" t="str">
            <v>TOTAL  RET.CRED/VENDA</v>
          </cell>
          <cell r="K19" t="str">
            <v>OV ENTRADA (MÊS)</v>
          </cell>
          <cell r="L19" t="str">
            <v>TOTAL FATURADO</v>
          </cell>
          <cell r="M19" t="str">
            <v>TOTAL PV</v>
          </cell>
          <cell r="N19" t="str">
            <v>% Acuracidade de PV</v>
          </cell>
        </row>
        <row r="20">
          <cell r="A20" t="str">
            <v xml:space="preserve"> </v>
          </cell>
          <cell r="D20" t="str">
            <v>Descontinuado</v>
          </cell>
          <cell r="H20">
            <v>3178220</v>
          </cell>
          <cell r="J20">
            <v>11392</v>
          </cell>
          <cell r="K20">
            <v>17967127</v>
          </cell>
          <cell r="L20">
            <v>14907153</v>
          </cell>
          <cell r="M20">
            <v>15350747</v>
          </cell>
          <cell r="N20">
            <v>1.1704399140966886</v>
          </cell>
        </row>
        <row r="22">
          <cell r="A22">
            <v>1</v>
          </cell>
          <cell r="B22">
            <v>2</v>
          </cell>
          <cell r="C22">
            <v>3</v>
          </cell>
          <cell r="D22">
            <v>4</v>
          </cell>
          <cell r="E22">
            <v>5</v>
          </cell>
          <cell r="F22">
            <v>6</v>
          </cell>
          <cell r="G22">
            <v>7</v>
          </cell>
          <cell r="H22">
            <v>8</v>
          </cell>
          <cell r="I22">
            <v>9</v>
          </cell>
          <cell r="J22">
            <v>10</v>
          </cell>
          <cell r="K22">
            <v>11</v>
          </cell>
          <cell r="L22">
            <v>12</v>
          </cell>
          <cell r="M22">
            <v>13</v>
          </cell>
          <cell r="N22">
            <v>14</v>
          </cell>
          <cell r="O22">
            <v>15</v>
          </cell>
          <cell r="P22">
            <v>16</v>
          </cell>
        </row>
        <row r="23">
          <cell r="A23" t="str">
            <v>Código</v>
          </cell>
          <cell r="B23" t="str">
            <v>Descrição</v>
          </cell>
          <cell r="C23" t="str">
            <v>Curva ABC</v>
          </cell>
          <cell r="D23" t="str">
            <v>Tamanho de Lote</v>
          </cell>
          <cell r="E23" t="str">
            <v xml:space="preserve">PMP </v>
          </cell>
          <cell r="F23" t="str">
            <v>Apontado</v>
          </cell>
          <cell r="G23" t="str">
            <v>A Produzir</v>
          </cell>
          <cell r="H23" t="str">
            <v>Semana 2  
 07 a 11/03</v>
          </cell>
          <cell r="I23" t="str">
            <v>Semana 3  
14 a 18/03</v>
          </cell>
          <cell r="J23" t="str">
            <v>Semana 4 
21 a 25/03</v>
          </cell>
          <cell r="K23" t="str">
            <v>Semana 5 
28 a 31/03</v>
          </cell>
          <cell r="L23" t="str">
            <v>Observações</v>
          </cell>
          <cell r="M23" t="str">
            <v>Estoque Inicial</v>
          </cell>
          <cell r="N23" t="str">
            <v xml:space="preserve">Em Transferência </v>
          </cell>
          <cell r="O23" t="str">
            <v>Em Análise</v>
          </cell>
          <cell r="P23" t="str">
            <v>Estoque Disponível</v>
          </cell>
        </row>
        <row r="24">
          <cell r="A24">
            <v>1000164</v>
          </cell>
          <cell r="B24" t="str">
            <v>FOLDAN 50MG/G POMADA X 45G</v>
          </cell>
          <cell r="C24" t="str">
            <v>A</v>
          </cell>
          <cell r="D24">
            <v>10869</v>
          </cell>
          <cell r="E24">
            <v>10869</v>
          </cell>
          <cell r="F24">
            <v>20996</v>
          </cell>
          <cell r="G24" t="str">
            <v>0</v>
          </cell>
          <cell r="H24" t="str">
            <v>---</v>
          </cell>
          <cell r="I24" t="str">
            <v>---</v>
          </cell>
          <cell r="J24" t="str">
            <v>---</v>
          </cell>
          <cell r="K24" t="str">
            <v>---</v>
          </cell>
          <cell r="L24" t="str">
            <v>---</v>
          </cell>
          <cell r="M24">
            <v>56460</v>
          </cell>
          <cell r="N24">
            <v>130</v>
          </cell>
          <cell r="O24">
            <v>0</v>
          </cell>
          <cell r="P24">
            <v>39077</v>
          </cell>
        </row>
        <row r="25">
          <cell r="A25">
            <v>1000272</v>
          </cell>
          <cell r="B25" t="str">
            <v>BISALAX 5MG DRG X 20</v>
          </cell>
          <cell r="C25" t="str">
            <v>A</v>
          </cell>
          <cell r="D25">
            <v>166666</v>
          </cell>
          <cell r="E25">
            <v>0</v>
          </cell>
          <cell r="F25">
            <v>72086</v>
          </cell>
          <cell r="G25" t="str">
            <v>0</v>
          </cell>
          <cell r="H25" t="str">
            <v>---</v>
          </cell>
          <cell r="I25" t="str">
            <v>---</v>
          </cell>
          <cell r="J25" t="str">
            <v>---</v>
          </cell>
          <cell r="K25" t="str">
            <v>---</v>
          </cell>
          <cell r="L25" t="str">
            <v>---</v>
          </cell>
          <cell r="M25">
            <v>299938</v>
          </cell>
          <cell r="N25">
            <v>0</v>
          </cell>
          <cell r="O25">
            <v>0</v>
          </cell>
          <cell r="P25">
            <v>151532</v>
          </cell>
        </row>
        <row r="26">
          <cell r="A26">
            <v>1000391</v>
          </cell>
          <cell r="B26" t="str">
            <v>VODOL 20MG/G CREME X 28G</v>
          </cell>
          <cell r="C26" t="str">
            <v>A</v>
          </cell>
          <cell r="D26">
            <v>17241</v>
          </cell>
          <cell r="E26">
            <v>0</v>
          </cell>
          <cell r="F26">
            <v>98669</v>
          </cell>
          <cell r="G26" t="str">
            <v>0</v>
          </cell>
          <cell r="H26" t="str">
            <v>---</v>
          </cell>
          <cell r="I26" t="str">
            <v>---</v>
          </cell>
          <cell r="J26" t="str">
            <v>---</v>
          </cell>
          <cell r="K26" t="str">
            <v>---</v>
          </cell>
          <cell r="L26" t="str">
            <v>---</v>
          </cell>
          <cell r="M26">
            <v>455309</v>
          </cell>
          <cell r="N26">
            <v>758</v>
          </cell>
          <cell r="O26">
            <v>0</v>
          </cell>
          <cell r="P26">
            <v>384724</v>
          </cell>
        </row>
        <row r="27">
          <cell r="A27">
            <v>1001048</v>
          </cell>
          <cell r="B27" t="str">
            <v>LEIBA CAP FR X 12 (AL)</v>
          </cell>
          <cell r="C27" t="str">
            <v>A</v>
          </cell>
          <cell r="D27">
            <v>33333</v>
          </cell>
          <cell r="E27">
            <v>0</v>
          </cell>
          <cell r="F27">
            <v>0</v>
          </cell>
          <cell r="G27">
            <v>0</v>
          </cell>
          <cell r="H27" t="str">
            <v>---</v>
          </cell>
          <cell r="I27" t="str">
            <v>---</v>
          </cell>
          <cell r="J27" t="str">
            <v>---</v>
          </cell>
          <cell r="K27" t="str">
            <v>---</v>
          </cell>
          <cell r="L27" t="str">
            <v>---</v>
          </cell>
          <cell r="M27">
            <v>176484</v>
          </cell>
          <cell r="N27">
            <v>1296</v>
          </cell>
          <cell r="O27">
            <v>0</v>
          </cell>
          <cell r="P27">
            <v>120721</v>
          </cell>
        </row>
        <row r="28">
          <cell r="A28">
            <v>1000096</v>
          </cell>
          <cell r="B28" t="str">
            <v>CL CLINDAMICINA 300MG CAP X16</v>
          </cell>
          <cell r="C28" t="str">
            <v>A</v>
          </cell>
          <cell r="D28">
            <v>6048</v>
          </cell>
          <cell r="E28">
            <v>0</v>
          </cell>
          <cell r="F28">
            <v>0</v>
          </cell>
          <cell r="G28">
            <v>0</v>
          </cell>
          <cell r="H28" t="str">
            <v>---</v>
          </cell>
          <cell r="I28" t="str">
            <v>---</v>
          </cell>
          <cell r="J28" t="str">
            <v>---</v>
          </cell>
          <cell r="K28" t="str">
            <v>---</v>
          </cell>
          <cell r="L28" t="str">
            <v>---</v>
          </cell>
          <cell r="M28">
            <v>173346</v>
          </cell>
          <cell r="N28">
            <v>1584</v>
          </cell>
          <cell r="O28">
            <v>0</v>
          </cell>
          <cell r="P28">
            <v>109538</v>
          </cell>
        </row>
        <row r="29">
          <cell r="A29">
            <v>1000101</v>
          </cell>
          <cell r="B29" t="str">
            <v>VARFARINA SODICA 5MG COM X 30</v>
          </cell>
          <cell r="C29" t="str">
            <v>A</v>
          </cell>
          <cell r="D29">
            <v>75000</v>
          </cell>
          <cell r="E29">
            <v>0</v>
          </cell>
          <cell r="F29">
            <v>0</v>
          </cell>
          <cell r="G29">
            <v>0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>
            <v>0</v>
          </cell>
          <cell r="N29">
            <v>0</v>
          </cell>
          <cell r="O29">
            <v>0</v>
          </cell>
          <cell r="P29">
            <v>2</v>
          </cell>
        </row>
        <row r="30">
          <cell r="A30">
            <v>1000103</v>
          </cell>
          <cell r="B30" t="str">
            <v>CARBAMAZEPINA 200MG COM X200 P.344/98-C1</v>
          </cell>
          <cell r="C30" t="str">
            <v>A</v>
          </cell>
          <cell r="D30">
            <v>8350</v>
          </cell>
          <cell r="E30">
            <v>16700</v>
          </cell>
          <cell r="F30">
            <v>16273</v>
          </cell>
          <cell r="G30">
            <v>0</v>
          </cell>
          <cell r="H30" t="str">
            <v>---</v>
          </cell>
          <cell r="I30" t="str">
            <v>---</v>
          </cell>
          <cell r="J30" t="str">
            <v>---</v>
          </cell>
          <cell r="K30" t="str">
            <v>---</v>
          </cell>
          <cell r="L30" t="str">
            <v>---</v>
          </cell>
          <cell r="M30">
            <v>100891</v>
          </cell>
          <cell r="N30">
            <v>0</v>
          </cell>
          <cell r="O30">
            <v>0</v>
          </cell>
          <cell r="P30">
            <v>114097</v>
          </cell>
        </row>
        <row r="31">
          <cell r="A31">
            <v>1000131</v>
          </cell>
          <cell r="B31" t="str">
            <v>AMOXICILINA 500MG CAP X 21 GEN</v>
          </cell>
          <cell r="C31" t="str">
            <v>A</v>
          </cell>
          <cell r="D31">
            <v>23363</v>
          </cell>
          <cell r="E31">
            <v>70089</v>
          </cell>
          <cell r="F31">
            <v>35804</v>
          </cell>
          <cell r="G31">
            <v>34285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>
            <v>36</v>
          </cell>
          <cell r="N31">
            <v>2420</v>
          </cell>
          <cell r="O31">
            <v>0</v>
          </cell>
          <cell r="P31">
            <v>20687</v>
          </cell>
        </row>
        <row r="32">
          <cell r="A32">
            <v>1000166</v>
          </cell>
          <cell r="B32" t="str">
            <v>FOSF CLINDAMICINA 600MG 50 AMP</v>
          </cell>
          <cell r="C32" t="str">
            <v>A</v>
          </cell>
          <cell r="D32">
            <v>2352</v>
          </cell>
          <cell r="E32">
            <v>7056</v>
          </cell>
          <cell r="F32">
            <v>6498</v>
          </cell>
          <cell r="G32">
            <v>558</v>
          </cell>
          <cell r="H32" t="str">
            <v>---</v>
          </cell>
          <cell r="I32" t="str">
            <v>---</v>
          </cell>
          <cell r="J32" t="str">
            <v>---</v>
          </cell>
          <cell r="K32" t="str">
            <v>---</v>
          </cell>
          <cell r="L32" t="str">
            <v>CAPACIDADE PRODUTIVA - (Sala de manipulação compete com colírios. Teremos media fill na área)</v>
          </cell>
          <cell r="M32">
            <v>0</v>
          </cell>
          <cell r="N32">
            <v>0</v>
          </cell>
          <cell r="O32">
            <v>0</v>
          </cell>
          <cell r="P32">
            <v>1024</v>
          </cell>
        </row>
        <row r="33">
          <cell r="A33">
            <v>1000171</v>
          </cell>
          <cell r="B33" t="str">
            <v>FLUMAZENIL 0,5MG/5ML GEN SOL P.344/98-C1</v>
          </cell>
          <cell r="C33" t="str">
            <v>A</v>
          </cell>
          <cell r="D33">
            <v>9433</v>
          </cell>
          <cell r="E33">
            <v>9433</v>
          </cell>
          <cell r="F33">
            <v>8423</v>
          </cell>
          <cell r="G33">
            <v>0</v>
          </cell>
          <cell r="H33" t="str">
            <v>---</v>
          </cell>
          <cell r="I33" t="str">
            <v>---</v>
          </cell>
          <cell r="J33" t="str">
            <v>---</v>
          </cell>
          <cell r="K33" t="str">
            <v>---</v>
          </cell>
          <cell r="L33" t="str">
            <v>---</v>
          </cell>
          <cell r="M33">
            <v>5818</v>
          </cell>
          <cell r="N33">
            <v>0</v>
          </cell>
          <cell r="O33">
            <v>0</v>
          </cell>
          <cell r="P33">
            <v>11682</v>
          </cell>
        </row>
        <row r="34">
          <cell r="A34">
            <v>1000173</v>
          </cell>
          <cell r="B34" t="str">
            <v>BUT. ESCOPOLAMINA SOL INJ 20MG/ML X50AMP</v>
          </cell>
          <cell r="C34" t="str">
            <v>A</v>
          </cell>
          <cell r="D34">
            <v>4545</v>
          </cell>
          <cell r="E34">
            <v>4545</v>
          </cell>
          <cell r="F34">
            <v>4401</v>
          </cell>
          <cell r="G34">
            <v>0</v>
          </cell>
          <cell r="H34" t="str">
            <v>---</v>
          </cell>
          <cell r="I34" t="str">
            <v>---</v>
          </cell>
          <cell r="J34" t="str">
            <v>---</v>
          </cell>
          <cell r="K34" t="str">
            <v>---</v>
          </cell>
          <cell r="L34" t="str">
            <v>---</v>
          </cell>
          <cell r="M34">
            <v>51467</v>
          </cell>
          <cell r="N34">
            <v>0</v>
          </cell>
          <cell r="O34">
            <v>0</v>
          </cell>
          <cell r="P34">
            <v>44631</v>
          </cell>
        </row>
        <row r="35">
          <cell r="A35">
            <v>1000180</v>
          </cell>
          <cell r="B35" t="str">
            <v>CLORIDRATO RANITIDINA X50AMP</v>
          </cell>
          <cell r="C35" t="str">
            <v>A</v>
          </cell>
          <cell r="D35">
            <v>4651</v>
          </cell>
          <cell r="E35">
            <v>4651</v>
          </cell>
          <cell r="F35">
            <v>3931</v>
          </cell>
          <cell r="G35">
            <v>720</v>
          </cell>
          <cell r="H35" t="str">
            <v>---</v>
          </cell>
          <cell r="I35" t="str">
            <v>---</v>
          </cell>
          <cell r="J35" t="str">
            <v>---</v>
          </cell>
          <cell r="K35" t="str">
            <v>---</v>
          </cell>
          <cell r="L35" t="str">
            <v>---</v>
          </cell>
          <cell r="M35">
            <v>15635</v>
          </cell>
          <cell r="N35">
            <v>0</v>
          </cell>
          <cell r="O35">
            <v>240</v>
          </cell>
          <cell r="P35">
            <v>14613</v>
          </cell>
        </row>
        <row r="36">
          <cell r="A36">
            <v>1000219</v>
          </cell>
          <cell r="B36" t="str">
            <v>CLOR PROPRANOLOL 40MG COM X 30</v>
          </cell>
          <cell r="C36" t="str">
            <v>A</v>
          </cell>
          <cell r="D36">
            <v>106666</v>
          </cell>
          <cell r="E36">
            <v>319998</v>
          </cell>
          <cell r="F36">
            <v>298666</v>
          </cell>
          <cell r="G36">
            <v>0</v>
          </cell>
          <cell r="H36" t="str">
            <v>---</v>
          </cell>
          <cell r="I36" t="str">
            <v>---</v>
          </cell>
          <cell r="J36" t="str">
            <v>---</v>
          </cell>
          <cell r="K36" t="str">
            <v>---</v>
          </cell>
          <cell r="L36" t="str">
            <v>---</v>
          </cell>
          <cell r="M36">
            <v>343210</v>
          </cell>
          <cell r="N36">
            <v>792</v>
          </cell>
          <cell r="O36">
            <v>458</v>
          </cell>
          <cell r="P36">
            <v>496934</v>
          </cell>
        </row>
        <row r="37">
          <cell r="A37">
            <v>1000226</v>
          </cell>
          <cell r="B37" t="str">
            <v>CL TRAMADOL 100MG/2ML X 50 P.344/98-A2</v>
          </cell>
          <cell r="C37" t="str">
            <v>A</v>
          </cell>
          <cell r="D37">
            <v>4651</v>
          </cell>
          <cell r="E37">
            <v>16744</v>
          </cell>
          <cell r="F37">
            <v>15669</v>
          </cell>
          <cell r="G37">
            <v>1075</v>
          </cell>
          <cell r="H37" t="str">
            <v>---</v>
          </cell>
          <cell r="I37" t="str">
            <v>---</v>
          </cell>
          <cell r="J37" t="str">
            <v>---</v>
          </cell>
          <cell r="K37" t="str">
            <v>---</v>
          </cell>
          <cell r="L37" t="str">
            <v>---</v>
          </cell>
          <cell r="M37">
            <v>11278</v>
          </cell>
          <cell r="N37">
            <v>0</v>
          </cell>
          <cell r="O37">
            <v>0</v>
          </cell>
          <cell r="P37">
            <v>15848</v>
          </cell>
        </row>
        <row r="38">
          <cell r="A38">
            <v>1000285</v>
          </cell>
          <cell r="B38" t="str">
            <v>ACETILCISTEINA 10% SOL INJX5</v>
          </cell>
          <cell r="C38" t="str">
            <v>A</v>
          </cell>
          <cell r="D38">
            <v>31250</v>
          </cell>
          <cell r="E38">
            <v>31250</v>
          </cell>
          <cell r="F38">
            <v>22489</v>
          </cell>
          <cell r="G38">
            <v>0</v>
          </cell>
          <cell r="H38" t="str">
            <v>---</v>
          </cell>
          <cell r="I38" t="str">
            <v>---</v>
          </cell>
          <cell r="J38" t="str">
            <v>---</v>
          </cell>
          <cell r="K38" t="str">
            <v>---</v>
          </cell>
          <cell r="L38" t="str">
            <v>---</v>
          </cell>
          <cell r="M38">
            <v>103536</v>
          </cell>
          <cell r="N38">
            <v>624</v>
          </cell>
          <cell r="O38">
            <v>14</v>
          </cell>
          <cell r="P38">
            <v>68195</v>
          </cell>
        </row>
        <row r="39">
          <cell r="A39">
            <v>1000294</v>
          </cell>
          <cell r="B39" t="str">
            <v>SULFADIAZINA PRATA 10MG/G X30G</v>
          </cell>
          <cell r="C39" t="str">
            <v>A</v>
          </cell>
          <cell r="D39">
            <v>16129</v>
          </cell>
          <cell r="E39">
            <v>32258</v>
          </cell>
          <cell r="F39">
            <v>46572</v>
          </cell>
          <cell r="G39">
            <v>0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  <cell r="L39" t="str">
            <v>---</v>
          </cell>
          <cell r="M39">
            <v>24029</v>
          </cell>
          <cell r="N39">
            <v>15920</v>
          </cell>
          <cell r="O39">
            <v>0</v>
          </cell>
          <cell r="P39">
            <v>38225</v>
          </cell>
        </row>
        <row r="40">
          <cell r="A40">
            <v>1000302</v>
          </cell>
          <cell r="B40" t="str">
            <v>CLOR PETIDINA 50MG/ML INJX25 P344/98-A1</v>
          </cell>
          <cell r="C40" t="str">
            <v>A</v>
          </cell>
          <cell r="D40">
            <v>9302</v>
          </cell>
          <cell r="E40">
            <v>9302</v>
          </cell>
          <cell r="F40">
            <v>8796</v>
          </cell>
          <cell r="G40">
            <v>506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>
            <v>14827</v>
          </cell>
          <cell r="N40">
            <v>0</v>
          </cell>
          <cell r="O40">
            <v>0</v>
          </cell>
          <cell r="P40">
            <v>17193</v>
          </cell>
        </row>
        <row r="41">
          <cell r="A41">
            <v>1000018</v>
          </cell>
          <cell r="B41" t="str">
            <v>CODEX 30MG COM X 12 PORT 344/98-A2</v>
          </cell>
          <cell r="C41" t="str">
            <v>A</v>
          </cell>
          <cell r="D41">
            <v>45833</v>
          </cell>
          <cell r="E41">
            <v>91666</v>
          </cell>
          <cell r="F41">
            <v>89481</v>
          </cell>
          <cell r="G41">
            <v>0</v>
          </cell>
          <cell r="H41" t="str">
            <v>---</v>
          </cell>
          <cell r="I41" t="str">
            <v>---</v>
          </cell>
          <cell r="J41" t="str">
            <v>---</v>
          </cell>
          <cell r="K41">
            <v>4135</v>
          </cell>
          <cell r="L41" t="str">
            <v>---</v>
          </cell>
          <cell r="M41">
            <v>58599</v>
          </cell>
          <cell r="N41">
            <v>4135</v>
          </cell>
          <cell r="O41">
            <v>0</v>
          </cell>
          <cell r="P41">
            <v>69172</v>
          </cell>
        </row>
        <row r="42">
          <cell r="A42">
            <v>1000078</v>
          </cell>
          <cell r="B42" t="str">
            <v>UNINALTREX 50MG COM REV X 30 P.344/98-C1</v>
          </cell>
          <cell r="C42" t="str">
            <v>A</v>
          </cell>
          <cell r="D42">
            <v>13333</v>
          </cell>
          <cell r="E42">
            <v>0</v>
          </cell>
          <cell r="F42">
            <v>0</v>
          </cell>
          <cell r="G42">
            <v>0</v>
          </cell>
          <cell r="H42" t="str">
            <v>---</v>
          </cell>
          <cell r="I42" t="str">
            <v>---</v>
          </cell>
          <cell r="J42" t="str">
            <v>---</v>
          </cell>
          <cell r="K42" t="str">
            <v>---</v>
          </cell>
          <cell r="L42" t="str">
            <v>---</v>
          </cell>
          <cell r="M42">
            <v>28911</v>
          </cell>
          <cell r="N42">
            <v>0</v>
          </cell>
          <cell r="O42">
            <v>0</v>
          </cell>
          <cell r="P42">
            <v>20545</v>
          </cell>
        </row>
        <row r="43">
          <cell r="A43">
            <v>1000315</v>
          </cell>
          <cell r="B43" t="str">
            <v>BACLON 10MG COM X 20</v>
          </cell>
          <cell r="C43" t="str">
            <v>A</v>
          </cell>
          <cell r="D43">
            <v>23076</v>
          </cell>
          <cell r="E43">
            <v>0</v>
          </cell>
          <cell r="F43">
            <v>0</v>
          </cell>
          <cell r="G43">
            <v>0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>
            <v>1000350</v>
          </cell>
          <cell r="B44" t="str">
            <v>PAXTRAT 20MG COM REV X 30 P 344/98-C1</v>
          </cell>
          <cell r="C44" t="str">
            <v>A</v>
          </cell>
          <cell r="D44">
            <v>52083</v>
          </cell>
          <cell r="E44">
            <v>0</v>
          </cell>
          <cell r="F44">
            <v>0</v>
          </cell>
          <cell r="G44">
            <v>0</v>
          </cell>
          <cell r="H44" t="str">
            <v>---</v>
          </cell>
          <cell r="I44" t="str">
            <v>---</v>
          </cell>
          <cell r="J44" t="str">
            <v>---</v>
          </cell>
          <cell r="K44" t="str">
            <v>---</v>
          </cell>
          <cell r="L44" t="str">
            <v>52.083 20/04</v>
          </cell>
          <cell r="M44">
            <v>30327</v>
          </cell>
          <cell r="N44">
            <v>0</v>
          </cell>
          <cell r="O44">
            <v>0</v>
          </cell>
          <cell r="P44">
            <v>11321</v>
          </cell>
        </row>
        <row r="45">
          <cell r="A45">
            <v>1001001</v>
          </cell>
          <cell r="B45" t="str">
            <v>TESS 2,0/0,035MG COM REV X 21</v>
          </cell>
          <cell r="C45" t="str">
            <v>A</v>
          </cell>
          <cell r="D45">
            <v>142857</v>
          </cell>
          <cell r="E45">
            <v>71428</v>
          </cell>
          <cell r="F45">
            <v>68921</v>
          </cell>
          <cell r="G45">
            <v>2507</v>
          </cell>
          <cell r="H45" t="str">
            <v>---</v>
          </cell>
          <cell r="I45" t="str">
            <v>---</v>
          </cell>
          <cell r="J45" t="str">
            <v>---</v>
          </cell>
          <cell r="K45" t="str">
            <v>---</v>
          </cell>
          <cell r="L45" t="str">
            <v>---</v>
          </cell>
          <cell r="M45">
            <v>149879</v>
          </cell>
          <cell r="N45">
            <v>0</v>
          </cell>
          <cell r="O45">
            <v>0</v>
          </cell>
          <cell r="P45">
            <v>68939</v>
          </cell>
        </row>
        <row r="46">
          <cell r="A46">
            <v>1001159</v>
          </cell>
          <cell r="B46" t="str">
            <v>BIO 5 SACHE 4 G X 10 (AL)</v>
          </cell>
          <cell r="C46" t="str">
            <v>A</v>
          </cell>
          <cell r="D46">
            <v>7500</v>
          </cell>
          <cell r="E46">
            <v>0</v>
          </cell>
          <cell r="F46">
            <v>0</v>
          </cell>
          <cell r="G46">
            <v>0</v>
          </cell>
          <cell r="H46" t="str">
            <v>---</v>
          </cell>
          <cell r="I46" t="str">
            <v>---</v>
          </cell>
          <cell r="J46" t="str">
            <v>---</v>
          </cell>
          <cell r="K46" t="str">
            <v>---</v>
          </cell>
          <cell r="L46" t="str">
            <v>---</v>
          </cell>
          <cell r="M46">
            <v>7155</v>
          </cell>
          <cell r="N46">
            <v>0</v>
          </cell>
          <cell r="O46">
            <v>0</v>
          </cell>
          <cell r="P46">
            <v>7155</v>
          </cell>
        </row>
        <row r="47">
          <cell r="A47">
            <v>1000425</v>
          </cell>
          <cell r="B47" t="str">
            <v>BUSCOFIN INJETAVEL 50ML X 1</v>
          </cell>
          <cell r="C47" t="str">
            <v>A</v>
          </cell>
          <cell r="D47">
            <v>9708</v>
          </cell>
          <cell r="E47">
            <v>9708</v>
          </cell>
          <cell r="F47">
            <v>9423</v>
          </cell>
          <cell r="G47">
            <v>285</v>
          </cell>
          <cell r="H47" t="str">
            <v>---</v>
          </cell>
          <cell r="I47" t="str">
            <v>---</v>
          </cell>
          <cell r="J47" t="str">
            <v>---</v>
          </cell>
          <cell r="K47" t="str">
            <v>---</v>
          </cell>
          <cell r="L47" t="str">
            <v>---</v>
          </cell>
          <cell r="M47">
            <v>4596</v>
          </cell>
          <cell r="N47">
            <v>0</v>
          </cell>
          <cell r="O47">
            <v>0</v>
          </cell>
          <cell r="P47">
            <v>8748</v>
          </cell>
        </row>
        <row r="48">
          <cell r="A48">
            <v>1000436</v>
          </cell>
          <cell r="B48" t="str">
            <v>IZOOT B12 INJ X 15ML DISP X12</v>
          </cell>
          <cell r="C48" t="str">
            <v>A</v>
          </cell>
          <cell r="D48">
            <v>806</v>
          </cell>
          <cell r="E48">
            <v>2418</v>
          </cell>
          <cell r="F48">
            <v>2185</v>
          </cell>
          <cell r="G48">
            <v>233</v>
          </cell>
          <cell r="H48" t="str">
            <v>---</v>
          </cell>
          <cell r="I48" t="str">
            <v>---</v>
          </cell>
          <cell r="J48" t="str">
            <v>---</v>
          </cell>
          <cell r="K48" t="str">
            <v>---</v>
          </cell>
          <cell r="L48" t="str">
            <v>---</v>
          </cell>
          <cell r="M48">
            <v>2803</v>
          </cell>
          <cell r="N48">
            <v>2</v>
          </cell>
          <cell r="O48">
            <v>744</v>
          </cell>
          <cell r="P48">
            <v>3371</v>
          </cell>
        </row>
        <row r="49">
          <cell r="A49">
            <v>1000438</v>
          </cell>
          <cell r="B49" t="str">
            <v>FORTGAL PLUS INJ X 50ML DISP X</v>
          </cell>
          <cell r="C49" t="str">
            <v>A</v>
          </cell>
          <cell r="D49">
            <v>825</v>
          </cell>
          <cell r="E49">
            <v>5775</v>
          </cell>
          <cell r="F49">
            <v>4798</v>
          </cell>
          <cell r="G49">
            <v>977</v>
          </cell>
          <cell r="H49" t="str">
            <v>---</v>
          </cell>
          <cell r="I49" t="str">
            <v>---</v>
          </cell>
          <cell r="J49" t="str">
            <v>---</v>
          </cell>
          <cell r="K49" t="str">
            <v>---</v>
          </cell>
          <cell r="L49" t="str">
            <v>---</v>
          </cell>
          <cell r="M49">
            <v>1</v>
          </cell>
          <cell r="N49">
            <v>4</v>
          </cell>
          <cell r="O49">
            <v>0</v>
          </cell>
          <cell r="P49">
            <v>2647</v>
          </cell>
        </row>
        <row r="50">
          <cell r="A50">
            <v>1000440</v>
          </cell>
          <cell r="B50" t="str">
            <v>ZELOTRIL PLUS INJ X 100ML</v>
          </cell>
          <cell r="C50" t="str">
            <v>A</v>
          </cell>
          <cell r="D50">
            <v>4901</v>
          </cell>
          <cell r="E50">
            <v>9802</v>
          </cell>
          <cell r="F50">
            <v>9572</v>
          </cell>
          <cell r="G50">
            <v>230</v>
          </cell>
          <cell r="H50" t="str">
            <v>---</v>
          </cell>
          <cell r="I50" t="str">
            <v>---</v>
          </cell>
          <cell r="J50" t="str">
            <v>---</v>
          </cell>
          <cell r="K50" t="str">
            <v>---</v>
          </cell>
          <cell r="L50" t="str">
            <v>---</v>
          </cell>
          <cell r="M50">
            <v>6069</v>
          </cell>
          <cell r="N50">
            <v>4777</v>
          </cell>
          <cell r="O50">
            <v>0</v>
          </cell>
          <cell r="P50">
            <v>6703</v>
          </cell>
        </row>
        <row r="51">
          <cell r="A51">
            <v>1000446</v>
          </cell>
          <cell r="B51" t="str">
            <v>ROFLIN 300MG/ML INJ X50ML DISP</v>
          </cell>
          <cell r="C51" t="str">
            <v>A</v>
          </cell>
          <cell r="D51">
            <v>825</v>
          </cell>
          <cell r="E51">
            <v>1650</v>
          </cell>
          <cell r="F51">
            <v>801</v>
          </cell>
          <cell r="G51">
            <v>849</v>
          </cell>
          <cell r="H51" t="str">
            <v>---</v>
          </cell>
          <cell r="I51" t="str">
            <v>---</v>
          </cell>
          <cell r="J51" t="str">
            <v>---</v>
          </cell>
          <cell r="K51" t="str">
            <v>---</v>
          </cell>
          <cell r="L51" t="str">
            <v>---</v>
          </cell>
          <cell r="M51">
            <v>2436</v>
          </cell>
          <cell r="N51">
            <v>1</v>
          </cell>
          <cell r="O51">
            <v>0</v>
          </cell>
          <cell r="P51">
            <v>1151</v>
          </cell>
        </row>
        <row r="52">
          <cell r="A52">
            <v>1000458</v>
          </cell>
          <cell r="B52" t="str">
            <v>AGEBENDAZOL INJ 15% X 1000ML</v>
          </cell>
          <cell r="C52" t="str">
            <v>A</v>
          </cell>
          <cell r="D52">
            <v>1990</v>
          </cell>
          <cell r="E52">
            <v>3980</v>
          </cell>
          <cell r="F52">
            <v>3845</v>
          </cell>
          <cell r="G52">
            <v>135</v>
          </cell>
          <cell r="H52" t="str">
            <v>---</v>
          </cell>
          <cell r="I52" t="str">
            <v>---</v>
          </cell>
          <cell r="J52" t="str">
            <v>---</v>
          </cell>
          <cell r="K52" t="str">
            <v>---</v>
          </cell>
          <cell r="L52" t="str">
            <v>---</v>
          </cell>
          <cell r="M52">
            <v>4783</v>
          </cell>
          <cell r="N52">
            <v>0</v>
          </cell>
          <cell r="O52">
            <v>1897</v>
          </cell>
          <cell r="P52">
            <v>9142</v>
          </cell>
        </row>
        <row r="53">
          <cell r="A53">
            <v>1000498</v>
          </cell>
          <cell r="B53" t="str">
            <v>DORAX 1% INJETAVEL 1L</v>
          </cell>
          <cell r="C53" t="str">
            <v>A</v>
          </cell>
          <cell r="D53">
            <v>1990</v>
          </cell>
          <cell r="E53">
            <v>1990</v>
          </cell>
          <cell r="F53">
            <v>1970</v>
          </cell>
          <cell r="G53">
            <v>20</v>
          </cell>
          <cell r="H53" t="str">
            <v>---</v>
          </cell>
          <cell r="I53" t="str">
            <v>---</v>
          </cell>
          <cell r="J53" t="str">
            <v>---</v>
          </cell>
          <cell r="K53" t="str">
            <v>---</v>
          </cell>
          <cell r="L53" t="str">
            <v>---</v>
          </cell>
          <cell r="M53">
            <v>3517</v>
          </cell>
          <cell r="N53">
            <v>3</v>
          </cell>
          <cell r="O53">
            <v>0</v>
          </cell>
          <cell r="P53">
            <v>5140</v>
          </cell>
        </row>
        <row r="54">
          <cell r="A54">
            <v>1000506</v>
          </cell>
          <cell r="B54" t="str">
            <v>DORAX 1% INJETAVEL 500ML</v>
          </cell>
          <cell r="C54" t="str">
            <v>A</v>
          </cell>
          <cell r="D54">
            <v>3984</v>
          </cell>
          <cell r="E54">
            <v>7968</v>
          </cell>
          <cell r="F54">
            <v>7969</v>
          </cell>
          <cell r="G54" t="str">
            <v>0</v>
          </cell>
          <cell r="H54" t="str">
            <v>---</v>
          </cell>
          <cell r="I54" t="str">
            <v>---</v>
          </cell>
          <cell r="J54" t="str">
            <v>---</v>
          </cell>
          <cell r="K54" t="str">
            <v>---</v>
          </cell>
          <cell r="L54" t="str">
            <v>---</v>
          </cell>
          <cell r="M54">
            <v>9789</v>
          </cell>
          <cell r="N54">
            <v>0</v>
          </cell>
          <cell r="O54">
            <v>0</v>
          </cell>
          <cell r="P54">
            <v>17942</v>
          </cell>
        </row>
        <row r="55">
          <cell r="A55">
            <v>1000546</v>
          </cell>
          <cell r="B55" t="str">
            <v>CIPERTROIDE POUR ON 2000ML X 6</v>
          </cell>
          <cell r="C55" t="str">
            <v>A</v>
          </cell>
          <cell r="D55">
            <v>414</v>
          </cell>
          <cell r="E55">
            <v>13248</v>
          </cell>
          <cell r="F55">
            <v>10724</v>
          </cell>
          <cell r="G55">
            <v>2524</v>
          </cell>
          <cell r="H55" t="str">
            <v>---</v>
          </cell>
          <cell r="I55" t="str">
            <v>---</v>
          </cell>
          <cell r="J55" t="str">
            <v>---</v>
          </cell>
          <cell r="K55" t="str">
            <v>---</v>
          </cell>
          <cell r="L55" t="str">
            <v>---</v>
          </cell>
          <cell r="M55">
            <v>1</v>
          </cell>
          <cell r="N55">
            <v>0</v>
          </cell>
          <cell r="O55">
            <v>0</v>
          </cell>
          <cell r="P55">
            <v>6239</v>
          </cell>
        </row>
        <row r="56">
          <cell r="A56">
            <v>1000555</v>
          </cell>
          <cell r="B56" t="str">
            <v>AEROCID T SPRAY X 500ML C/12</v>
          </cell>
          <cell r="C56" t="str">
            <v>A</v>
          </cell>
          <cell r="D56">
            <v>1640</v>
          </cell>
          <cell r="E56">
            <v>3280</v>
          </cell>
          <cell r="F56">
            <v>3226</v>
          </cell>
          <cell r="G56">
            <v>54</v>
          </cell>
          <cell r="H56" t="str">
            <v>---</v>
          </cell>
          <cell r="I56" t="str">
            <v>---</v>
          </cell>
          <cell r="J56" t="str">
            <v>---</v>
          </cell>
          <cell r="K56" t="str">
            <v>---</v>
          </cell>
          <cell r="L56" t="str">
            <v>---</v>
          </cell>
          <cell r="M56">
            <v>3066</v>
          </cell>
          <cell r="N56">
            <v>4</v>
          </cell>
          <cell r="O56">
            <v>0</v>
          </cell>
          <cell r="P56">
            <v>4381</v>
          </cell>
        </row>
        <row r="57">
          <cell r="A57">
            <v>1000578</v>
          </cell>
          <cell r="B57" t="str">
            <v>ALIV V INJ 50ML X 1</v>
          </cell>
          <cell r="C57" t="str">
            <v>A</v>
          </cell>
          <cell r="D57">
            <v>9900</v>
          </cell>
          <cell r="E57">
            <v>9900</v>
          </cell>
          <cell r="F57">
            <v>0</v>
          </cell>
          <cell r="G57">
            <v>9900</v>
          </cell>
          <cell r="H57" t="str">
            <v>---</v>
          </cell>
          <cell r="I57" t="str">
            <v>---</v>
          </cell>
          <cell r="J57" t="str">
            <v>---</v>
          </cell>
          <cell r="K57" t="str">
            <v>---</v>
          </cell>
          <cell r="L57" t="str">
            <v xml:space="preserve">Liberação ABR </v>
          </cell>
          <cell r="M57">
            <v>8992</v>
          </cell>
          <cell r="N57">
            <v>0</v>
          </cell>
          <cell r="O57">
            <v>0</v>
          </cell>
          <cell r="P57">
            <v>4626</v>
          </cell>
        </row>
        <row r="58">
          <cell r="A58">
            <v>1000804</v>
          </cell>
          <cell r="B58" t="str">
            <v>TERRACAM SPRAY 125ML DISP C/12</v>
          </cell>
          <cell r="C58" t="str">
            <v>A</v>
          </cell>
          <cell r="D58">
            <v>1250</v>
          </cell>
          <cell r="E58">
            <v>3750</v>
          </cell>
          <cell r="F58">
            <v>3492</v>
          </cell>
          <cell r="G58">
            <v>258</v>
          </cell>
          <cell r="H58" t="str">
            <v>---</v>
          </cell>
          <cell r="I58" t="str">
            <v>---</v>
          </cell>
          <cell r="J58" t="str">
            <v>---</v>
          </cell>
          <cell r="K58" t="str">
            <v>---</v>
          </cell>
          <cell r="L58" t="str">
            <v>---</v>
          </cell>
          <cell r="M58">
            <v>1914</v>
          </cell>
          <cell r="N58">
            <v>1</v>
          </cell>
          <cell r="O58">
            <v>0</v>
          </cell>
          <cell r="P58">
            <v>3788</v>
          </cell>
        </row>
        <row r="59">
          <cell r="A59">
            <v>1001153</v>
          </cell>
          <cell r="B59" t="str">
            <v>PLACENTEX INJ X 50 ML C 24 FR</v>
          </cell>
          <cell r="C59" t="str">
            <v>A</v>
          </cell>
          <cell r="D59">
            <v>495</v>
          </cell>
          <cell r="E59">
            <v>5940</v>
          </cell>
          <cell r="F59">
            <v>5794</v>
          </cell>
          <cell r="G59">
            <v>146</v>
          </cell>
          <cell r="H59" t="str">
            <v>---</v>
          </cell>
          <cell r="I59" t="str">
            <v>---</v>
          </cell>
          <cell r="J59" t="str">
            <v>---</v>
          </cell>
          <cell r="K59" t="str">
            <v>---</v>
          </cell>
          <cell r="L59" t="str">
            <v>---</v>
          </cell>
          <cell r="M59">
            <v>671</v>
          </cell>
          <cell r="N59">
            <v>0</v>
          </cell>
          <cell r="O59">
            <v>0</v>
          </cell>
          <cell r="P59">
            <v>5162</v>
          </cell>
        </row>
        <row r="60">
          <cell r="A60">
            <v>1001174</v>
          </cell>
          <cell r="B60" t="str">
            <v>DORAX INJ X 50ML C 18 FR</v>
          </cell>
          <cell r="C60" t="str">
            <v>A</v>
          </cell>
          <cell r="D60">
            <v>435</v>
          </cell>
          <cell r="E60">
            <v>0</v>
          </cell>
          <cell r="F60">
            <v>0</v>
          </cell>
          <cell r="G60">
            <v>0</v>
          </cell>
          <cell r="H60" t="str">
            <v>---</v>
          </cell>
          <cell r="I60" t="str">
            <v>---</v>
          </cell>
          <cell r="J60" t="str">
            <v>---</v>
          </cell>
          <cell r="K60" t="str">
            <v>---</v>
          </cell>
          <cell r="L60" t="str">
            <v>---</v>
          </cell>
          <cell r="M60">
            <v>1034</v>
          </cell>
          <cell r="N60">
            <v>0</v>
          </cell>
          <cell r="O60">
            <v>0</v>
          </cell>
          <cell r="P60">
            <v>930</v>
          </cell>
        </row>
        <row r="61">
          <cell r="A61">
            <v>1000009</v>
          </cell>
          <cell r="B61" t="str">
            <v>UNI VIR 250 MG X 5 FA</v>
          </cell>
          <cell r="C61" t="str">
            <v>A</v>
          </cell>
          <cell r="D61">
            <v>14545</v>
          </cell>
          <cell r="E61">
            <v>14223</v>
          </cell>
          <cell r="F61">
            <v>10383</v>
          </cell>
          <cell r="G61">
            <v>3840</v>
          </cell>
          <cell r="H61" t="str">
            <v>---</v>
          </cell>
          <cell r="I61" t="str">
            <v>---</v>
          </cell>
          <cell r="J61" t="str">
            <v>---</v>
          </cell>
          <cell r="K61" t="str">
            <v>---</v>
          </cell>
          <cell r="L61" t="str">
            <v>---</v>
          </cell>
          <cell r="M61">
            <v>6758</v>
          </cell>
          <cell r="N61">
            <v>197</v>
          </cell>
          <cell r="O61">
            <v>6235</v>
          </cell>
          <cell r="P61">
            <v>10262</v>
          </cell>
        </row>
        <row r="62">
          <cell r="A62">
            <v>1000025</v>
          </cell>
          <cell r="B62" t="str">
            <v>ARTRINID 50MG/ML X 50 AMP</v>
          </cell>
          <cell r="C62" t="str">
            <v>A</v>
          </cell>
          <cell r="D62">
            <v>4651</v>
          </cell>
          <cell r="E62">
            <v>9302</v>
          </cell>
          <cell r="F62">
            <v>4254</v>
          </cell>
          <cell r="G62">
            <v>5048</v>
          </cell>
          <cell r="H62" t="str">
            <v>---</v>
          </cell>
          <cell r="I62" t="str">
            <v>---</v>
          </cell>
          <cell r="J62" t="str">
            <v>---</v>
          </cell>
          <cell r="K62" t="str">
            <v>---</v>
          </cell>
          <cell r="L62" t="str">
            <v>4.312 08/04 - Aguardando entrega da Anovis</v>
          </cell>
          <cell r="M62">
            <v>12884</v>
          </cell>
          <cell r="N62">
            <v>0</v>
          </cell>
          <cell r="O62">
            <v>40</v>
          </cell>
          <cell r="P62">
            <v>5175</v>
          </cell>
        </row>
        <row r="63">
          <cell r="A63">
            <v>1000040</v>
          </cell>
          <cell r="B63" t="str">
            <v>ECOS XAROPE X 120 ML</v>
          </cell>
          <cell r="C63" t="str">
            <v>A</v>
          </cell>
          <cell r="D63">
            <v>40816</v>
          </cell>
          <cell r="E63">
            <v>40816</v>
          </cell>
          <cell r="F63">
            <v>76713</v>
          </cell>
          <cell r="G63">
            <v>0</v>
          </cell>
          <cell r="H63" t="str">
            <v>---</v>
          </cell>
          <cell r="I63" t="str">
            <v>---</v>
          </cell>
          <cell r="J63" t="str">
            <v>---</v>
          </cell>
          <cell r="K63" t="str">
            <v>---</v>
          </cell>
          <cell r="L63" t="str">
            <v>---</v>
          </cell>
          <cell r="M63">
            <v>147941</v>
          </cell>
          <cell r="N63">
            <v>18158</v>
          </cell>
          <cell r="O63">
            <v>0</v>
          </cell>
          <cell r="P63">
            <v>150270</v>
          </cell>
        </row>
        <row r="64">
          <cell r="A64">
            <v>1000051</v>
          </cell>
          <cell r="B64" t="str">
            <v>BONALEN 70MG COM REV X 4</v>
          </cell>
          <cell r="C64" t="str">
            <v>A</v>
          </cell>
          <cell r="D64">
            <v>375000</v>
          </cell>
          <cell r="E64">
            <v>375000</v>
          </cell>
          <cell r="F64">
            <v>363767</v>
          </cell>
          <cell r="G64">
            <v>0</v>
          </cell>
          <cell r="H64" t="str">
            <v>---</v>
          </cell>
          <cell r="I64" t="str">
            <v>---</v>
          </cell>
          <cell r="J64" t="str">
            <v>---</v>
          </cell>
          <cell r="K64" t="str">
            <v>---</v>
          </cell>
          <cell r="L64" t="str">
            <v>---</v>
          </cell>
          <cell r="M64">
            <v>398575</v>
          </cell>
          <cell r="N64">
            <v>0</v>
          </cell>
          <cell r="O64">
            <v>0</v>
          </cell>
          <cell r="P64">
            <v>655615</v>
          </cell>
        </row>
        <row r="65">
          <cell r="A65">
            <v>1000060</v>
          </cell>
          <cell r="B65" t="str">
            <v>TEFLAN 20MG INJ 50 FA</v>
          </cell>
          <cell r="C65" t="str">
            <v>A</v>
          </cell>
          <cell r="D65">
            <v>400</v>
          </cell>
          <cell r="E65">
            <v>7600</v>
          </cell>
          <cell r="F65">
            <v>8142</v>
          </cell>
          <cell r="G65" t="str">
            <v>0</v>
          </cell>
          <cell r="H65" t="str">
            <v>---</v>
          </cell>
          <cell r="I65" t="str">
            <v>---</v>
          </cell>
          <cell r="J65" t="str">
            <v>---</v>
          </cell>
          <cell r="K65" t="str">
            <v>---</v>
          </cell>
          <cell r="L65" t="str">
            <v>---</v>
          </cell>
          <cell r="M65">
            <v>12156</v>
          </cell>
          <cell r="N65">
            <v>364</v>
          </cell>
          <cell r="O65">
            <v>0</v>
          </cell>
          <cell r="P65">
            <v>13148</v>
          </cell>
        </row>
        <row r="66">
          <cell r="A66">
            <v>1000069</v>
          </cell>
          <cell r="B66" t="str">
            <v>BETA-LONG SUS INJ X 25 AMP</v>
          </cell>
          <cell r="C66" t="str">
            <v>A</v>
          </cell>
          <cell r="D66">
            <v>1309</v>
          </cell>
          <cell r="E66">
            <v>5236</v>
          </cell>
          <cell r="F66">
            <v>4760</v>
          </cell>
          <cell r="G66">
            <v>476</v>
          </cell>
          <cell r="H66" t="str">
            <v>---</v>
          </cell>
          <cell r="I66" t="str">
            <v>---</v>
          </cell>
          <cell r="J66" t="str">
            <v>---</v>
          </cell>
          <cell r="K66" t="str">
            <v>---</v>
          </cell>
          <cell r="L66" t="str">
            <v>CAPACIDADE PRODUTIVA - (Sala de manipulação compete com colírios. Teremos media fill na área)</v>
          </cell>
          <cell r="M66">
            <v>0</v>
          </cell>
          <cell r="N66">
            <v>0</v>
          </cell>
          <cell r="O66">
            <v>0</v>
          </cell>
          <cell r="P66">
            <v>3958</v>
          </cell>
        </row>
        <row r="67">
          <cell r="A67">
            <v>1000086</v>
          </cell>
          <cell r="B67" t="str">
            <v>DORMIUM 50MG/10ML INJ X 5 PORT 344/98-B1</v>
          </cell>
          <cell r="C67" t="str">
            <v>A</v>
          </cell>
          <cell r="D67">
            <v>9523</v>
          </cell>
          <cell r="E67">
            <v>0</v>
          </cell>
          <cell r="F67">
            <v>0</v>
          </cell>
          <cell r="G67">
            <v>0</v>
          </cell>
          <cell r="H67" t="str">
            <v>---</v>
          </cell>
          <cell r="I67" t="str">
            <v>---</v>
          </cell>
          <cell r="J67" t="str">
            <v>---</v>
          </cell>
          <cell r="K67" t="str">
            <v>---</v>
          </cell>
          <cell r="L67" t="str">
            <v>8.876 unidades. Está em investigação devido ao um desvio encontrado, aguardando uma confirmação de liberação pela GQ até o final do dia de hoje. Saldo referente a lotes de reprocesso.</v>
          </cell>
          <cell r="M67">
            <v>77258</v>
          </cell>
          <cell r="N67">
            <v>0</v>
          </cell>
          <cell r="O67">
            <v>0</v>
          </cell>
          <cell r="P67">
            <v>58915</v>
          </cell>
        </row>
        <row r="68">
          <cell r="A68">
            <v>1000105</v>
          </cell>
          <cell r="B68" t="str">
            <v>GANCICLOTRAT 500MG PO LIOF X1+</v>
          </cell>
          <cell r="C68" t="str">
            <v>A</v>
          </cell>
          <cell r="D68">
            <v>11612</v>
          </cell>
          <cell r="E68">
            <v>11612</v>
          </cell>
          <cell r="F68">
            <v>6687</v>
          </cell>
          <cell r="G68">
            <v>4925</v>
          </cell>
          <cell r="H68" t="str">
            <v>---</v>
          </cell>
          <cell r="I68" t="str">
            <v>---</v>
          </cell>
          <cell r="J68" t="str">
            <v>---</v>
          </cell>
          <cell r="K68" t="str">
            <v>---</v>
          </cell>
          <cell r="L68" t="str">
            <v>---</v>
          </cell>
          <cell r="M68">
            <v>2397</v>
          </cell>
          <cell r="N68">
            <v>0</v>
          </cell>
          <cell r="O68">
            <v>300</v>
          </cell>
          <cell r="P68">
            <v>6568</v>
          </cell>
        </row>
        <row r="69">
          <cell r="A69">
            <v>1000119</v>
          </cell>
          <cell r="B69" t="str">
            <v>UNI CARBAMAZ SUS X 100 ML P.344/98-C1</v>
          </cell>
          <cell r="C69" t="str">
            <v>A</v>
          </cell>
          <cell r="D69">
            <v>49019</v>
          </cell>
          <cell r="E69">
            <v>49019</v>
          </cell>
          <cell r="F69">
            <v>97076</v>
          </cell>
          <cell r="G69">
            <v>0</v>
          </cell>
          <cell r="H69" t="str">
            <v>---</v>
          </cell>
          <cell r="I69" t="str">
            <v>---</v>
          </cell>
          <cell r="J69" t="str">
            <v>---</v>
          </cell>
          <cell r="K69" t="str">
            <v>---</v>
          </cell>
          <cell r="L69" t="str">
            <v>---</v>
          </cell>
          <cell r="M69">
            <v>85048</v>
          </cell>
          <cell r="N69">
            <v>0</v>
          </cell>
          <cell r="O69">
            <v>0</v>
          </cell>
          <cell r="P69">
            <v>166502</v>
          </cell>
        </row>
        <row r="70">
          <cell r="A70">
            <v>1000126</v>
          </cell>
          <cell r="B70" t="str">
            <v>BIO C 1G COM EFERV TB X 10</v>
          </cell>
          <cell r="C70" t="str">
            <v>A</v>
          </cell>
          <cell r="D70">
            <v>16700</v>
          </cell>
          <cell r="E70">
            <v>0</v>
          </cell>
          <cell r="F70">
            <v>0</v>
          </cell>
          <cell r="G70">
            <v>0</v>
          </cell>
          <cell r="H70" t="str">
            <v>---</v>
          </cell>
          <cell r="I70" t="str">
            <v>---</v>
          </cell>
          <cell r="J70" t="str">
            <v>---</v>
          </cell>
          <cell r="K70" t="str">
            <v>---</v>
          </cell>
          <cell r="L70" t="str">
            <v>---</v>
          </cell>
          <cell r="M70">
            <v>93</v>
          </cell>
          <cell r="N70">
            <v>0</v>
          </cell>
          <cell r="O70">
            <v>0</v>
          </cell>
          <cell r="P70">
            <v>132</v>
          </cell>
        </row>
        <row r="71">
          <cell r="A71">
            <v>1000148</v>
          </cell>
          <cell r="B71" t="str">
            <v>CICLO 21 COM X 63</v>
          </cell>
          <cell r="C71" t="str">
            <v>A</v>
          </cell>
          <cell r="D71">
            <v>25974</v>
          </cell>
          <cell r="E71">
            <v>0</v>
          </cell>
          <cell r="F71">
            <v>0</v>
          </cell>
          <cell r="G71">
            <v>0</v>
          </cell>
          <cell r="H71" t="str">
            <v>---</v>
          </cell>
          <cell r="I71" t="str">
            <v>---</v>
          </cell>
          <cell r="J71" t="str">
            <v>---</v>
          </cell>
          <cell r="K71" t="str">
            <v>---</v>
          </cell>
          <cell r="L71" t="str">
            <v>---</v>
          </cell>
          <cell r="M71">
            <v>258892</v>
          </cell>
          <cell r="N71">
            <v>1489</v>
          </cell>
          <cell r="O71">
            <v>0</v>
          </cell>
          <cell r="P71">
            <v>257127</v>
          </cell>
        </row>
        <row r="72">
          <cell r="A72">
            <v>1000149</v>
          </cell>
          <cell r="B72" t="str">
            <v>CICLO 21 COM X 63 (M.S.)</v>
          </cell>
          <cell r="C72" t="str">
            <v>A</v>
          </cell>
          <cell r="D72">
            <v>25974</v>
          </cell>
          <cell r="E72">
            <v>0</v>
          </cell>
          <cell r="F72">
            <v>0</v>
          </cell>
          <cell r="G72">
            <v>0</v>
          </cell>
          <cell r="H72" t="str">
            <v>---</v>
          </cell>
          <cell r="I72" t="str">
            <v>---</v>
          </cell>
          <cell r="J72" t="str">
            <v>---</v>
          </cell>
          <cell r="K72" t="str">
            <v>---</v>
          </cell>
          <cell r="L72" t="str">
            <v>---</v>
          </cell>
          <cell r="M72">
            <v>111577</v>
          </cell>
          <cell r="N72">
            <v>0</v>
          </cell>
          <cell r="O72">
            <v>0</v>
          </cell>
          <cell r="P72">
            <v>111577</v>
          </cell>
        </row>
        <row r="73">
          <cell r="A73">
            <v>1000150</v>
          </cell>
          <cell r="B73" t="str">
            <v>CICLO 21 COM X 21</v>
          </cell>
          <cell r="C73" t="str">
            <v>A</v>
          </cell>
          <cell r="D73">
            <v>77922</v>
          </cell>
          <cell r="E73">
            <v>2727270</v>
          </cell>
          <cell r="F73">
            <v>2098741</v>
          </cell>
          <cell r="G73">
            <v>628529</v>
          </cell>
          <cell r="H73" t="str">
            <v>---</v>
          </cell>
          <cell r="I73" t="str">
            <v>---</v>
          </cell>
          <cell r="J73" t="str">
            <v>---</v>
          </cell>
          <cell r="K73" t="str">
            <v>---</v>
          </cell>
          <cell r="L73" t="str">
            <v>705.710 08/04.</v>
          </cell>
          <cell r="M73">
            <v>4294313</v>
          </cell>
          <cell r="N73">
            <v>0</v>
          </cell>
          <cell r="O73">
            <v>114408</v>
          </cell>
          <cell r="P73">
            <v>1061296</v>
          </cell>
        </row>
        <row r="74">
          <cell r="A74">
            <v>1000152</v>
          </cell>
          <cell r="B74" t="str">
            <v>TANDRIFLAN COM X 30</v>
          </cell>
          <cell r="C74" t="str">
            <v>A</v>
          </cell>
          <cell r="D74">
            <v>22222</v>
          </cell>
          <cell r="E74">
            <v>0</v>
          </cell>
          <cell r="F74">
            <v>43521</v>
          </cell>
          <cell r="G74" t="str">
            <v>0</v>
          </cell>
          <cell r="H74" t="str">
            <v>---</v>
          </cell>
          <cell r="I74" t="str">
            <v>---</v>
          </cell>
          <cell r="J74" t="str">
            <v>---</v>
          </cell>
          <cell r="K74" t="str">
            <v>---</v>
          </cell>
          <cell r="L74" t="str">
            <v>---</v>
          </cell>
          <cell r="M74">
            <v>381545</v>
          </cell>
          <cell r="N74">
            <v>31358</v>
          </cell>
          <cell r="O74">
            <v>0</v>
          </cell>
          <cell r="P74">
            <v>124358</v>
          </cell>
        </row>
        <row r="75">
          <cell r="A75">
            <v>1000153</v>
          </cell>
          <cell r="B75" t="str">
            <v>TANDRIFLAN COM X 15</v>
          </cell>
          <cell r="C75" t="str">
            <v>A</v>
          </cell>
          <cell r="D75">
            <v>44444</v>
          </cell>
          <cell r="E75">
            <v>88888</v>
          </cell>
          <cell r="F75">
            <v>130716</v>
          </cell>
          <cell r="G75">
            <v>0</v>
          </cell>
          <cell r="H75" t="str">
            <v>---</v>
          </cell>
          <cell r="I75" t="str">
            <v>---</v>
          </cell>
          <cell r="J75" t="str">
            <v>---</v>
          </cell>
          <cell r="K75" t="str">
            <v>---</v>
          </cell>
          <cell r="L75" t="str">
            <v>---</v>
          </cell>
          <cell r="M75">
            <v>319567</v>
          </cell>
          <cell r="N75">
            <v>41580</v>
          </cell>
          <cell r="O75">
            <v>0</v>
          </cell>
          <cell r="P75">
            <v>369511</v>
          </cell>
        </row>
        <row r="76">
          <cell r="A76">
            <v>1000168</v>
          </cell>
          <cell r="B76" t="str">
            <v>CLORPROMAZ 100MG COM X 100 P.344/98-C1</v>
          </cell>
          <cell r="C76" t="str">
            <v>A</v>
          </cell>
          <cell r="D76">
            <v>10799</v>
          </cell>
          <cell r="E76">
            <v>107990</v>
          </cell>
          <cell r="F76">
            <v>104897</v>
          </cell>
          <cell r="G76">
            <v>0</v>
          </cell>
          <cell r="H76" t="str">
            <v>---</v>
          </cell>
          <cell r="I76" t="str">
            <v>---</v>
          </cell>
          <cell r="J76" t="str">
            <v>---</v>
          </cell>
          <cell r="K76">
            <v>1890</v>
          </cell>
          <cell r="L76" t="str">
            <v>---</v>
          </cell>
          <cell r="M76">
            <v>188089</v>
          </cell>
          <cell r="N76">
            <v>0</v>
          </cell>
          <cell r="O76">
            <v>0</v>
          </cell>
          <cell r="P76">
            <v>228794</v>
          </cell>
        </row>
        <row r="77">
          <cell r="A77">
            <v>1000176</v>
          </cell>
          <cell r="B77" t="str">
            <v>NORMASTIG 0,5MG/ML INJ X 50AMP</v>
          </cell>
          <cell r="C77" t="str">
            <v>A</v>
          </cell>
          <cell r="D77">
            <v>9090</v>
          </cell>
          <cell r="E77">
            <v>9090</v>
          </cell>
          <cell r="F77">
            <v>8339</v>
          </cell>
          <cell r="G77">
            <v>0</v>
          </cell>
          <cell r="H77" t="str">
            <v>---</v>
          </cell>
          <cell r="I77" t="str">
            <v>---</v>
          </cell>
          <cell r="J77" t="str">
            <v>---</v>
          </cell>
          <cell r="K77" t="str">
            <v>---</v>
          </cell>
          <cell r="L77" t="str">
            <v>---</v>
          </cell>
          <cell r="M77">
            <v>10848</v>
          </cell>
          <cell r="N77">
            <v>0</v>
          </cell>
          <cell r="O77">
            <v>0</v>
          </cell>
          <cell r="P77">
            <v>10685</v>
          </cell>
        </row>
        <row r="78">
          <cell r="A78">
            <v>1000184</v>
          </cell>
          <cell r="B78" t="str">
            <v>CORTISONAL 500MG INJ 50FA</v>
          </cell>
          <cell r="C78" t="str">
            <v>A</v>
          </cell>
          <cell r="D78">
            <v>2089</v>
          </cell>
          <cell r="E78">
            <v>2490</v>
          </cell>
          <cell r="F78">
            <v>2173</v>
          </cell>
          <cell r="G78">
            <v>317</v>
          </cell>
          <cell r="H78" t="str">
            <v>---</v>
          </cell>
          <cell r="I78" t="str">
            <v>---</v>
          </cell>
          <cell r="J78" t="str">
            <v>---</v>
          </cell>
          <cell r="K78" t="str">
            <v>---</v>
          </cell>
          <cell r="L78" t="str">
            <v>1.474 13/04.</v>
          </cell>
          <cell r="M78">
            <v>6667</v>
          </cell>
          <cell r="N78">
            <v>42</v>
          </cell>
          <cell r="O78">
            <v>1606</v>
          </cell>
          <cell r="P78">
            <v>3060</v>
          </cell>
        </row>
        <row r="79">
          <cell r="A79">
            <v>1000185</v>
          </cell>
          <cell r="B79" t="str">
            <v>PILEM 0,75MG COM X 2</v>
          </cell>
          <cell r="C79" t="str">
            <v>A</v>
          </cell>
          <cell r="D79">
            <v>818181</v>
          </cell>
          <cell r="E79">
            <v>150000</v>
          </cell>
          <cell r="F79">
            <v>150728</v>
          </cell>
          <cell r="G79">
            <v>0</v>
          </cell>
          <cell r="H79" t="str">
            <v>---</v>
          </cell>
          <cell r="I79" t="str">
            <v>---</v>
          </cell>
          <cell r="J79" t="str">
            <v>---</v>
          </cell>
          <cell r="K79" t="str">
            <v>---</v>
          </cell>
          <cell r="L79" t="str">
            <v>---</v>
          </cell>
          <cell r="M79">
            <v>515161</v>
          </cell>
          <cell r="N79">
            <v>0</v>
          </cell>
          <cell r="O79">
            <v>542</v>
          </cell>
          <cell r="P79">
            <v>460956</v>
          </cell>
        </row>
        <row r="80">
          <cell r="A80">
            <v>1000189</v>
          </cell>
          <cell r="B80" t="str">
            <v>CORTISONAL 100MG INJ 50FA</v>
          </cell>
          <cell r="C80" t="str">
            <v>A</v>
          </cell>
          <cell r="D80">
            <v>2238</v>
          </cell>
          <cell r="E80">
            <v>8200</v>
          </cell>
          <cell r="F80">
            <v>11085</v>
          </cell>
          <cell r="G80" t="str">
            <v>0</v>
          </cell>
          <cell r="H80" t="str">
            <v>---</v>
          </cell>
          <cell r="I80" t="str">
            <v>---</v>
          </cell>
          <cell r="J80" t="str">
            <v>---</v>
          </cell>
          <cell r="K80" t="str">
            <v>---</v>
          </cell>
          <cell r="L80" t="str">
            <v>---</v>
          </cell>
          <cell r="M80">
            <v>8379</v>
          </cell>
          <cell r="N80">
            <v>1740</v>
          </cell>
          <cell r="O80">
            <v>4242</v>
          </cell>
          <cell r="P80">
            <v>5149</v>
          </cell>
        </row>
        <row r="81">
          <cell r="A81">
            <v>1000210</v>
          </cell>
          <cell r="B81" t="str">
            <v>DERMS 50MG/G 5MG/G POM X 30G</v>
          </cell>
          <cell r="C81" t="str">
            <v>A</v>
          </cell>
          <cell r="D81">
            <v>16128</v>
          </cell>
          <cell r="E81">
            <v>0</v>
          </cell>
          <cell r="F81">
            <v>0</v>
          </cell>
          <cell r="G81">
            <v>0</v>
          </cell>
          <cell r="H81" t="str">
            <v>---</v>
          </cell>
          <cell r="I81" t="str">
            <v>---</v>
          </cell>
          <cell r="J81" t="str">
            <v>---</v>
          </cell>
          <cell r="K81" t="str">
            <v>---</v>
          </cell>
          <cell r="L81" t="str">
            <v>---</v>
          </cell>
          <cell r="M81">
            <v>51076</v>
          </cell>
          <cell r="N81">
            <v>0</v>
          </cell>
          <cell r="O81">
            <v>0</v>
          </cell>
          <cell r="P81">
            <v>36846</v>
          </cell>
        </row>
        <row r="82">
          <cell r="A82">
            <v>1000233</v>
          </cell>
          <cell r="B82" t="str">
            <v>UNITIDAZIN 100MG COM REVX20 P.344/98-C1</v>
          </cell>
          <cell r="C82" t="str">
            <v>A</v>
          </cell>
          <cell r="D82">
            <v>13350</v>
          </cell>
          <cell r="E82">
            <v>13350</v>
          </cell>
          <cell r="F82">
            <v>13077</v>
          </cell>
          <cell r="G82">
            <v>0</v>
          </cell>
          <cell r="H82" t="str">
            <v>---</v>
          </cell>
          <cell r="I82" t="str">
            <v>---</v>
          </cell>
          <cell r="J82" t="str">
            <v>---</v>
          </cell>
          <cell r="K82" t="str">
            <v>---</v>
          </cell>
          <cell r="L82" t="str">
            <v>---</v>
          </cell>
          <cell r="M82">
            <v>50180</v>
          </cell>
          <cell r="N82">
            <v>0</v>
          </cell>
          <cell r="O82">
            <v>0</v>
          </cell>
          <cell r="P82">
            <v>48494</v>
          </cell>
        </row>
        <row r="83">
          <cell r="A83">
            <v>1000241</v>
          </cell>
          <cell r="B83" t="str">
            <v>HISTADIN D5/120MG COM REV X12</v>
          </cell>
          <cell r="C83" t="str">
            <v>A</v>
          </cell>
          <cell r="D83">
            <v>52287</v>
          </cell>
          <cell r="E83">
            <v>52287</v>
          </cell>
          <cell r="F83">
            <v>50875</v>
          </cell>
          <cell r="G83">
            <v>0</v>
          </cell>
          <cell r="H83" t="str">
            <v>---</v>
          </cell>
          <cell r="I83" t="str">
            <v>---</v>
          </cell>
          <cell r="J83" t="str">
            <v>---</v>
          </cell>
          <cell r="K83" t="str">
            <v>---</v>
          </cell>
          <cell r="L83" t="str">
            <v>---</v>
          </cell>
          <cell r="M83">
            <v>212631</v>
          </cell>
          <cell r="N83">
            <v>0</v>
          </cell>
          <cell r="O83">
            <v>0</v>
          </cell>
          <cell r="P83">
            <v>197694</v>
          </cell>
        </row>
        <row r="84">
          <cell r="A84">
            <v>1000252</v>
          </cell>
          <cell r="B84" t="str">
            <v>UNI-DIAZEPAX 5MG COM X 200 P. 344/98-B1</v>
          </cell>
          <cell r="C84" t="str">
            <v>A</v>
          </cell>
          <cell r="D84">
            <v>12325</v>
          </cell>
          <cell r="E84">
            <v>0</v>
          </cell>
          <cell r="F84">
            <v>0</v>
          </cell>
          <cell r="G84">
            <v>0</v>
          </cell>
          <cell r="H84" t="str">
            <v>---</v>
          </cell>
          <cell r="I84" t="str">
            <v>---</v>
          </cell>
          <cell r="J84" t="str">
            <v>---</v>
          </cell>
          <cell r="K84" t="str">
            <v>---</v>
          </cell>
          <cell r="L84" t="str">
            <v>---</v>
          </cell>
          <cell r="M84">
            <v>61688</v>
          </cell>
          <cell r="N84">
            <v>0</v>
          </cell>
          <cell r="O84">
            <v>0</v>
          </cell>
          <cell r="P84">
            <v>49492</v>
          </cell>
        </row>
        <row r="85">
          <cell r="A85">
            <v>1000284</v>
          </cell>
          <cell r="B85" t="str">
            <v>HYTOS PLUS 4MG/ML/0,75MG/ML</v>
          </cell>
          <cell r="C85" t="str">
            <v>A</v>
          </cell>
          <cell r="D85">
            <v>29411</v>
          </cell>
          <cell r="E85">
            <v>147057</v>
          </cell>
          <cell r="F85">
            <v>301063</v>
          </cell>
          <cell r="G85" t="str">
            <v>0</v>
          </cell>
          <cell r="H85" t="str">
            <v>---</v>
          </cell>
          <cell r="I85" t="str">
            <v>---</v>
          </cell>
          <cell r="J85" t="str">
            <v>---</v>
          </cell>
          <cell r="K85" t="str">
            <v>---</v>
          </cell>
          <cell r="L85" t="str">
            <v>---</v>
          </cell>
          <cell r="M85">
            <v>650948</v>
          </cell>
          <cell r="N85">
            <v>445</v>
          </cell>
          <cell r="O85">
            <v>0</v>
          </cell>
          <cell r="P85">
            <v>823187</v>
          </cell>
        </row>
        <row r="86">
          <cell r="A86">
            <v>1000326</v>
          </cell>
          <cell r="B86" t="str">
            <v>OXITON 5UI/ML INJ X 50 AMP</v>
          </cell>
          <cell r="C86" t="str">
            <v>A</v>
          </cell>
          <cell r="D86">
            <v>5454</v>
          </cell>
          <cell r="E86">
            <v>10908</v>
          </cell>
          <cell r="F86">
            <v>10242</v>
          </cell>
          <cell r="G86">
            <v>0</v>
          </cell>
          <cell r="H86" t="str">
            <v>---</v>
          </cell>
          <cell r="I86" t="str">
            <v>---</v>
          </cell>
          <cell r="J86" t="str">
            <v>---</v>
          </cell>
          <cell r="K86" t="str">
            <v>---</v>
          </cell>
          <cell r="L86" t="str">
            <v>---</v>
          </cell>
          <cell r="M86">
            <v>46137</v>
          </cell>
          <cell r="N86">
            <v>0</v>
          </cell>
          <cell r="O86">
            <v>0</v>
          </cell>
          <cell r="P86">
            <v>31758</v>
          </cell>
        </row>
        <row r="87">
          <cell r="A87">
            <v>1000329</v>
          </cell>
          <cell r="B87" t="str">
            <v>NAUSICALM B6 50+50 MG/ML INJ CT 50 AMP</v>
          </cell>
          <cell r="C87" t="str">
            <v>A</v>
          </cell>
          <cell r="D87">
            <v>4545</v>
          </cell>
          <cell r="E87">
            <v>4545</v>
          </cell>
          <cell r="F87">
            <v>4039</v>
          </cell>
          <cell r="G87">
            <v>0</v>
          </cell>
          <cell r="H87" t="str">
            <v>---</v>
          </cell>
          <cell r="I87" t="str">
            <v>---</v>
          </cell>
          <cell r="J87" t="str">
            <v>---</v>
          </cell>
          <cell r="K87" t="str">
            <v>---</v>
          </cell>
          <cell r="L87" t="str">
            <v>---</v>
          </cell>
          <cell r="M87">
            <v>7115</v>
          </cell>
          <cell r="N87">
            <v>0</v>
          </cell>
          <cell r="O87">
            <v>42</v>
          </cell>
          <cell r="P87">
            <v>4222</v>
          </cell>
        </row>
        <row r="88">
          <cell r="A88">
            <v>1000334</v>
          </cell>
          <cell r="B88" t="str">
            <v>SCALID 100 MG X 12</v>
          </cell>
          <cell r="C88" t="str">
            <v>A</v>
          </cell>
          <cell r="D88">
            <v>66000</v>
          </cell>
          <cell r="E88">
            <v>0</v>
          </cell>
          <cell r="F88">
            <v>0</v>
          </cell>
          <cell r="G88">
            <v>0</v>
          </cell>
          <cell r="H88" t="str">
            <v>---</v>
          </cell>
          <cell r="I88" t="str">
            <v>---</v>
          </cell>
          <cell r="J88" t="str">
            <v>---</v>
          </cell>
          <cell r="K88" t="str">
            <v>---</v>
          </cell>
          <cell r="L88" t="str">
            <v>---</v>
          </cell>
          <cell r="M88">
            <v>498377</v>
          </cell>
          <cell r="N88">
            <v>0</v>
          </cell>
          <cell r="O88">
            <v>24156</v>
          </cell>
          <cell r="P88">
            <v>248789</v>
          </cell>
        </row>
        <row r="89">
          <cell r="A89">
            <v>1000340</v>
          </cell>
          <cell r="B89" t="str">
            <v>OLEO MINERAL X 100ML</v>
          </cell>
          <cell r="C89" t="str">
            <v>A</v>
          </cell>
          <cell r="D89">
            <v>120896</v>
          </cell>
          <cell r="E89">
            <v>0</v>
          </cell>
          <cell r="F89">
            <v>0</v>
          </cell>
          <cell r="G89">
            <v>0</v>
          </cell>
          <cell r="H89" t="str">
            <v>---</v>
          </cell>
          <cell r="I89" t="str">
            <v>---</v>
          </cell>
          <cell r="J89" t="str">
            <v>---</v>
          </cell>
          <cell r="K89" t="str">
            <v>---</v>
          </cell>
          <cell r="L89" t="str">
            <v>---</v>
          </cell>
          <cell r="M89">
            <v>353502</v>
          </cell>
          <cell r="N89">
            <v>0</v>
          </cell>
          <cell r="O89">
            <v>0</v>
          </cell>
          <cell r="P89">
            <v>202245</v>
          </cell>
        </row>
        <row r="90">
          <cell r="A90">
            <v>1000341</v>
          </cell>
          <cell r="B90" t="str">
            <v>TOPCOID 5MG/G GEL X 40G</v>
          </cell>
          <cell r="C90" t="str">
            <v>A</v>
          </cell>
          <cell r="D90">
            <v>12195</v>
          </cell>
          <cell r="E90">
            <v>85365</v>
          </cell>
          <cell r="F90">
            <v>94375</v>
          </cell>
          <cell r="G90" t="str">
            <v>0</v>
          </cell>
          <cell r="H90" t="str">
            <v>---</v>
          </cell>
          <cell r="I90" t="str">
            <v>---</v>
          </cell>
          <cell r="J90" t="str">
            <v>---</v>
          </cell>
          <cell r="K90">
            <v>17520</v>
          </cell>
          <cell r="L90" t="str">
            <v>---</v>
          </cell>
          <cell r="M90">
            <v>39461</v>
          </cell>
          <cell r="N90">
            <v>640</v>
          </cell>
          <cell r="O90">
            <v>8</v>
          </cell>
          <cell r="P90">
            <v>96578</v>
          </cell>
        </row>
        <row r="91">
          <cell r="A91">
            <v>1000352</v>
          </cell>
          <cell r="B91" t="str">
            <v>CELESTRAT 2/0,25MG/5ML XPE 120</v>
          </cell>
          <cell r="C91" t="str">
            <v>A</v>
          </cell>
          <cell r="D91">
            <v>24409</v>
          </cell>
          <cell r="E91">
            <v>73227</v>
          </cell>
          <cell r="F91">
            <v>95410</v>
          </cell>
          <cell r="G91" t="str">
            <v>0</v>
          </cell>
          <cell r="H91" t="str">
            <v>---</v>
          </cell>
          <cell r="I91" t="str">
            <v>---</v>
          </cell>
          <cell r="J91" t="str">
            <v>---</v>
          </cell>
          <cell r="K91" t="str">
            <v>---</v>
          </cell>
          <cell r="L91" t="str">
            <v>---</v>
          </cell>
          <cell r="M91">
            <v>264408</v>
          </cell>
          <cell r="N91">
            <v>3045</v>
          </cell>
          <cell r="O91">
            <v>0</v>
          </cell>
          <cell r="P91">
            <v>316503</v>
          </cell>
        </row>
        <row r="92">
          <cell r="A92">
            <v>1000873</v>
          </cell>
          <cell r="B92" t="str">
            <v>VITA SUPRAZ COMP REV x 30 (AL)</v>
          </cell>
          <cell r="C92" t="str">
            <v>A</v>
          </cell>
          <cell r="D92">
            <v>6000</v>
          </cell>
          <cell r="E92">
            <v>0</v>
          </cell>
          <cell r="F92">
            <v>0</v>
          </cell>
          <cell r="G92">
            <v>0</v>
          </cell>
          <cell r="H92" t="str">
            <v>---</v>
          </cell>
          <cell r="I92" t="str">
            <v>---</v>
          </cell>
          <cell r="J92" t="str">
            <v>---</v>
          </cell>
          <cell r="K92" t="str">
            <v>---</v>
          </cell>
          <cell r="L92" t="str">
            <v>---</v>
          </cell>
          <cell r="M92">
            <v>104339</v>
          </cell>
          <cell r="N92">
            <v>0</v>
          </cell>
          <cell r="O92">
            <v>0</v>
          </cell>
          <cell r="P92">
            <v>90458</v>
          </cell>
        </row>
        <row r="93">
          <cell r="A93">
            <v>1000946</v>
          </cell>
          <cell r="B93" t="str">
            <v>BIO C 1 G COM EFERV TB X 30</v>
          </cell>
          <cell r="C93" t="str">
            <v>A</v>
          </cell>
          <cell r="D93">
            <v>5566</v>
          </cell>
          <cell r="E93">
            <v>111320</v>
          </cell>
          <cell r="F93">
            <v>88523</v>
          </cell>
          <cell r="G93">
            <v>22797</v>
          </cell>
          <cell r="H93" t="str">
            <v>---</v>
          </cell>
          <cell r="I93" t="str">
            <v>---</v>
          </cell>
          <cell r="J93" t="str">
            <v>---</v>
          </cell>
          <cell r="K93">
            <v>15832</v>
          </cell>
          <cell r="L93" t="str">
            <v>33.396  10/04</v>
          </cell>
          <cell r="M93">
            <v>180874</v>
          </cell>
          <cell r="N93">
            <v>17186</v>
          </cell>
          <cell r="O93">
            <v>0</v>
          </cell>
          <cell r="P93">
            <v>144438</v>
          </cell>
        </row>
        <row r="94">
          <cell r="A94">
            <v>1000961</v>
          </cell>
          <cell r="B94" t="str">
            <v>DEMEDROX 150MG/ML SUS INJ 1AMP (M.S.)</v>
          </cell>
          <cell r="C94" t="str">
            <v>A</v>
          </cell>
          <cell r="D94">
            <v>32520</v>
          </cell>
          <cell r="E94">
            <v>0</v>
          </cell>
          <cell r="F94">
            <v>0</v>
          </cell>
          <cell r="G94">
            <v>0</v>
          </cell>
          <cell r="H94" t="str">
            <v>---</v>
          </cell>
          <cell r="I94" t="str">
            <v>---</v>
          </cell>
          <cell r="J94" t="str">
            <v>---</v>
          </cell>
          <cell r="K94" t="str">
            <v>---</v>
          </cell>
          <cell r="L94" t="str">
            <v>'CARTEIRA INDEVIDA. (Produção conforme solicitação de Licitação)</v>
          </cell>
          <cell r="M94">
            <v>1938</v>
          </cell>
          <cell r="N94">
            <v>602</v>
          </cell>
          <cell r="O94">
            <v>0</v>
          </cell>
          <cell r="P94">
            <v>1938</v>
          </cell>
        </row>
        <row r="95">
          <cell r="A95">
            <v>1000964</v>
          </cell>
          <cell r="B95" t="str">
            <v>CICLOVULAR SOL INJ AMP VD AMB X 1 ML</v>
          </cell>
          <cell r="C95" t="str">
            <v>A</v>
          </cell>
          <cell r="D95">
            <v>34188</v>
          </cell>
          <cell r="E95">
            <v>34188</v>
          </cell>
          <cell r="F95">
            <v>0</v>
          </cell>
          <cell r="G95">
            <v>34188</v>
          </cell>
          <cell r="H95" t="str">
            <v>---</v>
          </cell>
          <cell r="I95" t="str">
            <v>---</v>
          </cell>
          <cell r="J95" t="str">
            <v>---</v>
          </cell>
          <cell r="K95" t="str">
            <v>---</v>
          </cell>
          <cell r="L95" t="str">
            <v>34.188 08/04.</v>
          </cell>
          <cell r="M95">
            <v>114236</v>
          </cell>
          <cell r="N95">
            <v>0</v>
          </cell>
          <cell r="O95">
            <v>0</v>
          </cell>
          <cell r="P95">
            <v>49725</v>
          </cell>
        </row>
        <row r="96">
          <cell r="A96">
            <v>1001033</v>
          </cell>
          <cell r="B96" t="str">
            <v>FONT D GOTAS FR 20ML (AL)</v>
          </cell>
          <cell r="C96" t="str">
            <v>A</v>
          </cell>
          <cell r="D96">
            <v>19704</v>
          </cell>
          <cell r="E96">
            <v>19704</v>
          </cell>
          <cell r="F96">
            <v>18296</v>
          </cell>
          <cell r="G96">
            <v>0</v>
          </cell>
          <cell r="H96" t="str">
            <v>---</v>
          </cell>
          <cell r="I96" t="str">
            <v>---</v>
          </cell>
          <cell r="J96" t="str">
            <v>---</v>
          </cell>
          <cell r="K96" t="str">
            <v>---</v>
          </cell>
          <cell r="L96" t="str">
            <v>---</v>
          </cell>
          <cell r="M96">
            <v>40425</v>
          </cell>
          <cell r="N96">
            <v>0</v>
          </cell>
          <cell r="O96">
            <v>0</v>
          </cell>
          <cell r="P96">
            <v>32578</v>
          </cell>
        </row>
        <row r="97">
          <cell r="A97">
            <v>1001097</v>
          </cell>
          <cell r="B97" t="str">
            <v>VITA SENIOR CAP X 30 (AL)</v>
          </cell>
          <cell r="C97" t="str">
            <v>A</v>
          </cell>
          <cell r="D97">
            <v>11500</v>
          </cell>
          <cell r="E97">
            <v>0</v>
          </cell>
          <cell r="F97">
            <v>0</v>
          </cell>
          <cell r="G97">
            <v>0</v>
          </cell>
          <cell r="H97" t="str">
            <v>---</v>
          </cell>
          <cell r="I97" t="str">
            <v>---</v>
          </cell>
          <cell r="J97" t="str">
            <v>---</v>
          </cell>
          <cell r="K97" t="str">
            <v>---</v>
          </cell>
          <cell r="L97" t="str">
            <v xml:space="preserve">GORDURA VEGETAL HIDROGENADA (AL) - 3001655 previsão 04/04 </v>
          </cell>
          <cell r="M97">
            <v>46298</v>
          </cell>
          <cell r="N97">
            <v>0</v>
          </cell>
          <cell r="O97">
            <v>0</v>
          </cell>
          <cell r="P97">
            <v>16470</v>
          </cell>
        </row>
        <row r="98">
          <cell r="A98">
            <v>1001146</v>
          </cell>
          <cell r="B98" t="str">
            <v>DCAL GRANULOS EFERVESCENTES X 30 (AL)</v>
          </cell>
          <cell r="C98" t="str">
            <v>A</v>
          </cell>
          <cell r="D98">
            <v>5200</v>
          </cell>
          <cell r="E98">
            <v>0</v>
          </cell>
          <cell r="F98">
            <v>0</v>
          </cell>
          <cell r="G98">
            <v>0</v>
          </cell>
          <cell r="H98" t="str">
            <v>---</v>
          </cell>
          <cell r="I98" t="str">
            <v>---</v>
          </cell>
          <cell r="J98" t="str">
            <v>---</v>
          </cell>
          <cell r="K98" t="str">
            <v>---</v>
          </cell>
          <cell r="L98" t="str">
            <v>---</v>
          </cell>
          <cell r="M98">
            <v>52311</v>
          </cell>
          <cell r="N98">
            <v>0</v>
          </cell>
          <cell r="O98">
            <v>0</v>
          </cell>
          <cell r="P98">
            <v>52022</v>
          </cell>
        </row>
        <row r="99">
          <cell r="A99">
            <v>1001193</v>
          </cell>
          <cell r="B99" t="str">
            <v>TANDRIFLAN COM X 100</v>
          </cell>
          <cell r="C99" t="str">
            <v>A</v>
          </cell>
          <cell r="D99">
            <v>6666</v>
          </cell>
          <cell r="E99">
            <v>0</v>
          </cell>
          <cell r="F99">
            <v>0</v>
          </cell>
          <cell r="G99">
            <v>0</v>
          </cell>
          <cell r="H99" t="str">
            <v>---</v>
          </cell>
          <cell r="I99" t="str">
            <v>---</v>
          </cell>
          <cell r="J99" t="str">
            <v>---</v>
          </cell>
          <cell r="K99" t="str">
            <v>---</v>
          </cell>
          <cell r="L99" t="str">
            <v>---</v>
          </cell>
          <cell r="M99">
            <v>15889</v>
          </cell>
          <cell r="N99">
            <v>0</v>
          </cell>
          <cell r="O99">
            <v>0</v>
          </cell>
          <cell r="P99">
            <v>9331</v>
          </cell>
        </row>
        <row r="100">
          <cell r="A100">
            <v>1001251</v>
          </cell>
          <cell r="B100" t="str">
            <v>BIO C 1G COM EFERV TB X 10</v>
          </cell>
          <cell r="C100" t="str">
            <v>A</v>
          </cell>
          <cell r="D100">
            <v>16700</v>
          </cell>
          <cell r="E100">
            <v>334000</v>
          </cell>
          <cell r="F100">
            <v>322615</v>
          </cell>
          <cell r="G100">
            <v>0</v>
          </cell>
          <cell r="H100" t="str">
            <v>---</v>
          </cell>
          <cell r="I100" t="str">
            <v>---</v>
          </cell>
          <cell r="J100" t="str">
            <v>---</v>
          </cell>
          <cell r="K100" t="str">
            <v>---</v>
          </cell>
          <cell r="L100" t="str">
            <v>---</v>
          </cell>
          <cell r="M100">
            <v>342554</v>
          </cell>
          <cell r="N100">
            <v>0</v>
          </cell>
          <cell r="O100">
            <v>0</v>
          </cell>
          <cell r="P100">
            <v>310692</v>
          </cell>
        </row>
        <row r="101">
          <cell r="A101">
            <v>1000362</v>
          </cell>
          <cell r="B101" t="str">
            <v>CETROLAC COLIRIO 5ML</v>
          </cell>
          <cell r="C101" t="str">
            <v>A</v>
          </cell>
          <cell r="D101">
            <v>76923</v>
          </cell>
          <cell r="E101">
            <v>0</v>
          </cell>
          <cell r="F101">
            <v>0</v>
          </cell>
          <cell r="G101">
            <v>0</v>
          </cell>
          <cell r="H101" t="str">
            <v>---</v>
          </cell>
          <cell r="I101" t="str">
            <v>---</v>
          </cell>
          <cell r="J101" t="str">
            <v>---</v>
          </cell>
          <cell r="K101" t="str">
            <v>---</v>
          </cell>
          <cell r="L101" t="str">
            <v>---</v>
          </cell>
          <cell r="M101">
            <v>61</v>
          </cell>
          <cell r="N101">
            <v>0</v>
          </cell>
          <cell r="O101">
            <v>0</v>
          </cell>
          <cell r="P101">
            <v>33555</v>
          </cell>
        </row>
        <row r="102">
          <cell r="A102">
            <v>1000369</v>
          </cell>
          <cell r="B102" t="str">
            <v>OCUPRESS 20MG/ML COLIRIO X 5ML</v>
          </cell>
          <cell r="C102" t="str">
            <v>A</v>
          </cell>
          <cell r="D102">
            <v>67307</v>
          </cell>
          <cell r="E102">
            <v>67307</v>
          </cell>
          <cell r="F102">
            <v>56912</v>
          </cell>
          <cell r="G102">
            <v>10395</v>
          </cell>
          <cell r="H102" t="str">
            <v>---</v>
          </cell>
          <cell r="I102" t="str">
            <v>---</v>
          </cell>
          <cell r="J102" t="str">
            <v>---</v>
          </cell>
          <cell r="K102" t="str">
            <v>---</v>
          </cell>
          <cell r="L102" t="str">
            <v>---</v>
          </cell>
          <cell r="M102">
            <v>28613</v>
          </cell>
          <cell r="N102">
            <v>0</v>
          </cell>
          <cell r="O102">
            <v>0</v>
          </cell>
          <cell r="P102">
            <v>61961</v>
          </cell>
        </row>
        <row r="103">
          <cell r="A103">
            <v>1000370</v>
          </cell>
          <cell r="B103" t="str">
            <v>LACRIFILM COLIRIO 15ML</v>
          </cell>
          <cell r="C103" t="str">
            <v>A</v>
          </cell>
          <cell r="D103">
            <v>32051</v>
          </cell>
          <cell r="E103">
            <v>128204</v>
          </cell>
          <cell r="F103">
            <v>116978</v>
          </cell>
          <cell r="G103">
            <v>11226</v>
          </cell>
          <cell r="H103" t="str">
            <v>---</v>
          </cell>
          <cell r="I103" t="str">
            <v>---</v>
          </cell>
          <cell r="J103" t="str">
            <v>---</v>
          </cell>
          <cell r="K103" t="str">
            <v>---</v>
          </cell>
          <cell r="L103" t="str">
            <v>---</v>
          </cell>
          <cell r="M103">
            <v>180099</v>
          </cell>
          <cell r="N103">
            <v>60</v>
          </cell>
          <cell r="O103">
            <v>0</v>
          </cell>
          <cell r="P103">
            <v>77609</v>
          </cell>
        </row>
        <row r="104">
          <cell r="A104">
            <v>1000378</v>
          </cell>
          <cell r="B104" t="str">
            <v>GLAUB COLIRIO X 5ML</v>
          </cell>
          <cell r="C104" t="str">
            <v>A</v>
          </cell>
          <cell r="D104">
            <v>76923</v>
          </cell>
          <cell r="E104">
            <v>76923</v>
          </cell>
          <cell r="F104">
            <v>65370</v>
          </cell>
          <cell r="G104">
            <v>0</v>
          </cell>
          <cell r="H104" t="str">
            <v>---</v>
          </cell>
          <cell r="I104" t="str">
            <v>---</v>
          </cell>
          <cell r="J104" t="str">
            <v>---</v>
          </cell>
          <cell r="K104" t="str">
            <v>---</v>
          </cell>
          <cell r="L104" t="str">
            <v>CAPACIDADE PRODUTIVA - (Sala de manipulação compete com ampolas. Teremos media fill na área)</v>
          </cell>
          <cell r="M104">
            <v>30203</v>
          </cell>
          <cell r="N104">
            <v>0</v>
          </cell>
          <cell r="O104">
            <v>0</v>
          </cell>
          <cell r="P104">
            <v>54182</v>
          </cell>
        </row>
        <row r="105">
          <cell r="A105">
            <v>1000881</v>
          </cell>
          <cell r="B105" t="str">
            <v>HYABAK SOL OFT FR C/ 10ML</v>
          </cell>
          <cell r="C105" t="str">
            <v>A</v>
          </cell>
          <cell r="D105">
            <v>72600</v>
          </cell>
          <cell r="E105">
            <v>201213</v>
          </cell>
          <cell r="F105">
            <v>125552</v>
          </cell>
          <cell r="G105">
            <v>75661</v>
          </cell>
          <cell r="H105" t="str">
            <v>---</v>
          </cell>
          <cell r="I105" t="str">
            <v>---</v>
          </cell>
          <cell r="J105" t="str">
            <v>---</v>
          </cell>
          <cell r="K105" t="str">
            <v>---</v>
          </cell>
          <cell r="L105" t="str">
            <v>---</v>
          </cell>
          <cell r="M105">
            <v>141069</v>
          </cell>
          <cell r="N105">
            <v>0</v>
          </cell>
          <cell r="O105">
            <v>50632</v>
          </cell>
          <cell r="P105">
            <v>41769</v>
          </cell>
        </row>
        <row r="106">
          <cell r="A106">
            <v>1001104</v>
          </cell>
          <cell r="B106" t="str">
            <v>BLEPHAGEL GEL BG C 40G</v>
          </cell>
          <cell r="C106" t="str">
            <v>A</v>
          </cell>
          <cell r="D106">
            <v>23040</v>
          </cell>
          <cell r="E106">
            <v>62796</v>
          </cell>
          <cell r="F106">
            <v>16716</v>
          </cell>
          <cell r="G106">
            <v>46080</v>
          </cell>
          <cell r="H106" t="str">
            <v>---</v>
          </cell>
          <cell r="I106" t="str">
            <v>---</v>
          </cell>
          <cell r="J106" t="str">
            <v>---</v>
          </cell>
          <cell r="K106">
            <v>46080</v>
          </cell>
          <cell r="L106" t="str">
            <v>---</v>
          </cell>
          <cell r="M106">
            <v>14</v>
          </cell>
          <cell r="N106">
            <v>0</v>
          </cell>
          <cell r="O106">
            <v>0</v>
          </cell>
          <cell r="P106">
            <v>1822</v>
          </cell>
        </row>
        <row r="107">
          <cell r="A107">
            <v>1000414</v>
          </cell>
          <cell r="B107" t="str">
            <v>SEC LAC 2,0 MG X 16 COMP</v>
          </cell>
          <cell r="C107" t="str">
            <v>A</v>
          </cell>
          <cell r="D107">
            <v>20000</v>
          </cell>
          <cell r="E107">
            <v>0</v>
          </cell>
          <cell r="F107">
            <v>0</v>
          </cell>
          <cell r="G107">
            <v>0</v>
          </cell>
          <cell r="H107" t="str">
            <v>---</v>
          </cell>
          <cell r="I107" t="str">
            <v>---</v>
          </cell>
          <cell r="J107" t="str">
            <v>---</v>
          </cell>
          <cell r="K107" t="str">
            <v>---</v>
          </cell>
          <cell r="L107" t="str">
            <v>---</v>
          </cell>
          <cell r="M107">
            <v>8953</v>
          </cell>
          <cell r="N107">
            <v>0</v>
          </cell>
          <cell r="O107">
            <v>0</v>
          </cell>
          <cell r="P107">
            <v>6104</v>
          </cell>
        </row>
        <row r="108">
          <cell r="A108">
            <v>1000415</v>
          </cell>
          <cell r="B108" t="str">
            <v>ZELOTRIL 50 MG COM X 12</v>
          </cell>
          <cell r="C108" t="str">
            <v>A</v>
          </cell>
          <cell r="D108">
            <v>26041</v>
          </cell>
          <cell r="E108">
            <v>0</v>
          </cell>
          <cell r="F108">
            <v>0</v>
          </cell>
          <cell r="G108">
            <v>0</v>
          </cell>
          <cell r="H108" t="str">
            <v>---</v>
          </cell>
          <cell r="I108" t="str">
            <v>---</v>
          </cell>
          <cell r="J108" t="str">
            <v>---</v>
          </cell>
          <cell r="K108" t="str">
            <v>---</v>
          </cell>
          <cell r="L108" t="str">
            <v>---</v>
          </cell>
          <cell r="M108">
            <v>22929</v>
          </cell>
          <cell r="N108">
            <v>0</v>
          </cell>
          <cell r="O108">
            <v>0</v>
          </cell>
          <cell r="P108">
            <v>7198</v>
          </cell>
        </row>
        <row r="109">
          <cell r="A109">
            <v>1000416</v>
          </cell>
          <cell r="B109" t="str">
            <v>DOXITRAT 80MG COM REV X 24</v>
          </cell>
          <cell r="C109" t="str">
            <v>A</v>
          </cell>
          <cell r="D109">
            <v>9523</v>
          </cell>
          <cell r="E109">
            <v>14546</v>
          </cell>
          <cell r="F109">
            <v>14416</v>
          </cell>
          <cell r="G109">
            <v>130</v>
          </cell>
          <cell r="H109" t="str">
            <v>---</v>
          </cell>
          <cell r="I109" t="str">
            <v>---</v>
          </cell>
          <cell r="J109" t="str">
            <v>---</v>
          </cell>
          <cell r="K109" t="str">
            <v>---</v>
          </cell>
          <cell r="L109" t="str">
            <v>---</v>
          </cell>
          <cell r="M109">
            <v>10981</v>
          </cell>
          <cell r="N109">
            <v>0</v>
          </cell>
          <cell r="O109">
            <v>0</v>
          </cell>
          <cell r="P109">
            <v>16087</v>
          </cell>
        </row>
        <row r="110">
          <cell r="A110">
            <v>1000417</v>
          </cell>
          <cell r="B110" t="str">
            <v>DOXITRAT 200MG COM REV X 24</v>
          </cell>
          <cell r="C110" t="str">
            <v>A</v>
          </cell>
          <cell r="D110">
            <v>8888</v>
          </cell>
          <cell r="E110">
            <v>8888</v>
          </cell>
          <cell r="F110">
            <v>8566</v>
          </cell>
          <cell r="G110">
            <v>322</v>
          </cell>
          <cell r="H110" t="str">
            <v>---</v>
          </cell>
          <cell r="I110" t="str">
            <v>---</v>
          </cell>
          <cell r="J110" t="str">
            <v>---</v>
          </cell>
          <cell r="K110" t="str">
            <v>---</v>
          </cell>
          <cell r="L110" t="str">
            <v>---</v>
          </cell>
          <cell r="M110">
            <v>7498</v>
          </cell>
          <cell r="N110">
            <v>0</v>
          </cell>
          <cell r="O110">
            <v>0</v>
          </cell>
          <cell r="P110">
            <v>8590</v>
          </cell>
        </row>
        <row r="111">
          <cell r="A111">
            <v>1000420</v>
          </cell>
          <cell r="B111" t="str">
            <v>ZELOTRIL 150MG COM X 12</v>
          </cell>
          <cell r="C111" t="str">
            <v>A</v>
          </cell>
          <cell r="D111">
            <v>17361</v>
          </cell>
          <cell r="E111">
            <v>0</v>
          </cell>
          <cell r="F111">
            <v>0</v>
          </cell>
          <cell r="G111">
            <v>0</v>
          </cell>
          <cell r="H111" t="str">
            <v>---</v>
          </cell>
          <cell r="I111" t="str">
            <v>---</v>
          </cell>
          <cell r="J111" t="str">
            <v>---</v>
          </cell>
          <cell r="K111" t="str">
            <v>---</v>
          </cell>
          <cell r="L111" t="str">
            <v>---</v>
          </cell>
          <cell r="M111">
            <v>11088</v>
          </cell>
          <cell r="N111">
            <v>0</v>
          </cell>
          <cell r="O111">
            <v>0</v>
          </cell>
          <cell r="P111">
            <v>5042</v>
          </cell>
        </row>
        <row r="112">
          <cell r="A112">
            <v>1000450</v>
          </cell>
          <cell r="B112" t="str">
            <v>AGEMOXI CL 250MG X 10 CPO REV</v>
          </cell>
          <cell r="C112" t="str">
            <v>A</v>
          </cell>
          <cell r="D112">
            <v>5714</v>
          </cell>
          <cell r="E112">
            <v>17142</v>
          </cell>
          <cell r="F112">
            <v>16114</v>
          </cell>
          <cell r="G112">
            <v>1028</v>
          </cell>
          <cell r="H112" t="str">
            <v>---</v>
          </cell>
          <cell r="I112" t="str">
            <v>---</v>
          </cell>
          <cell r="J112" t="str">
            <v>---</v>
          </cell>
          <cell r="K112" t="str">
            <v>---</v>
          </cell>
          <cell r="L112" t="str">
            <v>---</v>
          </cell>
          <cell r="M112">
            <v>25152</v>
          </cell>
          <cell r="N112">
            <v>0</v>
          </cell>
          <cell r="O112">
            <v>0</v>
          </cell>
          <cell r="P112">
            <v>19444</v>
          </cell>
        </row>
        <row r="113">
          <cell r="A113">
            <v>1000490</v>
          </cell>
          <cell r="B113" t="str">
            <v>MECTIMAX 12MG COMP X 64</v>
          </cell>
          <cell r="C113" t="str">
            <v>A</v>
          </cell>
          <cell r="D113">
            <v>5000</v>
          </cell>
          <cell r="E113">
            <v>4300</v>
          </cell>
          <cell r="F113">
            <v>0</v>
          </cell>
          <cell r="G113">
            <v>4300</v>
          </cell>
          <cell r="H113" t="str">
            <v>---</v>
          </cell>
          <cell r="I113" t="str">
            <v>---</v>
          </cell>
          <cell r="J113" t="str">
            <v>---</v>
          </cell>
          <cell r="K113" t="str">
            <v>---</v>
          </cell>
          <cell r="L113" t="str">
            <v>---</v>
          </cell>
          <cell r="M113">
            <v>7701</v>
          </cell>
          <cell r="N113">
            <v>0</v>
          </cell>
          <cell r="O113">
            <v>0</v>
          </cell>
          <cell r="P113">
            <v>5316</v>
          </cell>
        </row>
        <row r="114">
          <cell r="A114">
            <v>1000524</v>
          </cell>
          <cell r="B114" t="str">
            <v>ZELOTRIL OTO X 30 ML</v>
          </cell>
          <cell r="C114" t="str">
            <v>A</v>
          </cell>
          <cell r="D114">
            <v>3278</v>
          </cell>
          <cell r="E114">
            <v>6556</v>
          </cell>
          <cell r="F114">
            <v>6176</v>
          </cell>
          <cell r="G114">
            <v>380</v>
          </cell>
          <cell r="H114" t="str">
            <v>---</v>
          </cell>
          <cell r="I114" t="str">
            <v>---</v>
          </cell>
          <cell r="J114" t="str">
            <v>---</v>
          </cell>
          <cell r="K114" t="str">
            <v>---</v>
          </cell>
          <cell r="L114" t="str">
            <v>---</v>
          </cell>
          <cell r="M114">
            <v>6365</v>
          </cell>
          <cell r="N114">
            <v>0</v>
          </cell>
          <cell r="O114">
            <v>0</v>
          </cell>
          <cell r="P114">
            <v>6219</v>
          </cell>
        </row>
        <row r="115">
          <cell r="A115">
            <v>1000533</v>
          </cell>
          <cell r="B115" t="str">
            <v>CLORESTEN SHAMP 500ML</v>
          </cell>
          <cell r="C115" t="str">
            <v>A</v>
          </cell>
          <cell r="D115">
            <v>4950</v>
          </cell>
          <cell r="E115">
            <v>9900</v>
          </cell>
          <cell r="F115">
            <v>9846</v>
          </cell>
          <cell r="G115">
            <v>54</v>
          </cell>
          <cell r="H115" t="str">
            <v>---</v>
          </cell>
          <cell r="I115" t="str">
            <v>---</v>
          </cell>
          <cell r="J115" t="str">
            <v>---</v>
          </cell>
          <cell r="K115" t="str">
            <v>---</v>
          </cell>
          <cell r="L115" t="str">
            <v>---</v>
          </cell>
          <cell r="M115">
            <v>9234</v>
          </cell>
          <cell r="N115">
            <v>0</v>
          </cell>
          <cell r="O115">
            <v>0</v>
          </cell>
          <cell r="P115">
            <v>7066</v>
          </cell>
        </row>
        <row r="116">
          <cell r="A116">
            <v>1000557</v>
          </cell>
          <cell r="B116" t="str">
            <v>REVIMAX 50 MG C/ 30 COMP</v>
          </cell>
          <cell r="C116" t="str">
            <v>A</v>
          </cell>
          <cell r="D116">
            <v>12500</v>
          </cell>
          <cell r="E116">
            <v>12500</v>
          </cell>
          <cell r="F116">
            <v>12340</v>
          </cell>
          <cell r="G116">
            <v>160</v>
          </cell>
          <cell r="H116" t="str">
            <v>---</v>
          </cell>
          <cell r="I116" t="str">
            <v>---</v>
          </cell>
          <cell r="J116" t="str">
            <v>---</v>
          </cell>
          <cell r="K116" t="str">
            <v>---</v>
          </cell>
          <cell r="L116" t="str">
            <v>---</v>
          </cell>
          <cell r="M116">
            <v>5102</v>
          </cell>
          <cell r="N116">
            <v>0</v>
          </cell>
          <cell r="O116">
            <v>0</v>
          </cell>
          <cell r="P116">
            <v>12323</v>
          </cell>
        </row>
        <row r="117">
          <cell r="A117">
            <v>1000582</v>
          </cell>
          <cell r="B117" t="str">
            <v>CARPROFLAN 75MG COM X 14</v>
          </cell>
          <cell r="C117" t="str">
            <v>A</v>
          </cell>
          <cell r="D117">
            <v>15306</v>
          </cell>
          <cell r="E117">
            <v>15306</v>
          </cell>
          <cell r="F117">
            <v>14789</v>
          </cell>
          <cell r="G117">
            <v>517</v>
          </cell>
          <cell r="H117" t="str">
            <v>---</v>
          </cell>
          <cell r="I117" t="str">
            <v>---</v>
          </cell>
          <cell r="J117" t="str">
            <v>---</v>
          </cell>
          <cell r="K117" t="str">
            <v>---</v>
          </cell>
          <cell r="L117" t="str">
            <v>---</v>
          </cell>
          <cell r="M117">
            <v>10245</v>
          </cell>
          <cell r="N117">
            <v>0</v>
          </cell>
          <cell r="O117">
            <v>0</v>
          </cell>
          <cell r="P117">
            <v>17360</v>
          </cell>
        </row>
        <row r="118">
          <cell r="A118">
            <v>1000584</v>
          </cell>
          <cell r="B118" t="str">
            <v>CARPROFLAN 25MG COM X 14</v>
          </cell>
          <cell r="C118" t="str">
            <v>A</v>
          </cell>
          <cell r="D118">
            <v>36363</v>
          </cell>
          <cell r="E118">
            <v>0</v>
          </cell>
          <cell r="F118">
            <v>0</v>
          </cell>
          <cell r="G118">
            <v>0</v>
          </cell>
          <cell r="H118" t="str">
            <v>---</v>
          </cell>
          <cell r="I118" t="str">
            <v>---</v>
          </cell>
          <cell r="J118" t="str">
            <v>---</v>
          </cell>
          <cell r="K118" t="str">
            <v>---</v>
          </cell>
          <cell r="L118" t="str">
            <v>---</v>
          </cell>
          <cell r="M118">
            <v>30508</v>
          </cell>
          <cell r="N118">
            <v>0</v>
          </cell>
          <cell r="O118">
            <v>0</v>
          </cell>
          <cell r="P118">
            <v>18682</v>
          </cell>
        </row>
        <row r="119">
          <cell r="A119">
            <v>1000585</v>
          </cell>
          <cell r="B119" t="str">
            <v>CARPROFLAN 100MG COM X 14</v>
          </cell>
          <cell r="C119" t="str">
            <v>A</v>
          </cell>
          <cell r="D119">
            <v>30612</v>
          </cell>
          <cell r="E119">
            <v>30612</v>
          </cell>
          <cell r="F119">
            <v>29940</v>
          </cell>
          <cell r="G119">
            <v>0</v>
          </cell>
          <cell r="H119" t="str">
            <v>---</v>
          </cell>
          <cell r="I119" t="str">
            <v>---</v>
          </cell>
          <cell r="J119" t="str">
            <v>---</v>
          </cell>
          <cell r="K119" t="str">
            <v>---</v>
          </cell>
          <cell r="L119" t="str">
            <v>---</v>
          </cell>
          <cell r="M119">
            <v>9429</v>
          </cell>
          <cell r="N119">
            <v>0</v>
          </cell>
          <cell r="O119">
            <v>0</v>
          </cell>
          <cell r="P119">
            <v>32554</v>
          </cell>
        </row>
        <row r="120">
          <cell r="A120">
            <v>1000587</v>
          </cell>
          <cell r="B120" t="str">
            <v>CRONIDOR 12 MG COM X 10 IN25 2012</v>
          </cell>
          <cell r="C120" t="str">
            <v>A</v>
          </cell>
          <cell r="D120">
            <v>33333</v>
          </cell>
          <cell r="E120">
            <v>33333</v>
          </cell>
          <cell r="F120">
            <v>32251</v>
          </cell>
          <cell r="G120">
            <v>1082</v>
          </cell>
          <cell r="H120" t="str">
            <v>---</v>
          </cell>
          <cell r="I120" t="str">
            <v>---</v>
          </cell>
          <cell r="J120" t="str">
            <v>---</v>
          </cell>
          <cell r="K120" t="str">
            <v>---</v>
          </cell>
          <cell r="L120" t="str">
            <v>---</v>
          </cell>
          <cell r="M120">
            <v>38791</v>
          </cell>
          <cell r="N120">
            <v>12</v>
          </cell>
          <cell r="O120">
            <v>32239</v>
          </cell>
          <cell r="P120">
            <v>17946</v>
          </cell>
        </row>
        <row r="121">
          <cell r="A121">
            <v>1000817</v>
          </cell>
          <cell r="B121" t="str">
            <v>MECTIMAX 3MG COM X 64</v>
          </cell>
          <cell r="C121" t="str">
            <v>A</v>
          </cell>
          <cell r="D121">
            <v>5000</v>
          </cell>
          <cell r="E121">
            <v>4400</v>
          </cell>
          <cell r="F121">
            <v>0</v>
          </cell>
          <cell r="G121">
            <v>4400</v>
          </cell>
          <cell r="H121" t="str">
            <v>---</v>
          </cell>
          <cell r="I121" t="str">
            <v>---</v>
          </cell>
          <cell r="J121" t="str">
            <v>---</v>
          </cell>
          <cell r="K121" t="str">
            <v>---</v>
          </cell>
          <cell r="L121" t="str">
            <v>---</v>
          </cell>
          <cell r="M121">
            <v>10142</v>
          </cell>
          <cell r="N121">
            <v>3</v>
          </cell>
          <cell r="O121">
            <v>0</v>
          </cell>
          <cell r="P121">
            <v>7461</v>
          </cell>
        </row>
        <row r="122">
          <cell r="A122">
            <v>1000891</v>
          </cell>
          <cell r="B122" t="str">
            <v>GAVIZ V 10MG / 5 STRIP X 10 CP</v>
          </cell>
          <cell r="C122" t="str">
            <v>A</v>
          </cell>
          <cell r="D122">
            <v>9411</v>
          </cell>
          <cell r="E122">
            <v>9411</v>
          </cell>
          <cell r="F122">
            <v>9279</v>
          </cell>
          <cell r="G122">
            <v>132</v>
          </cell>
          <cell r="H122" t="str">
            <v>---</v>
          </cell>
          <cell r="I122" t="str">
            <v>---</v>
          </cell>
          <cell r="J122" t="str">
            <v>---</v>
          </cell>
          <cell r="K122" t="str">
            <v>---</v>
          </cell>
          <cell r="L122" t="str">
            <v>---</v>
          </cell>
          <cell r="M122">
            <v>4560</v>
          </cell>
          <cell r="N122">
            <v>0</v>
          </cell>
          <cell r="O122">
            <v>0</v>
          </cell>
          <cell r="P122">
            <v>6161</v>
          </cell>
        </row>
        <row r="123">
          <cell r="A123">
            <v>1000591</v>
          </cell>
          <cell r="B123" t="str">
            <v>FOLLTROPIN V - FSHP 20ML</v>
          </cell>
          <cell r="C123" t="str">
            <v>A</v>
          </cell>
          <cell r="D123">
            <v>4000</v>
          </cell>
          <cell r="E123">
            <v>0</v>
          </cell>
          <cell r="F123">
            <v>0</v>
          </cell>
          <cell r="G123">
            <v>0</v>
          </cell>
          <cell r="H123" t="str">
            <v>---</v>
          </cell>
          <cell r="I123" t="str">
            <v>---</v>
          </cell>
          <cell r="J123" t="str">
            <v>---</v>
          </cell>
          <cell r="K123" t="str">
            <v>---</v>
          </cell>
          <cell r="L123" t="str">
            <v>---</v>
          </cell>
          <cell r="M123">
            <v>2139</v>
          </cell>
          <cell r="N123">
            <v>0</v>
          </cell>
          <cell r="O123">
            <v>0</v>
          </cell>
          <cell r="P123">
            <v>730</v>
          </cell>
        </row>
        <row r="124">
          <cell r="A124">
            <v>1000077</v>
          </cell>
          <cell r="B124" t="str">
            <v>VODOL 20MG/ML SPRAY X 60ML</v>
          </cell>
          <cell r="C124" t="str">
            <v>A</v>
          </cell>
          <cell r="D124">
            <v>6557</v>
          </cell>
          <cell r="E124">
            <v>26228</v>
          </cell>
          <cell r="F124">
            <v>25498</v>
          </cell>
          <cell r="G124">
            <v>730</v>
          </cell>
          <cell r="H124" t="str">
            <v>---</v>
          </cell>
          <cell r="I124" t="str">
            <v>---</v>
          </cell>
          <cell r="J124" t="str">
            <v>---</v>
          </cell>
          <cell r="K124" t="str">
            <v>---</v>
          </cell>
          <cell r="L124" t="str">
            <v>---</v>
          </cell>
          <cell r="M124">
            <v>41048</v>
          </cell>
          <cell r="N124">
            <v>25402</v>
          </cell>
          <cell r="O124">
            <v>0</v>
          </cell>
          <cell r="P124">
            <v>1109</v>
          </cell>
        </row>
        <row r="125">
          <cell r="A125">
            <v>1000006</v>
          </cell>
          <cell r="B125" t="str">
            <v>TEFLAN 40MG INJ 50FA</v>
          </cell>
          <cell r="C125" t="str">
            <v>A</v>
          </cell>
          <cell r="D125">
            <v>400</v>
          </cell>
          <cell r="E125">
            <v>5200</v>
          </cell>
          <cell r="F125">
            <v>4276</v>
          </cell>
          <cell r="G125">
            <v>924</v>
          </cell>
          <cell r="H125" t="str">
            <v>---</v>
          </cell>
          <cell r="I125" t="str">
            <v>---</v>
          </cell>
          <cell r="J125" t="str">
            <v>---</v>
          </cell>
          <cell r="K125" t="str">
            <v>---</v>
          </cell>
          <cell r="L125" t="str">
            <v>CAPACIDADE PRODUTIVA (Programado conforme  capacidade da área e do Liofilizador. Teremos media fill na área)</v>
          </cell>
          <cell r="M125">
            <v>2</v>
          </cell>
          <cell r="N125">
            <v>0</v>
          </cell>
          <cell r="O125">
            <v>0</v>
          </cell>
          <cell r="P125">
            <v>310</v>
          </cell>
        </row>
        <row r="126">
          <cell r="A126">
            <v>1000053</v>
          </cell>
          <cell r="B126" t="str">
            <v>ARTRINID IV 100MG PO LIOF INJ X 50 FA</v>
          </cell>
          <cell r="C126" t="str">
            <v>A</v>
          </cell>
          <cell r="D126">
            <v>706</v>
          </cell>
          <cell r="E126">
            <v>30348</v>
          </cell>
          <cell r="F126">
            <v>22810</v>
          </cell>
          <cell r="G126">
            <v>7538</v>
          </cell>
          <cell r="H126" t="str">
            <v>---</v>
          </cell>
          <cell r="I126" t="str">
            <v>---</v>
          </cell>
          <cell r="J126" t="str">
            <v>---</v>
          </cell>
          <cell r="K126" t="str">
            <v>---</v>
          </cell>
          <cell r="L126" t="str">
            <v>---</v>
          </cell>
          <cell r="M126">
            <v>2666</v>
          </cell>
          <cell r="N126">
            <v>67</v>
          </cell>
          <cell r="O126">
            <v>7323</v>
          </cell>
          <cell r="P126">
            <v>7058</v>
          </cell>
        </row>
        <row r="127">
          <cell r="A127">
            <v>1000242</v>
          </cell>
          <cell r="B127" t="str">
            <v>BETAPROSPAN 5MG 2MG/ML</v>
          </cell>
          <cell r="C127" t="str">
            <v>A</v>
          </cell>
          <cell r="D127">
            <v>32728</v>
          </cell>
          <cell r="E127">
            <v>65456</v>
          </cell>
          <cell r="F127">
            <v>55356</v>
          </cell>
          <cell r="G127">
            <v>10100</v>
          </cell>
          <cell r="H127" t="str">
            <v>---</v>
          </cell>
          <cell r="I127" t="str">
            <v>---</v>
          </cell>
          <cell r="J127" t="str">
            <v>---</v>
          </cell>
          <cell r="K127">
            <v>27283</v>
          </cell>
          <cell r="L127" t="str">
            <v>CAPACIDADE PRODUTIVA - (Sala de manipulação compete com colírios. Teremos media fill na área)</v>
          </cell>
          <cell r="M127">
            <v>23</v>
          </cell>
          <cell r="N127">
            <v>30</v>
          </cell>
          <cell r="O127">
            <v>27283</v>
          </cell>
          <cell r="P127">
            <v>27637</v>
          </cell>
        </row>
        <row r="128">
          <cell r="A128">
            <v>1000299</v>
          </cell>
          <cell r="B128" t="str">
            <v>NEO CEBETIL INJ A/B X 2 AMP</v>
          </cell>
          <cell r="C128" t="str">
            <v>A</v>
          </cell>
          <cell r="D128">
            <v>47619</v>
          </cell>
          <cell r="E128">
            <v>126224</v>
          </cell>
          <cell r="F128">
            <v>68610</v>
          </cell>
          <cell r="G128">
            <v>57614</v>
          </cell>
          <cell r="H128" t="str">
            <v>---</v>
          </cell>
          <cell r="I128" t="str">
            <v>---</v>
          </cell>
          <cell r="J128" t="str">
            <v>---</v>
          </cell>
          <cell r="K128" t="str">
            <v>---</v>
          </cell>
          <cell r="L128" t="str">
            <v>47.619 05/04 - Postergado devido gargalo na linha de embalagem (Vertopack), a mesma concorre com colírios.</v>
          </cell>
          <cell r="M128">
            <v>50173</v>
          </cell>
          <cell r="N128">
            <v>0</v>
          </cell>
          <cell r="O128">
            <v>0</v>
          </cell>
          <cell r="P128">
            <v>8233</v>
          </cell>
        </row>
        <row r="129">
          <cell r="A129">
            <v>1000998</v>
          </cell>
          <cell r="B129" t="str">
            <v>LACRIFILM 5MG/ML SOL OFTALMICA X 10 ML</v>
          </cell>
          <cell r="C129" t="str">
            <v>A</v>
          </cell>
          <cell r="D129">
            <v>14423</v>
          </cell>
          <cell r="E129">
            <v>216345</v>
          </cell>
          <cell r="F129">
            <v>99567</v>
          </cell>
          <cell r="G129">
            <v>116778</v>
          </cell>
          <cell r="H129" t="str">
            <v>---</v>
          </cell>
          <cell r="I129" t="str">
            <v>---</v>
          </cell>
          <cell r="J129" t="str">
            <v>---</v>
          </cell>
          <cell r="K129" t="str">
            <v>---</v>
          </cell>
          <cell r="L129" t="str">
            <v>---</v>
          </cell>
          <cell r="M129">
            <v>131184</v>
          </cell>
          <cell r="N129">
            <v>0</v>
          </cell>
          <cell r="O129">
            <v>56538</v>
          </cell>
          <cell r="P129">
            <v>14270</v>
          </cell>
        </row>
        <row r="130">
          <cell r="A130">
            <v>1000452</v>
          </cell>
          <cell r="B130" t="str">
            <v>AGEMOXI CL 50MG X 10 CPO REV</v>
          </cell>
          <cell r="C130" t="str">
            <v>A</v>
          </cell>
          <cell r="D130">
            <v>17142</v>
          </cell>
          <cell r="E130">
            <v>68568</v>
          </cell>
          <cell r="F130">
            <v>62947</v>
          </cell>
          <cell r="G130">
            <v>5621</v>
          </cell>
          <cell r="H130" t="str">
            <v>---</v>
          </cell>
          <cell r="I130" t="str">
            <v>---</v>
          </cell>
          <cell r="J130" t="str">
            <v>---</v>
          </cell>
          <cell r="K130" t="str">
            <v>---</v>
          </cell>
          <cell r="L130" t="str">
            <v>---</v>
          </cell>
          <cell r="M130">
            <v>79</v>
          </cell>
          <cell r="N130">
            <v>0</v>
          </cell>
          <cell r="O130">
            <v>0</v>
          </cell>
          <cell r="P130">
            <v>35</v>
          </cell>
        </row>
        <row r="131">
          <cell r="A131">
            <v>1000901</v>
          </cell>
          <cell r="B131" t="str">
            <v>PRIMER COM 10 DISPOSITIVOS</v>
          </cell>
          <cell r="C131" t="str">
            <v>A</v>
          </cell>
          <cell r="D131">
            <v>655</v>
          </cell>
          <cell r="E131">
            <v>9170</v>
          </cell>
          <cell r="F131">
            <v>3686</v>
          </cell>
          <cell r="G131">
            <v>5484</v>
          </cell>
          <cell r="H131" t="str">
            <v>---</v>
          </cell>
          <cell r="I131" t="str">
            <v>---</v>
          </cell>
          <cell r="J131" t="str">
            <v>---</v>
          </cell>
          <cell r="K131" t="str">
            <v>---</v>
          </cell>
          <cell r="L131" t="str">
            <v>P/ embalagem de mais lotes aguard. entrega SC 4007974 (prev. 11/04). A quant. de 1.021un que tínhamos em estoque foi encaminhado para estoque rejeitado em 21/03, não podendo ser utilizado</v>
          </cell>
          <cell r="M131">
            <v>480</v>
          </cell>
          <cell r="N131">
            <v>0</v>
          </cell>
          <cell r="O131">
            <v>0</v>
          </cell>
          <cell r="P131">
            <v>738</v>
          </cell>
        </row>
        <row r="132">
          <cell r="A132">
            <v>1000014</v>
          </cell>
          <cell r="B132" t="str">
            <v>CEFALEXINA 250MG/5ML X 100 ML</v>
          </cell>
          <cell r="C132" t="str">
            <v>A</v>
          </cell>
          <cell r="D132">
            <v>3000</v>
          </cell>
          <cell r="E132">
            <v>72000</v>
          </cell>
          <cell r="F132">
            <v>70160</v>
          </cell>
          <cell r="G132">
            <v>1840</v>
          </cell>
          <cell r="H132" t="str">
            <v>---</v>
          </cell>
          <cell r="I132" t="str">
            <v>---</v>
          </cell>
          <cell r="J132" t="str">
            <v>---</v>
          </cell>
          <cell r="K132" t="str">
            <v>---</v>
          </cell>
          <cell r="L132" t="str">
            <v>21.000 08/04. (Para produção de mais lotes, MP chegou em 31/03. Aguardando liberação. )</v>
          </cell>
          <cell r="M132">
            <v>1144</v>
          </cell>
          <cell r="N132">
            <v>14614</v>
          </cell>
          <cell r="O132">
            <v>0</v>
          </cell>
          <cell r="P132">
            <v>9652</v>
          </cell>
        </row>
        <row r="133">
          <cell r="A133">
            <v>1000041</v>
          </cell>
          <cell r="B133" t="str">
            <v>CEFALEXINA 500MG CAP X 10 GEN</v>
          </cell>
          <cell r="C133" t="str">
            <v>A</v>
          </cell>
          <cell r="D133">
            <v>31500</v>
          </cell>
          <cell r="E133">
            <v>157500</v>
          </cell>
          <cell r="F133">
            <v>141966</v>
          </cell>
          <cell r="G133">
            <v>15534</v>
          </cell>
          <cell r="H133" t="str">
            <v>---</v>
          </cell>
          <cell r="I133" t="str">
            <v>---</v>
          </cell>
          <cell r="J133" t="str">
            <v>---</v>
          </cell>
          <cell r="K133" t="str">
            <v>---</v>
          </cell>
          <cell r="L133" t="str">
            <v xml:space="preserve"> Para produção de mais lotes falta capaidade produtiva.</v>
          </cell>
          <cell r="M133">
            <v>44</v>
          </cell>
          <cell r="N133">
            <v>0</v>
          </cell>
          <cell r="O133">
            <v>22</v>
          </cell>
          <cell r="P133">
            <v>27862</v>
          </cell>
        </row>
        <row r="134">
          <cell r="A134">
            <v>1000044</v>
          </cell>
          <cell r="B134" t="str">
            <v>CEFALEXINA 500MG CAP X 8 GEN</v>
          </cell>
          <cell r="C134" t="str">
            <v>A</v>
          </cell>
          <cell r="D134">
            <v>39375</v>
          </cell>
          <cell r="E134">
            <v>118125</v>
          </cell>
          <cell r="F134">
            <v>106499</v>
          </cell>
          <cell r="G134">
            <v>11626</v>
          </cell>
          <cell r="H134" t="str">
            <v>---</v>
          </cell>
          <cell r="I134" t="str">
            <v>---</v>
          </cell>
          <cell r="J134" t="str">
            <v>---</v>
          </cell>
          <cell r="K134" t="str">
            <v>---</v>
          </cell>
          <cell r="L134" t="str">
            <v>CAPACIDADE PRODUTIVA .</v>
          </cell>
          <cell r="M134">
            <v>197</v>
          </cell>
          <cell r="N134">
            <v>0</v>
          </cell>
          <cell r="O134">
            <v>0</v>
          </cell>
          <cell r="P134">
            <v>106534</v>
          </cell>
        </row>
        <row r="135">
          <cell r="A135">
            <v>1000346</v>
          </cell>
          <cell r="B135" t="str">
            <v>PARACETAMOL 750MG GEN COM X 20</v>
          </cell>
          <cell r="C135" t="str">
            <v>A</v>
          </cell>
          <cell r="D135">
            <v>29940</v>
          </cell>
          <cell r="E135">
            <v>0</v>
          </cell>
          <cell r="F135">
            <v>0</v>
          </cell>
          <cell r="G135">
            <v>0</v>
          </cell>
          <cell r="H135" t="str">
            <v>---</v>
          </cell>
          <cell r="I135" t="str">
            <v>---</v>
          </cell>
          <cell r="J135" t="str">
            <v>---</v>
          </cell>
          <cell r="K135" t="str">
            <v>---</v>
          </cell>
          <cell r="L135" t="str">
            <v>29.940 - 10/04</v>
          </cell>
          <cell r="M135">
            <v>31094</v>
          </cell>
          <cell r="N135">
            <v>0</v>
          </cell>
          <cell r="O135">
            <v>0</v>
          </cell>
          <cell r="P135">
            <v>90</v>
          </cell>
        </row>
        <row r="136">
          <cell r="A136">
            <v>1000347</v>
          </cell>
          <cell r="B136" t="str">
            <v>PARACETAMOL 200MG/ML GEN SOL</v>
          </cell>
          <cell r="C136" t="str">
            <v>A</v>
          </cell>
          <cell r="D136">
            <v>65573</v>
          </cell>
          <cell r="E136">
            <v>65573</v>
          </cell>
          <cell r="F136">
            <v>59887</v>
          </cell>
          <cell r="G136">
            <v>0</v>
          </cell>
          <cell r="H136" t="str">
            <v>---</v>
          </cell>
          <cell r="I136" t="str">
            <v>---</v>
          </cell>
          <cell r="J136" t="str">
            <v>---</v>
          </cell>
          <cell r="K136">
            <v>3157</v>
          </cell>
          <cell r="L136" t="str">
            <v xml:space="preserve"> Para produção de mais aguarda FR - 4005092 Prev. 01/04 </v>
          </cell>
          <cell r="M136">
            <v>409</v>
          </cell>
          <cell r="N136">
            <v>8197</v>
          </cell>
          <cell r="O136">
            <v>0</v>
          </cell>
          <cell r="P136">
            <v>51675</v>
          </cell>
        </row>
        <row r="137">
          <cell r="A137">
            <v>1000439</v>
          </cell>
          <cell r="B137" t="str">
            <v>CEF 50MG/ML SUS INJ 100ML X 1</v>
          </cell>
          <cell r="C137" t="str">
            <v>A</v>
          </cell>
          <cell r="D137">
            <v>4901</v>
          </cell>
          <cell r="E137">
            <v>14703</v>
          </cell>
          <cell r="F137">
            <v>14089</v>
          </cell>
          <cell r="G137">
            <v>614</v>
          </cell>
          <cell r="H137" t="str">
            <v>---</v>
          </cell>
          <cell r="I137" t="str">
            <v>---</v>
          </cell>
          <cell r="J137" t="str">
            <v>---</v>
          </cell>
          <cell r="K137" t="str">
            <v>---</v>
          </cell>
          <cell r="L137" t="str">
            <v>---</v>
          </cell>
          <cell r="M137">
            <v>1125</v>
          </cell>
          <cell r="N137">
            <v>0</v>
          </cell>
          <cell r="O137">
            <v>0</v>
          </cell>
          <cell r="P137">
            <v>583</v>
          </cell>
        </row>
        <row r="138">
          <cell r="A138">
            <v>1000525</v>
          </cell>
          <cell r="B138" t="str">
            <v>DIAZINON 40 PM DISP X40 SACHES</v>
          </cell>
          <cell r="C138" t="str">
            <v>A</v>
          </cell>
          <cell r="D138">
            <v>231</v>
          </cell>
          <cell r="E138">
            <v>8547</v>
          </cell>
          <cell r="F138">
            <v>7511</v>
          </cell>
          <cell r="G138">
            <v>1036</v>
          </cell>
          <cell r="H138" t="str">
            <v>---</v>
          </cell>
          <cell r="I138" t="str">
            <v>---</v>
          </cell>
          <cell r="J138" t="str">
            <v>---</v>
          </cell>
          <cell r="K138" t="str">
            <v>---</v>
          </cell>
          <cell r="L138" t="str">
            <v>---</v>
          </cell>
          <cell r="M138">
            <v>0</v>
          </cell>
          <cell r="N138">
            <v>3</v>
          </cell>
          <cell r="O138">
            <v>0</v>
          </cell>
          <cell r="P138">
            <v>1352</v>
          </cell>
        </row>
        <row r="139">
          <cell r="A139">
            <v>1000567</v>
          </cell>
          <cell r="B139" t="str">
            <v>MOD PLUS INJ X 500ML</v>
          </cell>
          <cell r="C139" t="str">
            <v>A</v>
          </cell>
          <cell r="D139">
            <v>3984</v>
          </cell>
          <cell r="E139">
            <v>7968</v>
          </cell>
          <cell r="F139">
            <v>3952</v>
          </cell>
          <cell r="G139">
            <v>4016</v>
          </cell>
          <cell r="H139" t="str">
            <v>---</v>
          </cell>
          <cell r="I139" t="str">
            <v>---</v>
          </cell>
          <cell r="J139" t="str">
            <v>---</v>
          </cell>
          <cell r="K139" t="str">
            <v>---</v>
          </cell>
          <cell r="L139" t="str">
            <v xml:space="preserve">Liberação ABR. SULF. CUPRICO 3000274 (recebido em 17/03, liberado 21/03). O NC entregue anterior foi bloqueado devido apresentar divergência no teste de identificação </v>
          </cell>
          <cell r="M139">
            <v>12</v>
          </cell>
          <cell r="N139">
            <v>0</v>
          </cell>
          <cell r="O139">
            <v>0</v>
          </cell>
          <cell r="P139">
            <v>3947</v>
          </cell>
        </row>
        <row r="140">
          <cell r="A140">
            <v>1000569</v>
          </cell>
          <cell r="B140" t="str">
            <v>MOD PLUS INJ X 1000ML</v>
          </cell>
          <cell r="C140" t="str">
            <v>A</v>
          </cell>
          <cell r="D140">
            <v>1990</v>
          </cell>
          <cell r="E140">
            <v>3980</v>
          </cell>
          <cell r="F140">
            <v>3937</v>
          </cell>
          <cell r="G140">
            <v>43</v>
          </cell>
          <cell r="H140" t="str">
            <v>---</v>
          </cell>
          <cell r="I140" t="str">
            <v>---</v>
          </cell>
          <cell r="J140" t="str">
            <v>---</v>
          </cell>
          <cell r="K140" t="str">
            <v>---</v>
          </cell>
          <cell r="L140" t="str">
            <v xml:space="preserve">Liberação ABR. SULF. CUPRICO 3000274 (recebido em 17/03, liberado 21/03). O NC entregue anterior foi bloqueado devido apresentar divergência no teste de identificação </v>
          </cell>
          <cell r="M140">
            <v>8</v>
          </cell>
          <cell r="N140">
            <v>1967</v>
          </cell>
          <cell r="O140">
            <v>0</v>
          </cell>
          <cell r="P140">
            <v>1965</v>
          </cell>
        </row>
        <row r="141">
          <cell r="A141">
            <v>1000236</v>
          </cell>
          <cell r="B141" t="str">
            <v>UNI DEXA 4MG/ML (2,5ML) X 50FA</v>
          </cell>
          <cell r="C141" t="str">
            <v>A</v>
          </cell>
          <cell r="D141">
            <v>363</v>
          </cell>
          <cell r="E141">
            <v>1815</v>
          </cell>
          <cell r="F141">
            <v>1591</v>
          </cell>
          <cell r="G141">
            <v>224</v>
          </cell>
          <cell r="H141" t="str">
            <v>---</v>
          </cell>
          <cell r="I141" t="str">
            <v>---</v>
          </cell>
          <cell r="J141" t="str">
            <v>---</v>
          </cell>
          <cell r="K141" t="str">
            <v>---</v>
          </cell>
          <cell r="L141" t="str">
            <v>CAPACIDADE PRODUTIVA (Programado conforme  capacidade da área e do Liofilizador. Teremos media fill na área)</v>
          </cell>
          <cell r="M141">
            <v>4</v>
          </cell>
          <cell r="N141">
            <v>0</v>
          </cell>
          <cell r="O141">
            <v>0</v>
          </cell>
          <cell r="P141">
            <v>427</v>
          </cell>
        </row>
        <row r="142">
          <cell r="A142">
            <v>1000295</v>
          </cell>
          <cell r="B142" t="str">
            <v>DECAN HALOPER 50MG/ML X3 AMP P344/98-C1</v>
          </cell>
          <cell r="C142" t="str">
            <v>A</v>
          </cell>
          <cell r="D142">
            <v>30724</v>
          </cell>
          <cell r="E142">
            <v>30724</v>
          </cell>
          <cell r="F142">
            <v>27083</v>
          </cell>
          <cell r="G142">
            <v>3641</v>
          </cell>
          <cell r="H142" t="str">
            <v>---</v>
          </cell>
          <cell r="I142" t="str">
            <v>---</v>
          </cell>
          <cell r="J142" t="str">
            <v>---</v>
          </cell>
          <cell r="K142">
            <v>30724</v>
          </cell>
          <cell r="L142" t="str">
            <v>CAPACIDADE PRODUTIVA - (Sala de manipulação compete com colírios. Teremos media fill na área)</v>
          </cell>
          <cell r="M142">
            <v>13507</v>
          </cell>
          <cell r="N142">
            <v>27027</v>
          </cell>
          <cell r="O142">
            <v>0</v>
          </cell>
          <cell r="P142">
            <v>2</v>
          </cell>
        </row>
        <row r="143">
          <cell r="A143">
            <v>1000623</v>
          </cell>
          <cell r="B143" t="str">
            <v>NAXOTEC 500MG COM X 24</v>
          </cell>
          <cell r="C143" t="str">
            <v>A</v>
          </cell>
          <cell r="D143">
            <v>10416</v>
          </cell>
          <cell r="E143">
            <v>0</v>
          </cell>
          <cell r="F143">
            <v>0</v>
          </cell>
          <cell r="G143">
            <v>0</v>
          </cell>
          <cell r="H143" t="str">
            <v>---</v>
          </cell>
          <cell r="I143" t="str">
            <v>---</v>
          </cell>
          <cell r="J143" t="str">
            <v>---</v>
          </cell>
          <cell r="K143" t="str">
            <v>---</v>
          </cell>
          <cell r="L143" t="str">
            <v xml:space="preserve">Aguardando NAPROXENO - 3000086 aguarda retorno de Suprimentos </v>
          </cell>
          <cell r="M143">
            <v>36785</v>
          </cell>
          <cell r="N143">
            <v>0</v>
          </cell>
          <cell r="O143">
            <v>0</v>
          </cell>
          <cell r="P143">
            <v>28</v>
          </cell>
        </row>
        <row r="144">
          <cell r="A144">
            <v>1000627</v>
          </cell>
          <cell r="B144" t="str">
            <v>UROVIT 100MG DRG X 25</v>
          </cell>
          <cell r="C144" t="str">
            <v>A</v>
          </cell>
          <cell r="D144">
            <v>24000</v>
          </cell>
          <cell r="E144">
            <v>72000</v>
          </cell>
          <cell r="F144">
            <v>46645</v>
          </cell>
          <cell r="G144">
            <v>25355</v>
          </cell>
          <cell r="H144" t="str">
            <v>---</v>
          </cell>
          <cell r="I144" t="str">
            <v>---</v>
          </cell>
          <cell r="J144" t="str">
            <v>---</v>
          </cell>
          <cell r="K144" t="str">
            <v>---</v>
          </cell>
          <cell r="L144" t="str">
            <v>MP ÓXIDO DE FERRO 3000287 recebida em 16/02 com avaria. Outro pedido recebido em 11/03.</v>
          </cell>
          <cell r="M144">
            <v>30899</v>
          </cell>
          <cell r="N144">
            <v>46588</v>
          </cell>
          <cell r="O144">
            <v>0</v>
          </cell>
          <cell r="P144">
            <v>184</v>
          </cell>
        </row>
        <row r="145">
          <cell r="A145">
            <v>1000628</v>
          </cell>
          <cell r="B145" t="str">
            <v>UROVIT 200MG DRG X 18</v>
          </cell>
          <cell r="C145" t="str">
            <v>A</v>
          </cell>
          <cell r="D145">
            <v>16666</v>
          </cell>
          <cell r="E145">
            <v>166660</v>
          </cell>
          <cell r="F145">
            <v>130410</v>
          </cell>
          <cell r="G145">
            <v>0</v>
          </cell>
          <cell r="H145" t="str">
            <v>---</v>
          </cell>
          <cell r="I145" t="str">
            <v>---</v>
          </cell>
          <cell r="J145" t="str">
            <v>---</v>
          </cell>
          <cell r="K145" t="str">
            <v>---</v>
          </cell>
          <cell r="L145" t="str">
            <v>---</v>
          </cell>
          <cell r="M145">
            <v>28100</v>
          </cell>
          <cell r="N145">
            <v>0</v>
          </cell>
          <cell r="O145">
            <v>0</v>
          </cell>
          <cell r="P145">
            <v>48</v>
          </cell>
        </row>
        <row r="146">
          <cell r="A146">
            <v>1001004</v>
          </cell>
          <cell r="B146" t="str">
            <v>DEMEDROX 150MG/ML SUS INJ CT</v>
          </cell>
          <cell r="C146" t="str">
            <v>A</v>
          </cell>
          <cell r="D146">
            <v>32520</v>
          </cell>
          <cell r="E146">
            <v>0</v>
          </cell>
          <cell r="F146">
            <v>0</v>
          </cell>
          <cell r="G146">
            <v>0</v>
          </cell>
          <cell r="H146" t="str">
            <v>---</v>
          </cell>
          <cell r="I146" t="str">
            <v>---</v>
          </cell>
          <cell r="J146" t="str">
            <v>---</v>
          </cell>
          <cell r="K146" t="str">
            <v>---</v>
          </cell>
          <cell r="L146" t="str">
            <v>FALTA MP (3000433) ACETATO MEDROXIPROGESTERON EST</v>
          </cell>
          <cell r="M146">
            <v>23802</v>
          </cell>
          <cell r="N146">
            <v>0</v>
          </cell>
          <cell r="O146">
            <v>0</v>
          </cell>
          <cell r="P146">
            <v>117</v>
          </cell>
        </row>
        <row r="147">
          <cell r="A147">
            <v>1000127</v>
          </cell>
          <cell r="B147" t="str">
            <v>DRUSOLOL 2%/0,5% COL X 5ML</v>
          </cell>
          <cell r="C147" t="str">
            <v>A</v>
          </cell>
          <cell r="D147">
            <v>48076</v>
          </cell>
          <cell r="E147">
            <v>48076</v>
          </cell>
          <cell r="F147">
            <v>41297</v>
          </cell>
          <cell r="G147">
            <v>6779</v>
          </cell>
          <cell r="H147" t="str">
            <v>---</v>
          </cell>
          <cell r="I147" t="str">
            <v>---</v>
          </cell>
          <cell r="J147" t="str">
            <v>---</v>
          </cell>
          <cell r="K147" t="str">
            <v>---</v>
          </cell>
          <cell r="L147" t="str">
            <v>CAPACIDADE PRODUTIVA - (Sala de manipulação compete com ampolas. Teremos media fill na área)</v>
          </cell>
          <cell r="M147">
            <v>9907</v>
          </cell>
          <cell r="N147">
            <v>0</v>
          </cell>
          <cell r="O147">
            <v>0</v>
          </cell>
          <cell r="P147">
            <v>41263</v>
          </cell>
        </row>
        <row r="148">
          <cell r="A148">
            <v>1000534</v>
          </cell>
          <cell r="B148" t="str">
            <v>CLORESTEN SHAMP X 200ML</v>
          </cell>
          <cell r="C148" t="str">
            <v>A</v>
          </cell>
          <cell r="D148">
            <v>12195</v>
          </cell>
          <cell r="E148">
            <v>24390</v>
          </cell>
          <cell r="F148">
            <v>24212</v>
          </cell>
          <cell r="G148">
            <v>178</v>
          </cell>
          <cell r="H148" t="str">
            <v>---</v>
          </cell>
          <cell r="I148" t="str">
            <v>---</v>
          </cell>
          <cell r="J148" t="str">
            <v>---</v>
          </cell>
          <cell r="K148" t="str">
            <v>---</v>
          </cell>
          <cell r="L148" t="str">
            <v>---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>
            <v>1000026</v>
          </cell>
          <cell r="B149" t="str">
            <v>ANDRIODERMOL LIQ X 50ML</v>
          </cell>
          <cell r="C149" t="str">
            <v>B</v>
          </cell>
          <cell r="D149">
            <v>58823</v>
          </cell>
          <cell r="E149">
            <v>58823</v>
          </cell>
          <cell r="F149">
            <v>57280</v>
          </cell>
          <cell r="G149">
            <v>0</v>
          </cell>
          <cell r="H149" t="str">
            <v>---</v>
          </cell>
          <cell r="I149" t="str">
            <v>---</v>
          </cell>
          <cell r="J149" t="str">
            <v>---</v>
          </cell>
          <cell r="K149" t="str">
            <v>---</v>
          </cell>
          <cell r="L149" t="str">
            <v>---</v>
          </cell>
          <cell r="M149">
            <v>22079</v>
          </cell>
          <cell r="N149">
            <v>700</v>
          </cell>
          <cell r="O149">
            <v>0</v>
          </cell>
          <cell r="P149">
            <v>35618</v>
          </cell>
        </row>
        <row r="150">
          <cell r="A150">
            <v>1000260</v>
          </cell>
          <cell r="B150" t="str">
            <v>HEBRIN LIQ X 30ML</v>
          </cell>
          <cell r="C150" t="str">
            <v>B</v>
          </cell>
          <cell r="D150">
            <v>9677</v>
          </cell>
          <cell r="E150">
            <v>9677</v>
          </cell>
          <cell r="F150">
            <v>19097</v>
          </cell>
          <cell r="G150" t="str">
            <v>0</v>
          </cell>
          <cell r="H150" t="str">
            <v>---</v>
          </cell>
          <cell r="I150" t="str">
            <v>---</v>
          </cell>
          <cell r="J150" t="str">
            <v>---</v>
          </cell>
          <cell r="K150" t="str">
            <v>---</v>
          </cell>
          <cell r="L150" t="str">
            <v>---</v>
          </cell>
          <cell r="M150">
            <v>16784</v>
          </cell>
          <cell r="N150">
            <v>126</v>
          </cell>
          <cell r="O150">
            <v>0</v>
          </cell>
          <cell r="P150">
            <v>15636</v>
          </cell>
        </row>
        <row r="151">
          <cell r="A151">
            <v>1000273</v>
          </cell>
          <cell r="B151" t="str">
            <v>BISALAX 5MG DRG X 150</v>
          </cell>
          <cell r="C151" t="str">
            <v>B</v>
          </cell>
          <cell r="D151">
            <v>22222</v>
          </cell>
          <cell r="E151">
            <v>8000</v>
          </cell>
          <cell r="F151">
            <v>8010</v>
          </cell>
          <cell r="G151">
            <v>0</v>
          </cell>
          <cell r="H151" t="str">
            <v>---</v>
          </cell>
          <cell r="I151" t="str">
            <v>---</v>
          </cell>
          <cell r="J151" t="str">
            <v>---</v>
          </cell>
          <cell r="K151" t="str">
            <v>---</v>
          </cell>
          <cell r="L151" t="str">
            <v>---</v>
          </cell>
          <cell r="M151">
            <v>13600</v>
          </cell>
          <cell r="N151">
            <v>0</v>
          </cell>
          <cell r="O151">
            <v>0</v>
          </cell>
          <cell r="P151">
            <v>16195</v>
          </cell>
        </row>
        <row r="152">
          <cell r="A152">
            <v>1000396</v>
          </cell>
          <cell r="B152" t="str">
            <v>VODOL 20MG/G PO X 30G</v>
          </cell>
          <cell r="C152" t="str">
            <v>B</v>
          </cell>
          <cell r="D152">
            <v>16129</v>
          </cell>
          <cell r="E152">
            <v>0</v>
          </cell>
          <cell r="F152">
            <v>0</v>
          </cell>
          <cell r="G152">
            <v>0</v>
          </cell>
          <cell r="H152" t="str">
            <v>---</v>
          </cell>
          <cell r="I152" t="str">
            <v>---</v>
          </cell>
          <cell r="J152" t="str">
            <v>---</v>
          </cell>
          <cell r="K152" t="str">
            <v>---</v>
          </cell>
          <cell r="L152" t="str">
            <v>---</v>
          </cell>
          <cell r="M152">
            <v>28607</v>
          </cell>
          <cell r="N152">
            <v>64</v>
          </cell>
          <cell r="O152">
            <v>0</v>
          </cell>
          <cell r="P152">
            <v>17271</v>
          </cell>
        </row>
        <row r="153">
          <cell r="A153">
            <v>1001066</v>
          </cell>
          <cell r="B153" t="str">
            <v>VODOL AEROSSOL FR 75G</v>
          </cell>
          <cell r="C153" t="str">
            <v>B</v>
          </cell>
          <cell r="D153">
            <v>36986</v>
          </cell>
          <cell r="E153">
            <v>73972</v>
          </cell>
          <cell r="F153">
            <v>73248</v>
          </cell>
          <cell r="G153">
            <v>724</v>
          </cell>
          <cell r="H153" t="str">
            <v>---</v>
          </cell>
          <cell r="I153" t="str">
            <v>---</v>
          </cell>
          <cell r="J153" t="str">
            <v>---</v>
          </cell>
          <cell r="K153" t="str">
            <v>---</v>
          </cell>
          <cell r="L153" t="str">
            <v>---</v>
          </cell>
          <cell r="M153">
            <v>0</v>
          </cell>
          <cell r="N153">
            <v>360</v>
          </cell>
          <cell r="O153">
            <v>0</v>
          </cell>
          <cell r="P153">
            <v>67844</v>
          </cell>
        </row>
        <row r="154">
          <cell r="A154">
            <v>1001071</v>
          </cell>
          <cell r="B154" t="str">
            <v>VODOL PREVENT AEROSSOL</v>
          </cell>
          <cell r="C154" t="str">
            <v>B</v>
          </cell>
          <cell r="D154">
            <v>40000</v>
          </cell>
          <cell r="E154">
            <v>10000</v>
          </cell>
          <cell r="F154">
            <v>8808</v>
          </cell>
          <cell r="G154">
            <v>1192</v>
          </cell>
          <cell r="H154" t="str">
            <v>---</v>
          </cell>
          <cell r="I154" t="str">
            <v>---</v>
          </cell>
          <cell r="J154" t="str">
            <v>---</v>
          </cell>
          <cell r="K154">
            <v>8775</v>
          </cell>
          <cell r="L154" t="str">
            <v>---</v>
          </cell>
          <cell r="M154">
            <v>43027</v>
          </cell>
          <cell r="N154">
            <v>0</v>
          </cell>
          <cell r="O154">
            <v>8775</v>
          </cell>
          <cell r="P154">
            <v>33748</v>
          </cell>
        </row>
        <row r="155">
          <cell r="A155">
            <v>1001081</v>
          </cell>
          <cell r="B155" t="str">
            <v>LEIBA OD LARANJA  FR X 20 (AL)</v>
          </cell>
          <cell r="C155" t="str">
            <v>B</v>
          </cell>
          <cell r="D155">
            <v>13333</v>
          </cell>
          <cell r="E155">
            <v>0</v>
          </cell>
          <cell r="F155">
            <v>0</v>
          </cell>
          <cell r="G155">
            <v>0</v>
          </cell>
          <cell r="H155" t="str">
            <v>---</v>
          </cell>
          <cell r="I155" t="str">
            <v>---</v>
          </cell>
          <cell r="J155" t="str">
            <v>---</v>
          </cell>
          <cell r="K155" t="str">
            <v>---</v>
          </cell>
          <cell r="L155" t="str">
            <v>---</v>
          </cell>
          <cell r="M155">
            <v>59440</v>
          </cell>
          <cell r="N155">
            <v>864</v>
          </cell>
          <cell r="O155">
            <v>0</v>
          </cell>
          <cell r="P155">
            <v>49382</v>
          </cell>
        </row>
        <row r="156">
          <cell r="A156">
            <v>1001164</v>
          </cell>
          <cell r="B156" t="str">
            <v>LEIBA LARANJA SACHE 4G X 6 (AL)</v>
          </cell>
          <cell r="C156" t="str">
            <v>B</v>
          </cell>
          <cell r="D156">
            <v>3333</v>
          </cell>
          <cell r="E156">
            <v>0</v>
          </cell>
          <cell r="F156">
            <v>0</v>
          </cell>
          <cell r="G156">
            <v>0</v>
          </cell>
          <cell r="H156" t="str">
            <v>---</v>
          </cell>
          <cell r="I156" t="str">
            <v>---</v>
          </cell>
          <cell r="J156" t="str">
            <v>---</v>
          </cell>
          <cell r="K156" t="str">
            <v>---</v>
          </cell>
          <cell r="L156" t="str">
            <v>---</v>
          </cell>
          <cell r="M156">
            <v>69885</v>
          </cell>
          <cell r="N156">
            <v>1638</v>
          </cell>
          <cell r="O156">
            <v>0</v>
          </cell>
          <cell r="P156">
            <v>50497</v>
          </cell>
        </row>
        <row r="157">
          <cell r="A157">
            <v>1001192</v>
          </cell>
          <cell r="B157" t="str">
            <v>CRAVOSAN 50 MG/G GEL BG C/20G</v>
          </cell>
          <cell r="C157" t="str">
            <v>B</v>
          </cell>
          <cell r="D157">
            <v>20930</v>
          </cell>
          <cell r="E157">
            <v>0</v>
          </cell>
          <cell r="F157">
            <v>0</v>
          </cell>
          <cell r="G157">
            <v>0</v>
          </cell>
          <cell r="H157" t="str">
            <v>---</v>
          </cell>
          <cell r="I157" t="str">
            <v>---</v>
          </cell>
          <cell r="J157" t="str">
            <v>---</v>
          </cell>
          <cell r="K157" t="str">
            <v>---</v>
          </cell>
          <cell r="L157" t="str">
            <v>---</v>
          </cell>
          <cell r="M157">
            <v>53592</v>
          </cell>
          <cell r="N157">
            <v>0</v>
          </cell>
          <cell r="O157">
            <v>0</v>
          </cell>
          <cell r="P157">
            <v>35255</v>
          </cell>
        </row>
        <row r="158">
          <cell r="A158">
            <v>1000032</v>
          </cell>
          <cell r="B158" t="str">
            <v>CAPTOPRIL 25MG COM X 30 GEN</v>
          </cell>
          <cell r="C158" t="str">
            <v>B</v>
          </cell>
          <cell r="D158">
            <v>51282</v>
          </cell>
          <cell r="E158">
            <v>51282</v>
          </cell>
          <cell r="F158">
            <v>49730</v>
          </cell>
          <cell r="G158">
            <v>0</v>
          </cell>
          <cell r="H158" t="str">
            <v>---</v>
          </cell>
          <cell r="I158" t="str">
            <v>---</v>
          </cell>
          <cell r="J158" t="str">
            <v>---</v>
          </cell>
          <cell r="K158">
            <v>3928</v>
          </cell>
          <cell r="L158" t="str">
            <v>---</v>
          </cell>
          <cell r="M158">
            <v>38547</v>
          </cell>
          <cell r="N158">
            <v>9274</v>
          </cell>
          <cell r="O158">
            <v>0</v>
          </cell>
          <cell r="P158">
            <v>61974</v>
          </cell>
        </row>
        <row r="159">
          <cell r="A159">
            <v>1000106</v>
          </cell>
          <cell r="B159" t="str">
            <v>SULF TERBUTALINA 0,5MG/ML X 50</v>
          </cell>
          <cell r="C159" t="str">
            <v>B</v>
          </cell>
          <cell r="D159">
            <v>4545</v>
          </cell>
          <cell r="E159">
            <v>0</v>
          </cell>
          <cell r="F159">
            <v>0</v>
          </cell>
          <cell r="G159">
            <v>0</v>
          </cell>
          <cell r="H159" t="str">
            <v>---</v>
          </cell>
          <cell r="I159" t="str">
            <v>---</v>
          </cell>
          <cell r="J159" t="str">
            <v>---</v>
          </cell>
          <cell r="K159" t="str">
            <v>---</v>
          </cell>
          <cell r="L159" t="str">
            <v>FALTA  MP - 3000371 - SULFATO DE TERBUTALINA, previsão de recebimento 25/03.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A160">
            <v>1000107</v>
          </cell>
          <cell r="B160" t="str">
            <v>CARBAMAZEPINA SUS OR 20MG/ML P.344/98-C1</v>
          </cell>
          <cell r="C160" t="str">
            <v>B</v>
          </cell>
          <cell r="D160">
            <v>49019</v>
          </cell>
          <cell r="E160">
            <v>0</v>
          </cell>
          <cell r="F160">
            <v>96971</v>
          </cell>
          <cell r="G160" t="str">
            <v>0</v>
          </cell>
          <cell r="H160" t="str">
            <v>---</v>
          </cell>
          <cell r="I160" t="str">
            <v>---</v>
          </cell>
          <cell r="J160" t="str">
            <v>---</v>
          </cell>
          <cell r="K160">
            <v>48965</v>
          </cell>
          <cell r="L160" t="str">
            <v>---</v>
          </cell>
          <cell r="M160">
            <v>100760</v>
          </cell>
          <cell r="N160">
            <v>245</v>
          </cell>
          <cell r="O160">
            <v>0</v>
          </cell>
          <cell r="P160">
            <v>126623</v>
          </cell>
        </row>
        <row r="161">
          <cell r="A161">
            <v>1000142</v>
          </cell>
          <cell r="B161" t="str">
            <v>BROMOPRIDA 5MG/ML INJ X 50AMP</v>
          </cell>
          <cell r="C161" t="str">
            <v>B</v>
          </cell>
          <cell r="D161">
            <v>4651</v>
          </cell>
          <cell r="E161">
            <v>0</v>
          </cell>
          <cell r="F161">
            <v>0</v>
          </cell>
          <cell r="G161">
            <v>0</v>
          </cell>
          <cell r="H161" t="str">
            <v>---</v>
          </cell>
          <cell r="I161" t="str">
            <v>---</v>
          </cell>
          <cell r="J161" t="str">
            <v>---</v>
          </cell>
          <cell r="K161" t="str">
            <v>---</v>
          </cell>
          <cell r="L161" t="str">
            <v>---</v>
          </cell>
          <cell r="M161">
            <v>10623</v>
          </cell>
          <cell r="N161">
            <v>0</v>
          </cell>
          <cell r="O161">
            <v>0</v>
          </cell>
          <cell r="P161">
            <v>8102</v>
          </cell>
        </row>
        <row r="162">
          <cell r="A162">
            <v>1000169</v>
          </cell>
          <cell r="B162" t="str">
            <v>FENOBARBITAL 100MG COM X 200 P.344/98-B1</v>
          </cell>
          <cell r="C162" t="str">
            <v>B</v>
          </cell>
          <cell r="D162">
            <v>16900</v>
          </cell>
          <cell r="E162">
            <v>0</v>
          </cell>
          <cell r="F162">
            <v>0</v>
          </cell>
          <cell r="G162">
            <v>0</v>
          </cell>
          <cell r="H162" t="str">
            <v>---</v>
          </cell>
          <cell r="I162" t="str">
            <v>---</v>
          </cell>
          <cell r="J162" t="str">
            <v>---</v>
          </cell>
          <cell r="K162" t="str">
            <v>---</v>
          </cell>
          <cell r="L162" t="str">
            <v>---</v>
          </cell>
          <cell r="M162">
            <v>70091</v>
          </cell>
          <cell r="N162">
            <v>0</v>
          </cell>
          <cell r="O162">
            <v>0</v>
          </cell>
          <cell r="P162">
            <v>67058</v>
          </cell>
        </row>
        <row r="163">
          <cell r="A163">
            <v>1000170</v>
          </cell>
          <cell r="B163" t="str">
            <v>FENOBARBITAL 40MG/ML GEN SOL P.344/98-B1</v>
          </cell>
          <cell r="C163" t="str">
            <v>B</v>
          </cell>
          <cell r="D163">
            <v>48780</v>
          </cell>
          <cell r="E163">
            <v>48780</v>
          </cell>
          <cell r="F163">
            <v>45360</v>
          </cell>
          <cell r="G163">
            <v>0</v>
          </cell>
          <cell r="H163" t="str">
            <v>---</v>
          </cell>
          <cell r="I163" t="str">
            <v>---</v>
          </cell>
          <cell r="J163" t="str">
            <v>---</v>
          </cell>
          <cell r="K163" t="str">
            <v>---</v>
          </cell>
          <cell r="L163" t="str">
            <v>48.780  10/04</v>
          </cell>
          <cell r="M163">
            <v>164721</v>
          </cell>
          <cell r="N163">
            <v>40320</v>
          </cell>
          <cell r="O163">
            <v>0</v>
          </cell>
          <cell r="P163">
            <v>110320</v>
          </cell>
        </row>
        <row r="164">
          <cell r="A164">
            <v>1000191</v>
          </cell>
          <cell r="B164" t="str">
            <v>NORFLOXACINO COM X 14 GEN</v>
          </cell>
          <cell r="C164" t="str">
            <v>B</v>
          </cell>
          <cell r="D164">
            <v>32571</v>
          </cell>
          <cell r="E164">
            <v>0</v>
          </cell>
          <cell r="F164">
            <v>0</v>
          </cell>
          <cell r="G164">
            <v>0</v>
          </cell>
          <cell r="H164" t="str">
            <v>---</v>
          </cell>
          <cell r="I164" t="str">
            <v>---</v>
          </cell>
          <cell r="J164" t="str">
            <v>---</v>
          </cell>
          <cell r="K164" t="str">
            <v>---</v>
          </cell>
          <cell r="L164" t="str">
            <v>---</v>
          </cell>
          <cell r="M164">
            <v>43926</v>
          </cell>
          <cell r="N164">
            <v>0</v>
          </cell>
          <cell r="O164">
            <v>0</v>
          </cell>
          <cell r="P164">
            <v>33620</v>
          </cell>
        </row>
        <row r="165">
          <cell r="A165">
            <v>1000225</v>
          </cell>
          <cell r="B165" t="str">
            <v>CL TRAMADOL 50MG/ML X 50 AMP P.344/98-A2</v>
          </cell>
          <cell r="C165" t="str">
            <v>B</v>
          </cell>
          <cell r="D165">
            <v>5454</v>
          </cell>
          <cell r="E165">
            <v>0</v>
          </cell>
          <cell r="F165">
            <v>0</v>
          </cell>
          <cell r="G165">
            <v>0</v>
          </cell>
          <cell r="H165" t="str">
            <v>---</v>
          </cell>
          <cell r="I165" t="str">
            <v>---</v>
          </cell>
          <cell r="J165" t="str">
            <v>---</v>
          </cell>
          <cell r="K165" t="str">
            <v>---</v>
          </cell>
          <cell r="L165" t="str">
            <v>---</v>
          </cell>
          <cell r="M165">
            <v>21087</v>
          </cell>
          <cell r="N165">
            <v>0</v>
          </cell>
          <cell r="O165">
            <v>0</v>
          </cell>
          <cell r="P165">
            <v>17306</v>
          </cell>
        </row>
        <row r="166">
          <cell r="A166">
            <v>1000243</v>
          </cell>
          <cell r="B166" t="str">
            <v>DICLOFENACO SODICO 25 MG/ML X 50</v>
          </cell>
          <cell r="C166" t="str">
            <v>B</v>
          </cell>
          <cell r="D166">
            <v>3125</v>
          </cell>
          <cell r="E166">
            <v>3125</v>
          </cell>
          <cell r="F166">
            <v>0</v>
          </cell>
          <cell r="G166">
            <v>3125</v>
          </cell>
          <cell r="H166" t="str">
            <v>---</v>
          </cell>
          <cell r="I166" t="str">
            <v>---</v>
          </cell>
          <cell r="J166" t="str">
            <v>---</v>
          </cell>
          <cell r="K166" t="str">
            <v>---</v>
          </cell>
          <cell r="L166" t="str">
            <v>2.929 unidades, aguardando entrega da Anovis</v>
          </cell>
          <cell r="M166">
            <v>5231</v>
          </cell>
          <cell r="N166">
            <v>0</v>
          </cell>
          <cell r="O166">
            <v>0</v>
          </cell>
          <cell r="P166">
            <v>3554</v>
          </cell>
        </row>
        <row r="167">
          <cell r="A167">
            <v>1000244</v>
          </cell>
          <cell r="B167" t="str">
            <v>DICLOFENACO SODICO 25MG/ML X 5</v>
          </cell>
          <cell r="C167" t="str">
            <v>B</v>
          </cell>
          <cell r="D167">
            <v>31250</v>
          </cell>
          <cell r="E167">
            <v>0</v>
          </cell>
          <cell r="F167">
            <v>0</v>
          </cell>
          <cell r="G167">
            <v>0</v>
          </cell>
          <cell r="H167" t="str">
            <v>---</v>
          </cell>
          <cell r="I167" t="str">
            <v>---</v>
          </cell>
          <cell r="J167" t="str">
            <v>---</v>
          </cell>
          <cell r="K167" t="str">
            <v>---</v>
          </cell>
          <cell r="L167" t="str">
            <v>---</v>
          </cell>
          <cell r="M167">
            <v>26960</v>
          </cell>
          <cell r="N167">
            <v>0</v>
          </cell>
          <cell r="O167">
            <v>0</v>
          </cell>
          <cell r="P167">
            <v>4450</v>
          </cell>
        </row>
        <row r="168">
          <cell r="A168">
            <v>1000297</v>
          </cell>
          <cell r="B168" t="str">
            <v>BROMETO IPRATROPIO 0,25MG/ML X</v>
          </cell>
          <cell r="C168" t="str">
            <v>B</v>
          </cell>
          <cell r="D168">
            <v>48780</v>
          </cell>
          <cell r="E168">
            <v>48780</v>
          </cell>
          <cell r="F168">
            <v>44186</v>
          </cell>
          <cell r="G168">
            <v>0</v>
          </cell>
          <cell r="H168" t="str">
            <v>---</v>
          </cell>
          <cell r="I168" t="str">
            <v>---</v>
          </cell>
          <cell r="J168" t="str">
            <v>---</v>
          </cell>
          <cell r="K168" t="str">
            <v>---</v>
          </cell>
          <cell r="L168" t="str">
            <v>---</v>
          </cell>
          <cell r="M168">
            <v>108314</v>
          </cell>
          <cell r="N168">
            <v>0</v>
          </cell>
          <cell r="O168">
            <v>0</v>
          </cell>
          <cell r="P168">
            <v>129965</v>
          </cell>
        </row>
        <row r="169">
          <cell r="A169">
            <v>1000298</v>
          </cell>
          <cell r="B169" t="str">
            <v>HALOPERIDOL 2MG/ML SOL OR GEN P344/98-C1</v>
          </cell>
          <cell r="C169" t="str">
            <v>B</v>
          </cell>
          <cell r="D169">
            <v>48780</v>
          </cell>
          <cell r="E169">
            <v>0</v>
          </cell>
          <cell r="F169">
            <v>0</v>
          </cell>
          <cell r="G169">
            <v>0</v>
          </cell>
          <cell r="H169" t="str">
            <v>---</v>
          </cell>
          <cell r="I169" t="str">
            <v>---</v>
          </cell>
          <cell r="J169" t="str">
            <v>---</v>
          </cell>
          <cell r="K169" t="str">
            <v>---</v>
          </cell>
          <cell r="L169" t="str">
            <v>---</v>
          </cell>
          <cell r="M169">
            <v>93202</v>
          </cell>
          <cell r="N169">
            <v>0</v>
          </cell>
          <cell r="O169">
            <v>0</v>
          </cell>
          <cell r="P169">
            <v>51311</v>
          </cell>
        </row>
        <row r="170">
          <cell r="A170">
            <v>1000307</v>
          </cell>
          <cell r="B170" t="str">
            <v>ACETATO DE DEXAMETASONA CREME x 10G</v>
          </cell>
          <cell r="C170" t="str">
            <v>B</v>
          </cell>
          <cell r="D170">
            <v>47619</v>
          </cell>
          <cell r="E170">
            <v>47619</v>
          </cell>
          <cell r="F170">
            <v>45061</v>
          </cell>
          <cell r="G170">
            <v>0</v>
          </cell>
          <cell r="H170" t="str">
            <v>---</v>
          </cell>
          <cell r="I170" t="str">
            <v>---</v>
          </cell>
          <cell r="J170" t="str">
            <v>---</v>
          </cell>
          <cell r="K170" t="str">
            <v>---</v>
          </cell>
          <cell r="L170" t="str">
            <v>---</v>
          </cell>
          <cell r="M170">
            <v>23012</v>
          </cell>
          <cell r="N170">
            <v>0</v>
          </cell>
          <cell r="O170">
            <v>0</v>
          </cell>
          <cell r="P170">
            <v>15884</v>
          </cell>
        </row>
        <row r="171">
          <cell r="A171">
            <v>1000308</v>
          </cell>
          <cell r="B171" t="str">
            <v>ACETATO DE HIDROCORTISONA CREME X 20G</v>
          </cell>
          <cell r="C171" t="str">
            <v>B</v>
          </cell>
          <cell r="D171">
            <v>23255</v>
          </cell>
          <cell r="E171">
            <v>0</v>
          </cell>
          <cell r="F171">
            <v>0</v>
          </cell>
          <cell r="G171">
            <v>0</v>
          </cell>
          <cell r="H171" t="str">
            <v>---</v>
          </cell>
          <cell r="I171" t="str">
            <v>---</v>
          </cell>
          <cell r="J171" t="str">
            <v>---</v>
          </cell>
          <cell r="K171" t="str">
            <v>---</v>
          </cell>
          <cell r="L171" t="str">
            <v>---</v>
          </cell>
          <cell r="M171">
            <v>68203</v>
          </cell>
          <cell r="N171">
            <v>640</v>
          </cell>
          <cell r="O171">
            <v>0</v>
          </cell>
          <cell r="P171">
            <v>44329</v>
          </cell>
        </row>
        <row r="172">
          <cell r="A172">
            <v>1000059</v>
          </cell>
          <cell r="B172" t="str">
            <v>TEFLAN 20MG COM REV X 10</v>
          </cell>
          <cell r="C172" t="str">
            <v>B</v>
          </cell>
          <cell r="D172">
            <v>100000</v>
          </cell>
          <cell r="E172">
            <v>0</v>
          </cell>
          <cell r="F172">
            <v>0</v>
          </cell>
          <cell r="G172">
            <v>0</v>
          </cell>
          <cell r="H172" t="str">
            <v>---</v>
          </cell>
          <cell r="I172" t="str">
            <v>---</v>
          </cell>
          <cell r="J172" t="str">
            <v>---</v>
          </cell>
          <cell r="K172" t="str">
            <v>---</v>
          </cell>
          <cell r="L172" t="str">
            <v>---</v>
          </cell>
          <cell r="M172">
            <v>50103</v>
          </cell>
          <cell r="N172">
            <v>0</v>
          </cell>
          <cell r="O172">
            <v>0</v>
          </cell>
          <cell r="P172">
            <v>35753</v>
          </cell>
        </row>
        <row r="173">
          <cell r="A173">
            <v>1001024</v>
          </cell>
          <cell r="B173" t="str">
            <v>DK2 - CAL COMP REV X 60 (AL)</v>
          </cell>
          <cell r="C173" t="str">
            <v>B</v>
          </cell>
          <cell r="D173">
            <v>5400</v>
          </cell>
          <cell r="E173">
            <v>10800</v>
          </cell>
          <cell r="F173">
            <v>12481</v>
          </cell>
          <cell r="G173" t="str">
            <v>0</v>
          </cell>
          <cell r="H173" t="str">
            <v>---</v>
          </cell>
          <cell r="I173" t="str">
            <v>---</v>
          </cell>
          <cell r="J173" t="str">
            <v>---</v>
          </cell>
          <cell r="K173">
            <v>379</v>
          </cell>
          <cell r="L173" t="str">
            <v>---</v>
          </cell>
          <cell r="M173">
            <v>4576</v>
          </cell>
          <cell r="N173">
            <v>379</v>
          </cell>
          <cell r="O173">
            <v>0</v>
          </cell>
          <cell r="P173">
            <v>6291</v>
          </cell>
        </row>
        <row r="174">
          <cell r="A174">
            <v>1000428</v>
          </cell>
          <cell r="B174" t="str">
            <v>DORMIUN V INJETAVEL X 5 ML</v>
          </cell>
          <cell r="C174" t="str">
            <v>B</v>
          </cell>
          <cell r="D174">
            <v>5576</v>
          </cell>
          <cell r="E174">
            <v>0</v>
          </cell>
          <cell r="F174">
            <v>0</v>
          </cell>
          <cell r="G174">
            <v>0</v>
          </cell>
          <cell r="H174" t="str">
            <v>---</v>
          </cell>
          <cell r="I174" t="str">
            <v>---</v>
          </cell>
          <cell r="J174" t="str">
            <v>---</v>
          </cell>
          <cell r="K174" t="str">
            <v>---</v>
          </cell>
          <cell r="L174" t="str">
            <v>---</v>
          </cell>
          <cell r="M174">
            <v>2463</v>
          </cell>
          <cell r="N174">
            <v>0</v>
          </cell>
          <cell r="O174">
            <v>0</v>
          </cell>
          <cell r="P174">
            <v>2281</v>
          </cell>
        </row>
        <row r="175">
          <cell r="A175">
            <v>1000437</v>
          </cell>
          <cell r="B175" t="str">
            <v>CEF 50MG/ML SUS INJ 30ML DISP</v>
          </cell>
          <cell r="C175" t="str">
            <v>B</v>
          </cell>
          <cell r="D175">
            <v>806</v>
          </cell>
          <cell r="E175">
            <v>806</v>
          </cell>
          <cell r="F175">
            <v>777</v>
          </cell>
          <cell r="G175">
            <v>29</v>
          </cell>
          <cell r="H175" t="str">
            <v>---</v>
          </cell>
          <cell r="I175" t="str">
            <v>---</v>
          </cell>
          <cell r="J175" t="str">
            <v>---</v>
          </cell>
          <cell r="K175" t="str">
            <v>---</v>
          </cell>
          <cell r="L175" t="str">
            <v>---</v>
          </cell>
          <cell r="M175">
            <v>300</v>
          </cell>
          <cell r="N175">
            <v>0</v>
          </cell>
          <cell r="O175">
            <v>0</v>
          </cell>
          <cell r="P175">
            <v>652</v>
          </cell>
        </row>
        <row r="176">
          <cell r="A176">
            <v>1000442</v>
          </cell>
          <cell r="B176" t="str">
            <v>MEGACILIN PPU INJ 50ML DISPX12</v>
          </cell>
          <cell r="C176" t="str">
            <v>B</v>
          </cell>
          <cell r="D176">
            <v>603</v>
          </cell>
          <cell r="E176">
            <v>3618</v>
          </cell>
          <cell r="F176">
            <v>2814</v>
          </cell>
          <cell r="G176">
            <v>804</v>
          </cell>
          <cell r="H176" t="str">
            <v>---</v>
          </cell>
          <cell r="I176" t="str">
            <v>---</v>
          </cell>
          <cell r="J176" t="str">
            <v>---</v>
          </cell>
          <cell r="K176" t="str">
            <v>---</v>
          </cell>
          <cell r="L176" t="str">
            <v>---</v>
          </cell>
          <cell r="M176">
            <v>0</v>
          </cell>
          <cell r="N176">
            <v>633</v>
          </cell>
          <cell r="O176">
            <v>0</v>
          </cell>
          <cell r="P176">
            <v>778</v>
          </cell>
        </row>
        <row r="177">
          <cell r="A177">
            <v>1000445</v>
          </cell>
          <cell r="B177" t="str">
            <v>ROFLIN 300MG/ML INJ X 30ML</v>
          </cell>
          <cell r="C177" t="str">
            <v>B</v>
          </cell>
          <cell r="D177">
            <v>409</v>
          </cell>
          <cell r="E177">
            <v>0</v>
          </cell>
          <cell r="F177">
            <v>0</v>
          </cell>
          <cell r="G177">
            <v>0</v>
          </cell>
          <cell r="H177" t="str">
            <v>---</v>
          </cell>
          <cell r="I177" t="str">
            <v>---</v>
          </cell>
          <cell r="J177" t="str">
            <v>---</v>
          </cell>
          <cell r="K177" t="str">
            <v>---</v>
          </cell>
          <cell r="L177" t="str">
            <v>---</v>
          </cell>
          <cell r="M177">
            <v>355</v>
          </cell>
          <cell r="N177">
            <v>0</v>
          </cell>
          <cell r="O177">
            <v>0</v>
          </cell>
          <cell r="P177">
            <v>279</v>
          </cell>
        </row>
        <row r="178">
          <cell r="A178">
            <v>1000448</v>
          </cell>
          <cell r="B178" t="str">
            <v>AGEMOXI INJ F/A X 100ML</v>
          </cell>
          <cell r="C178" t="str">
            <v>B</v>
          </cell>
          <cell r="D178">
            <v>4901</v>
          </cell>
          <cell r="E178">
            <v>29406</v>
          </cell>
          <cell r="F178">
            <v>19157</v>
          </cell>
          <cell r="G178">
            <v>10249</v>
          </cell>
          <cell r="H178" t="str">
            <v>---</v>
          </cell>
          <cell r="I178" t="str">
            <v>---</v>
          </cell>
          <cell r="J178" t="str">
            <v>---</v>
          </cell>
          <cell r="K178" t="str">
            <v>---</v>
          </cell>
          <cell r="L178" t="str">
            <v>---</v>
          </cell>
          <cell r="M178">
            <v>2894</v>
          </cell>
          <cell r="N178">
            <v>9549</v>
          </cell>
          <cell r="O178">
            <v>0</v>
          </cell>
          <cell r="P178">
            <v>9602</v>
          </cell>
        </row>
        <row r="179">
          <cell r="A179">
            <v>1000457</v>
          </cell>
          <cell r="B179" t="str">
            <v>AGEBENDAZOL SUS INJ 15% X 500ML</v>
          </cell>
          <cell r="C179" t="str">
            <v>B</v>
          </cell>
          <cell r="D179">
            <v>3984</v>
          </cell>
          <cell r="E179">
            <v>0</v>
          </cell>
          <cell r="F179">
            <v>0</v>
          </cell>
          <cell r="G179">
            <v>0</v>
          </cell>
          <cell r="H179" t="str">
            <v>---</v>
          </cell>
          <cell r="I179" t="str">
            <v>---</v>
          </cell>
          <cell r="J179" t="str">
            <v>---</v>
          </cell>
          <cell r="K179" t="str">
            <v>---</v>
          </cell>
          <cell r="L179" t="str">
            <v>---</v>
          </cell>
          <cell r="M179">
            <v>8463</v>
          </cell>
          <cell r="N179">
            <v>0</v>
          </cell>
          <cell r="O179">
            <v>0</v>
          </cell>
          <cell r="P179">
            <v>6721</v>
          </cell>
        </row>
        <row r="180">
          <cell r="A180">
            <v>1000513</v>
          </cell>
          <cell r="B180" t="str">
            <v>DEXTAR 2MG/ML INJ 10ML DISPX24</v>
          </cell>
          <cell r="C180" t="str">
            <v>B</v>
          </cell>
          <cell r="D180">
            <v>1190</v>
          </cell>
          <cell r="E180">
            <v>0</v>
          </cell>
          <cell r="F180">
            <v>0</v>
          </cell>
          <cell r="G180">
            <v>0</v>
          </cell>
          <cell r="H180" t="str">
            <v>---</v>
          </cell>
          <cell r="I180" t="str">
            <v>---</v>
          </cell>
          <cell r="J180" t="str">
            <v>---</v>
          </cell>
          <cell r="K180" t="str">
            <v>---</v>
          </cell>
          <cell r="L180" t="str">
            <v>---</v>
          </cell>
          <cell r="M180">
            <v>2430</v>
          </cell>
          <cell r="N180">
            <v>0</v>
          </cell>
          <cell r="O180">
            <v>0</v>
          </cell>
          <cell r="P180">
            <v>1559</v>
          </cell>
        </row>
        <row r="181">
          <cell r="A181">
            <v>1000522</v>
          </cell>
          <cell r="B181" t="str">
            <v>AGESPIRIN PO X5000G</v>
          </cell>
          <cell r="C181" t="str">
            <v>B</v>
          </cell>
          <cell r="D181">
            <v>114</v>
          </cell>
          <cell r="E181">
            <v>684</v>
          </cell>
          <cell r="F181">
            <v>789</v>
          </cell>
          <cell r="G181" t="str">
            <v>0</v>
          </cell>
          <cell r="H181" t="str">
            <v>---</v>
          </cell>
          <cell r="I181" t="str">
            <v>---</v>
          </cell>
          <cell r="J181" t="str">
            <v>---</v>
          </cell>
          <cell r="K181" t="str">
            <v>---</v>
          </cell>
          <cell r="L181" t="str">
            <v>---</v>
          </cell>
          <cell r="M181">
            <v>363</v>
          </cell>
          <cell r="N181">
            <v>1</v>
          </cell>
          <cell r="O181">
            <v>0</v>
          </cell>
          <cell r="P181">
            <v>966</v>
          </cell>
        </row>
        <row r="182">
          <cell r="A182">
            <v>1000523</v>
          </cell>
          <cell r="B182" t="str">
            <v>AGESPIRIN SACHE 100G X 12</v>
          </cell>
          <cell r="C182" t="str">
            <v>B</v>
          </cell>
          <cell r="D182">
            <v>487</v>
          </cell>
          <cell r="E182">
            <v>1948</v>
          </cell>
          <cell r="F182">
            <v>1929</v>
          </cell>
          <cell r="G182">
            <v>19</v>
          </cell>
          <cell r="H182" t="str">
            <v>---</v>
          </cell>
          <cell r="I182" t="str">
            <v>---</v>
          </cell>
          <cell r="J182" t="str">
            <v>---</v>
          </cell>
          <cell r="K182" t="str">
            <v>---</v>
          </cell>
          <cell r="L182" t="str">
            <v>---</v>
          </cell>
          <cell r="M182">
            <v>84</v>
          </cell>
          <cell r="N182">
            <v>1</v>
          </cell>
          <cell r="O182">
            <v>0</v>
          </cell>
          <cell r="P182">
            <v>1440</v>
          </cell>
        </row>
        <row r="183">
          <cell r="A183">
            <v>1000545</v>
          </cell>
          <cell r="B183" t="str">
            <v>CIPERTROIDE POUR ON 20L</v>
          </cell>
          <cell r="C183" t="str">
            <v>B</v>
          </cell>
          <cell r="D183">
            <v>249</v>
          </cell>
          <cell r="E183">
            <v>1245</v>
          </cell>
          <cell r="F183">
            <v>1991</v>
          </cell>
          <cell r="G183" t="str">
            <v>0</v>
          </cell>
          <cell r="H183" t="str">
            <v>---</v>
          </cell>
          <cell r="I183" t="str">
            <v>---</v>
          </cell>
          <cell r="J183" t="str">
            <v>---</v>
          </cell>
          <cell r="K183" t="str">
            <v>---</v>
          </cell>
          <cell r="L183" t="str">
            <v>---</v>
          </cell>
          <cell r="M183">
            <v>1329</v>
          </cell>
          <cell r="N183">
            <v>0</v>
          </cell>
          <cell r="O183">
            <v>0</v>
          </cell>
          <cell r="P183">
            <v>2755</v>
          </cell>
        </row>
        <row r="184">
          <cell r="A184">
            <v>1000548</v>
          </cell>
          <cell r="B184" t="str">
            <v>DECAPLUS SOL CONC 2,5% - 0,2%</v>
          </cell>
          <cell r="C184" t="str">
            <v>B</v>
          </cell>
          <cell r="D184">
            <v>3808</v>
          </cell>
          <cell r="E184">
            <v>3808</v>
          </cell>
          <cell r="F184">
            <v>3837</v>
          </cell>
          <cell r="G184" t="str">
            <v>0</v>
          </cell>
          <cell r="H184" t="str">
            <v>---</v>
          </cell>
          <cell r="I184" t="str">
            <v>---</v>
          </cell>
          <cell r="J184" t="str">
            <v>---</v>
          </cell>
          <cell r="K184" t="str">
            <v>---</v>
          </cell>
          <cell r="L184" t="str">
            <v>---</v>
          </cell>
          <cell r="M184">
            <v>394</v>
          </cell>
          <cell r="N184">
            <v>0</v>
          </cell>
          <cell r="O184">
            <v>0</v>
          </cell>
          <cell r="P184">
            <v>3844</v>
          </cell>
        </row>
        <row r="185">
          <cell r="A185">
            <v>1000554</v>
          </cell>
          <cell r="B185" t="str">
            <v>AEROCID T SPRAY X 200ML C/12</v>
          </cell>
          <cell r="C185" t="str">
            <v>B</v>
          </cell>
          <cell r="D185">
            <v>1143</v>
          </cell>
          <cell r="E185">
            <v>2286</v>
          </cell>
          <cell r="F185">
            <v>2124</v>
          </cell>
          <cell r="G185">
            <v>162</v>
          </cell>
          <cell r="H185" t="str">
            <v>---</v>
          </cell>
          <cell r="I185" t="str">
            <v>---</v>
          </cell>
          <cell r="J185" t="str">
            <v>---</v>
          </cell>
          <cell r="K185" t="str">
            <v>---</v>
          </cell>
          <cell r="L185" t="str">
            <v>---</v>
          </cell>
          <cell r="M185">
            <v>1949</v>
          </cell>
          <cell r="N185">
            <v>4</v>
          </cell>
          <cell r="O185">
            <v>0</v>
          </cell>
          <cell r="P185">
            <v>3657</v>
          </cell>
        </row>
        <row r="186">
          <cell r="A186">
            <v>1000561</v>
          </cell>
          <cell r="B186" t="str">
            <v>POTENFORT B12 ORAL X 120ML</v>
          </cell>
          <cell r="C186" t="str">
            <v>B</v>
          </cell>
          <cell r="D186">
            <v>8163</v>
          </cell>
          <cell r="E186">
            <v>16326</v>
          </cell>
          <cell r="F186">
            <v>8115</v>
          </cell>
          <cell r="G186">
            <v>8211</v>
          </cell>
          <cell r="H186" t="str">
            <v>---</v>
          </cell>
          <cell r="I186" t="str">
            <v>---</v>
          </cell>
          <cell r="J186" t="str">
            <v>---</v>
          </cell>
          <cell r="K186" t="str">
            <v>---</v>
          </cell>
          <cell r="L186" t="str">
            <v xml:space="preserve">8163un  aguard. entrega SULF. COBALTO 3000696 (prev. ABR). A potência do NC  muito baixa e faltou 0,038kg para emissão da 2ª OP </v>
          </cell>
          <cell r="M186">
            <v>11994</v>
          </cell>
          <cell r="N186">
            <v>0</v>
          </cell>
          <cell r="O186">
            <v>0</v>
          </cell>
          <cell r="P186">
            <v>16890</v>
          </cell>
        </row>
        <row r="187">
          <cell r="A187">
            <v>1000579</v>
          </cell>
          <cell r="B187" t="str">
            <v>MECTIMAX PLUS PASTA DISPX24SER</v>
          </cell>
          <cell r="C187" t="str">
            <v>B</v>
          </cell>
          <cell r="D187">
            <v>151</v>
          </cell>
          <cell r="E187">
            <v>755</v>
          </cell>
          <cell r="F187">
            <v>743</v>
          </cell>
          <cell r="G187">
            <v>0</v>
          </cell>
          <cell r="H187" t="str">
            <v>---</v>
          </cell>
          <cell r="I187" t="str">
            <v>---</v>
          </cell>
          <cell r="J187" t="str">
            <v>---</v>
          </cell>
          <cell r="K187" t="str">
            <v>---</v>
          </cell>
          <cell r="L187" t="str">
            <v>---</v>
          </cell>
          <cell r="M187">
            <v>20</v>
          </cell>
          <cell r="N187">
            <v>5</v>
          </cell>
          <cell r="O187">
            <v>0</v>
          </cell>
          <cell r="P187">
            <v>253</v>
          </cell>
        </row>
        <row r="188">
          <cell r="A188">
            <v>1001162</v>
          </cell>
          <cell r="B188" t="str">
            <v>UBERSEAL 4G BALDE X 120 SERINGAS</v>
          </cell>
          <cell r="C188" t="str">
            <v>B</v>
          </cell>
          <cell r="D188">
            <v>232</v>
          </cell>
          <cell r="E188">
            <v>0</v>
          </cell>
          <cell r="F188">
            <v>0</v>
          </cell>
          <cell r="G188">
            <v>0</v>
          </cell>
          <cell r="H188" t="str">
            <v>---</v>
          </cell>
          <cell r="I188" t="str">
            <v>---</v>
          </cell>
          <cell r="J188" t="str">
            <v>---</v>
          </cell>
          <cell r="K188" t="str">
            <v>---</v>
          </cell>
          <cell r="L188" t="str">
            <v>---</v>
          </cell>
          <cell r="M188">
            <v>507</v>
          </cell>
          <cell r="N188">
            <v>0</v>
          </cell>
          <cell r="O188">
            <v>0</v>
          </cell>
          <cell r="P188">
            <v>431</v>
          </cell>
        </row>
        <row r="189">
          <cell r="A189">
            <v>1000003</v>
          </cell>
          <cell r="B189" t="str">
            <v>ARTRINID 50 MG CAP C/ 24</v>
          </cell>
          <cell r="C189" t="str">
            <v>B</v>
          </cell>
          <cell r="D189">
            <v>31250</v>
          </cell>
          <cell r="E189">
            <v>31250</v>
          </cell>
          <cell r="F189">
            <v>29314</v>
          </cell>
          <cell r="G189">
            <v>0</v>
          </cell>
          <cell r="H189" t="str">
            <v>---</v>
          </cell>
          <cell r="I189" t="str">
            <v>---</v>
          </cell>
          <cell r="J189" t="str">
            <v>---</v>
          </cell>
          <cell r="K189" t="str">
            <v>---</v>
          </cell>
          <cell r="L189" t="str">
            <v>---</v>
          </cell>
          <cell r="M189">
            <v>52032</v>
          </cell>
          <cell r="N189">
            <v>0</v>
          </cell>
          <cell r="O189">
            <v>0</v>
          </cell>
          <cell r="P189">
            <v>64745</v>
          </cell>
        </row>
        <row r="190">
          <cell r="A190">
            <v>1000005</v>
          </cell>
          <cell r="B190" t="str">
            <v>BABYDRAX 27,9G X 50 ENV</v>
          </cell>
          <cell r="C190" t="str">
            <v>B</v>
          </cell>
          <cell r="D190">
            <v>358</v>
          </cell>
          <cell r="E190">
            <v>0</v>
          </cell>
          <cell r="F190">
            <v>0</v>
          </cell>
          <cell r="G190">
            <v>0</v>
          </cell>
          <cell r="H190" t="str">
            <v>---</v>
          </cell>
          <cell r="I190" t="str">
            <v>---</v>
          </cell>
          <cell r="J190" t="str">
            <v>---</v>
          </cell>
          <cell r="K190" t="str">
            <v>---</v>
          </cell>
          <cell r="L190" t="str">
            <v>---</v>
          </cell>
          <cell r="M190">
            <v>17909</v>
          </cell>
          <cell r="N190">
            <v>0</v>
          </cell>
          <cell r="O190">
            <v>0</v>
          </cell>
          <cell r="P190">
            <v>11782</v>
          </cell>
        </row>
        <row r="191">
          <cell r="A191">
            <v>1000008</v>
          </cell>
          <cell r="B191" t="str">
            <v>OXCARB 300MG COM REV X 60 PORT 344/98-C1</v>
          </cell>
          <cell r="C191" t="str">
            <v>B</v>
          </cell>
          <cell r="D191">
            <v>10833</v>
          </cell>
          <cell r="E191">
            <v>21666</v>
          </cell>
          <cell r="F191">
            <v>20251</v>
          </cell>
          <cell r="G191">
            <v>0</v>
          </cell>
          <cell r="H191" t="str">
            <v>---</v>
          </cell>
          <cell r="I191" t="str">
            <v>---</v>
          </cell>
          <cell r="J191" t="str">
            <v>---</v>
          </cell>
          <cell r="K191" t="str">
            <v>---</v>
          </cell>
          <cell r="L191" t="str">
            <v>---</v>
          </cell>
          <cell r="M191">
            <v>1210</v>
          </cell>
          <cell r="N191">
            <v>0</v>
          </cell>
          <cell r="O191">
            <v>0</v>
          </cell>
          <cell r="P191">
            <v>18163</v>
          </cell>
        </row>
        <row r="192">
          <cell r="A192">
            <v>1000010</v>
          </cell>
          <cell r="B192" t="str">
            <v>FERID POM DERM X 10G</v>
          </cell>
          <cell r="C192" t="str">
            <v>B</v>
          </cell>
          <cell r="D192">
            <v>47619</v>
          </cell>
          <cell r="E192">
            <v>47619</v>
          </cell>
          <cell r="F192">
            <v>45712</v>
          </cell>
          <cell r="G192">
            <v>0</v>
          </cell>
          <cell r="H192" t="str">
            <v>---</v>
          </cell>
          <cell r="I192" t="str">
            <v>---</v>
          </cell>
          <cell r="J192" t="str">
            <v>---</v>
          </cell>
          <cell r="K192">
            <v>10300</v>
          </cell>
          <cell r="L192" t="str">
            <v>---</v>
          </cell>
          <cell r="M192">
            <v>15879</v>
          </cell>
          <cell r="N192">
            <v>5100</v>
          </cell>
          <cell r="O192">
            <v>0</v>
          </cell>
          <cell r="P192">
            <v>34331</v>
          </cell>
        </row>
        <row r="193">
          <cell r="A193">
            <v>1000070</v>
          </cell>
          <cell r="B193" t="str">
            <v>BETA-LONG 3MG+3MG/ML SUS INJ X</v>
          </cell>
          <cell r="C193" t="str">
            <v>B</v>
          </cell>
          <cell r="D193">
            <v>32728</v>
          </cell>
          <cell r="E193">
            <v>32728</v>
          </cell>
          <cell r="F193">
            <v>28748</v>
          </cell>
          <cell r="G193">
            <v>0</v>
          </cell>
          <cell r="H193" t="str">
            <v>---</v>
          </cell>
          <cell r="I193" t="str">
            <v>---</v>
          </cell>
          <cell r="J193" t="str">
            <v>---</v>
          </cell>
          <cell r="K193" t="str">
            <v>---</v>
          </cell>
          <cell r="L193" t="str">
            <v>---</v>
          </cell>
          <cell r="M193">
            <v>21928</v>
          </cell>
          <cell r="N193">
            <v>0</v>
          </cell>
          <cell r="O193">
            <v>0</v>
          </cell>
          <cell r="P193">
            <v>14902</v>
          </cell>
        </row>
        <row r="194">
          <cell r="A194">
            <v>1000085</v>
          </cell>
          <cell r="B194" t="str">
            <v>VASCER 400MG COM REV X 20</v>
          </cell>
          <cell r="C194" t="str">
            <v>B</v>
          </cell>
          <cell r="D194">
            <v>5500</v>
          </cell>
          <cell r="E194">
            <v>5500</v>
          </cell>
          <cell r="F194">
            <v>5203</v>
          </cell>
          <cell r="G194">
            <v>0</v>
          </cell>
          <cell r="H194" t="str">
            <v>---</v>
          </cell>
          <cell r="I194" t="str">
            <v>---</v>
          </cell>
          <cell r="J194" t="str">
            <v>---</v>
          </cell>
          <cell r="K194" t="str">
            <v>---</v>
          </cell>
          <cell r="L194" t="str">
            <v>---</v>
          </cell>
          <cell r="M194">
            <v>8098</v>
          </cell>
          <cell r="N194">
            <v>0</v>
          </cell>
          <cell r="O194">
            <v>0</v>
          </cell>
          <cell r="P194">
            <v>7921</v>
          </cell>
        </row>
        <row r="195">
          <cell r="A195">
            <v>1000114</v>
          </cell>
          <cell r="B195" t="str">
            <v>UNIFENTAL 50MCG/MLX50AMP 2ML P.344/98-A1</v>
          </cell>
          <cell r="C195" t="str">
            <v>B</v>
          </cell>
          <cell r="D195">
            <v>4651</v>
          </cell>
          <cell r="E195">
            <v>0</v>
          </cell>
          <cell r="F195">
            <v>0</v>
          </cell>
          <cell r="G195">
            <v>0</v>
          </cell>
          <cell r="H195" t="str">
            <v>---</v>
          </cell>
          <cell r="I195" t="str">
            <v>---</v>
          </cell>
          <cell r="J195" t="str">
            <v>---</v>
          </cell>
          <cell r="K195" t="str">
            <v>---</v>
          </cell>
          <cell r="L195" t="str">
            <v>---</v>
          </cell>
          <cell r="M195">
            <v>4936</v>
          </cell>
          <cell r="N195">
            <v>0</v>
          </cell>
          <cell r="O195">
            <v>0</v>
          </cell>
          <cell r="P195">
            <v>1940</v>
          </cell>
        </row>
        <row r="196">
          <cell r="A196">
            <v>1000141</v>
          </cell>
          <cell r="B196" t="str">
            <v>DORMIUM 15MG INJ X 5 AMP PORT 344/98-B1</v>
          </cell>
          <cell r="C196" t="str">
            <v>B</v>
          </cell>
          <cell r="D196">
            <v>31250</v>
          </cell>
          <cell r="E196">
            <v>0</v>
          </cell>
          <cell r="F196">
            <v>0</v>
          </cell>
          <cell r="G196">
            <v>0</v>
          </cell>
          <cell r="H196" t="str">
            <v>---</v>
          </cell>
          <cell r="I196" t="str">
            <v>---</v>
          </cell>
          <cell r="J196" t="str">
            <v>---</v>
          </cell>
          <cell r="K196" t="str">
            <v>---</v>
          </cell>
          <cell r="L196" t="str">
            <v>---</v>
          </cell>
          <cell r="M196">
            <v>38586</v>
          </cell>
          <cell r="N196">
            <v>0</v>
          </cell>
          <cell r="O196">
            <v>0</v>
          </cell>
          <cell r="P196">
            <v>10236</v>
          </cell>
        </row>
        <row r="197">
          <cell r="A197">
            <v>1000151</v>
          </cell>
          <cell r="B197" t="str">
            <v>UNIPRAZOL 20MG CAP X 28</v>
          </cell>
          <cell r="C197" t="str">
            <v>B</v>
          </cell>
          <cell r="D197">
            <v>22796</v>
          </cell>
          <cell r="E197">
            <v>0</v>
          </cell>
          <cell r="F197">
            <v>0</v>
          </cell>
          <cell r="G197">
            <v>0</v>
          </cell>
          <cell r="H197" t="str">
            <v>---</v>
          </cell>
          <cell r="I197" t="str">
            <v>---</v>
          </cell>
          <cell r="J197" t="str">
            <v>---</v>
          </cell>
          <cell r="K197" t="str">
            <v>---</v>
          </cell>
          <cell r="L197" t="str">
            <v>---</v>
          </cell>
          <cell r="M197">
            <v>0</v>
          </cell>
          <cell r="N197">
            <v>0</v>
          </cell>
          <cell r="O197">
            <v>0</v>
          </cell>
          <cell r="P197">
            <v>318</v>
          </cell>
        </row>
        <row r="198">
          <cell r="A198">
            <v>1000194</v>
          </cell>
          <cell r="B198" t="str">
            <v>MUCOFAN AD 50MG/ML XPE X100ML</v>
          </cell>
          <cell r="C198" t="str">
            <v>B</v>
          </cell>
          <cell r="D198">
            <v>49019</v>
          </cell>
          <cell r="E198">
            <v>0</v>
          </cell>
          <cell r="F198">
            <v>0</v>
          </cell>
          <cell r="G198">
            <v>0</v>
          </cell>
          <cell r="H198" t="str">
            <v>---</v>
          </cell>
          <cell r="I198" t="str">
            <v>---</v>
          </cell>
          <cell r="J198" t="str">
            <v>---</v>
          </cell>
          <cell r="K198" t="str">
            <v>---</v>
          </cell>
          <cell r="L198" t="str">
            <v>---</v>
          </cell>
          <cell r="M198">
            <v>71382</v>
          </cell>
          <cell r="N198">
            <v>0</v>
          </cell>
          <cell r="O198">
            <v>0</v>
          </cell>
          <cell r="P198">
            <v>55559</v>
          </cell>
        </row>
        <row r="199">
          <cell r="A199">
            <v>1000196</v>
          </cell>
          <cell r="B199" t="str">
            <v>DOXAPROST 4MG COM X 30</v>
          </cell>
          <cell r="C199" t="str">
            <v>B</v>
          </cell>
          <cell r="D199">
            <v>8474</v>
          </cell>
          <cell r="E199">
            <v>33896</v>
          </cell>
          <cell r="F199">
            <v>33142</v>
          </cell>
          <cell r="G199">
            <v>0</v>
          </cell>
          <cell r="H199" t="str">
            <v>---</v>
          </cell>
          <cell r="I199" t="str">
            <v>---</v>
          </cell>
          <cell r="J199" t="str">
            <v>---</v>
          </cell>
          <cell r="K199" t="str">
            <v>---</v>
          </cell>
          <cell r="L199" t="str">
            <v>16.395 10/04</v>
          </cell>
          <cell r="M199">
            <v>22189</v>
          </cell>
          <cell r="N199">
            <v>396</v>
          </cell>
          <cell r="O199">
            <v>0</v>
          </cell>
          <cell r="P199">
            <v>21835</v>
          </cell>
        </row>
        <row r="200">
          <cell r="A200">
            <v>1000198</v>
          </cell>
          <cell r="B200" t="str">
            <v>CELESTRAT 2MG/0,25MG COM X 15</v>
          </cell>
          <cell r="C200" t="str">
            <v>B</v>
          </cell>
          <cell r="D200">
            <v>116666</v>
          </cell>
          <cell r="E200">
            <v>116666</v>
          </cell>
          <cell r="F200">
            <v>112867</v>
          </cell>
          <cell r="G200">
            <v>0</v>
          </cell>
          <cell r="H200" t="str">
            <v>---</v>
          </cell>
          <cell r="I200" t="str">
            <v>---</v>
          </cell>
          <cell r="J200" t="str">
            <v>---</v>
          </cell>
          <cell r="K200" t="str">
            <v>---</v>
          </cell>
          <cell r="L200" t="str">
            <v>---</v>
          </cell>
          <cell r="M200">
            <v>130543</v>
          </cell>
          <cell r="N200">
            <v>0</v>
          </cell>
          <cell r="O200">
            <v>0</v>
          </cell>
          <cell r="P200">
            <v>180637</v>
          </cell>
        </row>
        <row r="201">
          <cell r="A201">
            <v>1000228</v>
          </cell>
          <cell r="B201" t="str">
            <v>UNIDEXA 2MG/ML INJ X 50</v>
          </cell>
          <cell r="C201" t="str">
            <v>B</v>
          </cell>
          <cell r="D201">
            <v>1454</v>
          </cell>
          <cell r="E201">
            <v>0</v>
          </cell>
          <cell r="F201">
            <v>0</v>
          </cell>
          <cell r="G201">
            <v>0</v>
          </cell>
          <cell r="H201" t="str">
            <v>---</v>
          </cell>
          <cell r="I201" t="str">
            <v>---</v>
          </cell>
          <cell r="J201" t="str">
            <v>---</v>
          </cell>
          <cell r="K201" t="str">
            <v>---</v>
          </cell>
          <cell r="L201" t="str">
            <v>CAPACIDADE PRODUTIVA - (Sala de manipulação compete com colírios. Teremos media fill na área)</v>
          </cell>
          <cell r="M201">
            <v>484</v>
          </cell>
          <cell r="N201">
            <v>0</v>
          </cell>
          <cell r="O201">
            <v>0</v>
          </cell>
          <cell r="P201">
            <v>285</v>
          </cell>
        </row>
        <row r="202">
          <cell r="A202">
            <v>1000232</v>
          </cell>
          <cell r="B202" t="str">
            <v>UNITIDAZIN 50MG COM REV X 20 P.344/98-C1</v>
          </cell>
          <cell r="C202" t="str">
            <v>B</v>
          </cell>
          <cell r="D202">
            <v>20000</v>
          </cell>
          <cell r="E202">
            <v>0</v>
          </cell>
          <cell r="F202">
            <v>0</v>
          </cell>
          <cell r="G202">
            <v>0</v>
          </cell>
          <cell r="H202" t="str">
            <v>---</v>
          </cell>
          <cell r="I202" t="str">
            <v>---</v>
          </cell>
          <cell r="J202" t="str">
            <v>---</v>
          </cell>
          <cell r="K202" t="str">
            <v>---</v>
          </cell>
          <cell r="L202" t="str">
            <v>---</v>
          </cell>
          <cell r="M202">
            <v>61459</v>
          </cell>
          <cell r="N202">
            <v>0</v>
          </cell>
          <cell r="O202">
            <v>0</v>
          </cell>
          <cell r="P202">
            <v>51512</v>
          </cell>
        </row>
        <row r="203">
          <cell r="A203">
            <v>1000240</v>
          </cell>
          <cell r="B203" t="str">
            <v>HISTADIN D1/12MG/ML XPE X60ML</v>
          </cell>
          <cell r="C203" t="str">
            <v>B</v>
          </cell>
          <cell r="D203">
            <v>28455</v>
          </cell>
          <cell r="E203">
            <v>28455</v>
          </cell>
          <cell r="F203">
            <v>27853</v>
          </cell>
          <cell r="G203">
            <v>0</v>
          </cell>
          <cell r="H203" t="str">
            <v>---</v>
          </cell>
          <cell r="I203" t="str">
            <v>---</v>
          </cell>
          <cell r="J203" t="str">
            <v>---</v>
          </cell>
          <cell r="K203" t="str">
            <v>---</v>
          </cell>
          <cell r="L203" t="str">
            <v>---</v>
          </cell>
          <cell r="M203">
            <v>35919</v>
          </cell>
          <cell r="N203">
            <v>0</v>
          </cell>
          <cell r="O203">
            <v>0</v>
          </cell>
          <cell r="P203">
            <v>54605</v>
          </cell>
        </row>
        <row r="204">
          <cell r="A204">
            <v>1000250</v>
          </cell>
          <cell r="B204" t="str">
            <v>PROPARK 2MG COM X 75 PORT 344/98-C1</v>
          </cell>
          <cell r="C204" t="str">
            <v>B</v>
          </cell>
          <cell r="D204">
            <v>11333</v>
          </cell>
          <cell r="E204">
            <v>0</v>
          </cell>
          <cell r="F204">
            <v>0</v>
          </cell>
          <cell r="G204">
            <v>0</v>
          </cell>
          <cell r="H204" t="str">
            <v>---</v>
          </cell>
          <cell r="I204" t="str">
            <v>---</v>
          </cell>
          <cell r="J204" t="str">
            <v>---</v>
          </cell>
          <cell r="K204" t="str">
            <v>---</v>
          </cell>
          <cell r="L204" t="str">
            <v>---</v>
          </cell>
          <cell r="M204">
            <v>34306</v>
          </cell>
          <cell r="N204">
            <v>0</v>
          </cell>
          <cell r="O204">
            <v>0</v>
          </cell>
          <cell r="P204">
            <v>30886</v>
          </cell>
        </row>
        <row r="205">
          <cell r="A205">
            <v>1000256</v>
          </cell>
          <cell r="B205" t="str">
            <v>UNI-DIAZEPAX 10MG COM X 200 P. 344/98-B1</v>
          </cell>
          <cell r="C205" t="str">
            <v>B</v>
          </cell>
          <cell r="D205">
            <v>12325</v>
          </cell>
          <cell r="E205">
            <v>36975</v>
          </cell>
          <cell r="F205">
            <v>35839</v>
          </cell>
          <cell r="G205">
            <v>0</v>
          </cell>
          <cell r="H205" t="str">
            <v>---</v>
          </cell>
          <cell r="I205" t="str">
            <v>---</v>
          </cell>
          <cell r="J205" t="str">
            <v>---</v>
          </cell>
          <cell r="K205" t="str">
            <v>---</v>
          </cell>
          <cell r="L205" t="str">
            <v>---</v>
          </cell>
          <cell r="M205">
            <v>32445</v>
          </cell>
          <cell r="N205">
            <v>0</v>
          </cell>
          <cell r="O205">
            <v>0</v>
          </cell>
          <cell r="P205">
            <v>53866</v>
          </cell>
        </row>
        <row r="206">
          <cell r="A206">
            <v>1000279</v>
          </cell>
          <cell r="B206" t="str">
            <v>HYTOS PLUS SOL OR GT X 15ML</v>
          </cell>
          <cell r="C206" t="str">
            <v>B</v>
          </cell>
          <cell r="D206">
            <v>39344</v>
          </cell>
          <cell r="E206">
            <v>0</v>
          </cell>
          <cell r="F206">
            <v>0</v>
          </cell>
          <cell r="G206">
            <v>0</v>
          </cell>
          <cell r="H206" t="str">
            <v>---</v>
          </cell>
          <cell r="I206" t="str">
            <v>---</v>
          </cell>
          <cell r="J206" t="str">
            <v>---</v>
          </cell>
          <cell r="K206" t="str">
            <v>---</v>
          </cell>
          <cell r="L206" t="str">
            <v>---</v>
          </cell>
          <cell r="M206">
            <v>75622</v>
          </cell>
          <cell r="N206">
            <v>0</v>
          </cell>
          <cell r="O206">
            <v>0</v>
          </cell>
          <cell r="P206">
            <v>62047</v>
          </cell>
        </row>
        <row r="207">
          <cell r="A207">
            <v>1000280</v>
          </cell>
          <cell r="B207" t="str">
            <v>TEIPLAN 400 MG PO INJ FA E DIL</v>
          </cell>
          <cell r="C207" t="str">
            <v>B</v>
          </cell>
          <cell r="D207">
            <v>25000</v>
          </cell>
          <cell r="E207">
            <v>26930</v>
          </cell>
          <cell r="F207">
            <v>22074</v>
          </cell>
          <cell r="G207">
            <v>4856</v>
          </cell>
          <cell r="H207" t="str">
            <v>---</v>
          </cell>
          <cell r="I207" t="str">
            <v>---</v>
          </cell>
          <cell r="J207" t="str">
            <v>---</v>
          </cell>
          <cell r="K207" t="str">
            <v>---</v>
          </cell>
          <cell r="L207" t="str">
            <v>---</v>
          </cell>
          <cell r="M207">
            <v>8</v>
          </cell>
          <cell r="N207">
            <v>0</v>
          </cell>
          <cell r="O207">
            <v>0</v>
          </cell>
          <cell r="P207">
            <v>20589</v>
          </cell>
        </row>
        <row r="208">
          <cell r="A208">
            <v>1000291</v>
          </cell>
          <cell r="B208" t="str">
            <v>SILGLOS 10MG/G CREME DERM X30G</v>
          </cell>
          <cell r="C208" t="str">
            <v>B</v>
          </cell>
          <cell r="D208">
            <v>16129</v>
          </cell>
          <cell r="E208">
            <v>16129</v>
          </cell>
          <cell r="F208">
            <v>15716</v>
          </cell>
          <cell r="G208">
            <v>0</v>
          </cell>
          <cell r="H208" t="str">
            <v>---</v>
          </cell>
          <cell r="I208" t="str">
            <v>---</v>
          </cell>
          <cell r="J208" t="str">
            <v>---</v>
          </cell>
          <cell r="K208" t="str">
            <v>---</v>
          </cell>
          <cell r="L208" t="str">
            <v>---</v>
          </cell>
          <cell r="M208">
            <v>25922</v>
          </cell>
          <cell r="N208">
            <v>0</v>
          </cell>
          <cell r="O208">
            <v>0</v>
          </cell>
          <cell r="P208">
            <v>29048</v>
          </cell>
        </row>
        <row r="209">
          <cell r="A209">
            <v>1000303</v>
          </cell>
          <cell r="B209" t="str">
            <v>DESLANOL 0,2MG/ML SOL INJ C/50</v>
          </cell>
          <cell r="C209" t="str">
            <v>B</v>
          </cell>
          <cell r="D209">
            <v>3809</v>
          </cell>
          <cell r="E209">
            <v>3809</v>
          </cell>
          <cell r="F209">
            <v>3376</v>
          </cell>
          <cell r="G209">
            <v>0</v>
          </cell>
          <cell r="H209" t="str">
            <v>---</v>
          </cell>
          <cell r="I209" t="str">
            <v>---</v>
          </cell>
          <cell r="J209" t="str">
            <v>---</v>
          </cell>
          <cell r="K209" t="str">
            <v>---</v>
          </cell>
          <cell r="L209" t="str">
            <v>---</v>
          </cell>
          <cell r="M209">
            <v>3763</v>
          </cell>
          <cell r="N209">
            <v>0</v>
          </cell>
          <cell r="O209">
            <v>3</v>
          </cell>
          <cell r="P209">
            <v>5681</v>
          </cell>
        </row>
        <row r="210">
          <cell r="A210">
            <v>1000313</v>
          </cell>
          <cell r="B210" t="str">
            <v>FLUCISTEIN 20MG/ML XPE X100ML</v>
          </cell>
          <cell r="C210" t="str">
            <v>B</v>
          </cell>
          <cell r="D210">
            <v>24509</v>
          </cell>
          <cell r="E210">
            <v>24509</v>
          </cell>
          <cell r="F210">
            <v>22943</v>
          </cell>
          <cell r="G210">
            <v>0</v>
          </cell>
          <cell r="H210" t="str">
            <v>---</v>
          </cell>
          <cell r="I210" t="str">
            <v>---</v>
          </cell>
          <cell r="J210" t="str">
            <v>---</v>
          </cell>
          <cell r="K210" t="str">
            <v>---</v>
          </cell>
          <cell r="L210" t="str">
            <v>---</v>
          </cell>
          <cell r="M210">
            <v>89283</v>
          </cell>
          <cell r="N210">
            <v>0</v>
          </cell>
          <cell r="O210">
            <v>50</v>
          </cell>
          <cell r="P210">
            <v>87943</v>
          </cell>
        </row>
        <row r="211">
          <cell r="A211">
            <v>1000318</v>
          </cell>
          <cell r="B211" t="str">
            <v>ERGOMETRIN 0,2MG/ML INJ X50AMP</v>
          </cell>
          <cell r="C211" t="str">
            <v>B</v>
          </cell>
          <cell r="D211">
            <v>4545</v>
          </cell>
          <cell r="E211">
            <v>0</v>
          </cell>
          <cell r="F211">
            <v>0</v>
          </cell>
          <cell r="G211">
            <v>0</v>
          </cell>
          <cell r="H211" t="str">
            <v>---</v>
          </cell>
          <cell r="I211" t="str">
            <v>---</v>
          </cell>
          <cell r="J211" t="str">
            <v>---</v>
          </cell>
          <cell r="K211" t="str">
            <v>---</v>
          </cell>
          <cell r="L211" t="str">
            <v>---</v>
          </cell>
          <cell r="M211">
            <v>6986</v>
          </cell>
          <cell r="N211">
            <v>0</v>
          </cell>
          <cell r="O211">
            <v>0</v>
          </cell>
          <cell r="P211">
            <v>5233</v>
          </cell>
        </row>
        <row r="212">
          <cell r="A212">
            <v>1000319</v>
          </cell>
          <cell r="B212" t="str">
            <v>OXCARB 6% SUS ORX100ML+SER DOS P344/98C1</v>
          </cell>
          <cell r="C212" t="str">
            <v>B</v>
          </cell>
          <cell r="D212">
            <v>9803</v>
          </cell>
          <cell r="E212">
            <v>9803</v>
          </cell>
          <cell r="F212">
            <v>9478</v>
          </cell>
          <cell r="G212">
            <v>0</v>
          </cell>
          <cell r="H212" t="str">
            <v>---</v>
          </cell>
          <cell r="I212" t="str">
            <v>---</v>
          </cell>
          <cell r="J212" t="str">
            <v>---</v>
          </cell>
          <cell r="K212" t="str">
            <v>---</v>
          </cell>
          <cell r="L212" t="str">
            <v>---</v>
          </cell>
          <cell r="M212">
            <v>16987</v>
          </cell>
          <cell r="N212">
            <v>0</v>
          </cell>
          <cell r="O212">
            <v>0</v>
          </cell>
          <cell r="P212">
            <v>19950</v>
          </cell>
        </row>
        <row r="213">
          <cell r="A213">
            <v>1000335</v>
          </cell>
          <cell r="B213" t="str">
            <v>UNIMEDROL 125 MG INJ X 1FA E</v>
          </cell>
          <cell r="C213" t="str">
            <v>B</v>
          </cell>
          <cell r="D213">
            <v>30120</v>
          </cell>
          <cell r="E213">
            <v>52200</v>
          </cell>
          <cell r="F213">
            <v>52014</v>
          </cell>
          <cell r="G213">
            <v>186</v>
          </cell>
          <cell r="H213" t="str">
            <v>---</v>
          </cell>
          <cell r="I213" t="str">
            <v>---</v>
          </cell>
          <cell r="J213" t="str">
            <v>---</v>
          </cell>
          <cell r="K213" t="str">
            <v>---</v>
          </cell>
          <cell r="L213" t="str">
            <v>---</v>
          </cell>
          <cell r="M213">
            <v>35835</v>
          </cell>
          <cell r="N213">
            <v>0</v>
          </cell>
          <cell r="O213">
            <v>0</v>
          </cell>
          <cell r="P213">
            <v>154523</v>
          </cell>
        </row>
        <row r="214">
          <cell r="A214">
            <v>1000337</v>
          </cell>
          <cell r="B214" t="str">
            <v>UNIMEDROL 500MG INJ X 1FA 1DIL</v>
          </cell>
          <cell r="C214" t="str">
            <v>B</v>
          </cell>
          <cell r="D214">
            <v>15082</v>
          </cell>
          <cell r="E214">
            <v>0</v>
          </cell>
          <cell r="F214">
            <v>0</v>
          </cell>
          <cell r="G214">
            <v>0</v>
          </cell>
          <cell r="H214" t="str">
            <v>---</v>
          </cell>
          <cell r="I214" t="str">
            <v>---</v>
          </cell>
          <cell r="J214" t="str">
            <v>---</v>
          </cell>
          <cell r="K214" t="str">
            <v>---</v>
          </cell>
          <cell r="L214" t="str">
            <v>---</v>
          </cell>
          <cell r="M214">
            <v>100862</v>
          </cell>
          <cell r="N214">
            <v>0</v>
          </cell>
          <cell r="O214">
            <v>0</v>
          </cell>
          <cell r="P214">
            <v>91607</v>
          </cell>
        </row>
        <row r="215">
          <cell r="A215">
            <v>1000351</v>
          </cell>
          <cell r="B215" t="str">
            <v>PROSTMAN 50MG COM X 20</v>
          </cell>
          <cell r="C215" t="str">
            <v>B</v>
          </cell>
          <cell r="D215">
            <v>27150</v>
          </cell>
          <cell r="E215">
            <v>27150</v>
          </cell>
          <cell r="F215">
            <v>23387</v>
          </cell>
          <cell r="G215">
            <v>3763</v>
          </cell>
          <cell r="H215" t="str">
            <v>---</v>
          </cell>
          <cell r="I215" t="str">
            <v>---</v>
          </cell>
          <cell r="J215" t="str">
            <v>---</v>
          </cell>
          <cell r="K215" t="str">
            <v>---</v>
          </cell>
          <cell r="L215" t="str">
            <v>---</v>
          </cell>
          <cell r="M215">
            <v>3</v>
          </cell>
          <cell r="N215">
            <v>0</v>
          </cell>
          <cell r="O215">
            <v>0</v>
          </cell>
          <cell r="P215">
            <v>23334</v>
          </cell>
        </row>
        <row r="216">
          <cell r="A216">
            <v>1000358</v>
          </cell>
          <cell r="B216" t="str">
            <v>PREDI-MEDROL 40MG/ML SUS INJ X</v>
          </cell>
          <cell r="C216" t="str">
            <v>B</v>
          </cell>
          <cell r="D216">
            <v>16744</v>
          </cell>
          <cell r="E216">
            <v>16744</v>
          </cell>
          <cell r="F216">
            <v>15980</v>
          </cell>
          <cell r="G216">
            <v>764</v>
          </cell>
          <cell r="H216" t="str">
            <v>---</v>
          </cell>
          <cell r="I216" t="str">
            <v>---</v>
          </cell>
          <cell r="J216" t="str">
            <v>---</v>
          </cell>
          <cell r="K216" t="str">
            <v>---</v>
          </cell>
          <cell r="L216" t="str">
            <v>---</v>
          </cell>
          <cell r="M216">
            <v>9311</v>
          </cell>
          <cell r="N216">
            <v>0</v>
          </cell>
          <cell r="O216">
            <v>29</v>
          </cell>
          <cell r="P216">
            <v>13585</v>
          </cell>
        </row>
        <row r="217">
          <cell r="A217">
            <v>1000360</v>
          </cell>
          <cell r="B217" t="str">
            <v>SUCCINIL COLIN 100MG FA</v>
          </cell>
          <cell r="C217" t="str">
            <v>B</v>
          </cell>
          <cell r="D217">
            <v>90909</v>
          </cell>
          <cell r="E217">
            <v>0</v>
          </cell>
          <cell r="F217">
            <v>0</v>
          </cell>
          <cell r="G217">
            <v>0</v>
          </cell>
          <cell r="H217" t="str">
            <v>---</v>
          </cell>
          <cell r="I217" t="str">
            <v>---</v>
          </cell>
          <cell r="J217" t="str">
            <v>---</v>
          </cell>
          <cell r="K217" t="str">
            <v>---</v>
          </cell>
          <cell r="L217" t="str">
            <v>---</v>
          </cell>
          <cell r="M217">
            <v>31491</v>
          </cell>
          <cell r="N217">
            <v>650</v>
          </cell>
          <cell r="O217">
            <v>0</v>
          </cell>
          <cell r="P217">
            <v>13196</v>
          </cell>
        </row>
        <row r="218">
          <cell r="A218">
            <v>1000619</v>
          </cell>
          <cell r="B218" t="str">
            <v>GELO-BIO AEROSOL X 150ML</v>
          </cell>
          <cell r="C218" t="str">
            <v>B</v>
          </cell>
          <cell r="D218">
            <v>8881</v>
          </cell>
          <cell r="E218">
            <v>17762</v>
          </cell>
          <cell r="F218">
            <v>17499</v>
          </cell>
          <cell r="G218">
            <v>263</v>
          </cell>
          <cell r="H218" t="str">
            <v>---</v>
          </cell>
          <cell r="I218" t="str">
            <v>---</v>
          </cell>
          <cell r="J218" t="str">
            <v>---</v>
          </cell>
          <cell r="K218" t="str">
            <v>---</v>
          </cell>
          <cell r="L218" t="str">
            <v>---</v>
          </cell>
          <cell r="M218">
            <v>42594</v>
          </cell>
          <cell r="N218">
            <v>0</v>
          </cell>
          <cell r="O218">
            <v>0</v>
          </cell>
          <cell r="P218">
            <v>24070</v>
          </cell>
        </row>
        <row r="219">
          <cell r="A219">
            <v>1000620</v>
          </cell>
          <cell r="B219" t="str">
            <v>GELO-BIO AEROSOL X 60ML</v>
          </cell>
          <cell r="C219" t="str">
            <v>B</v>
          </cell>
          <cell r="D219">
            <v>21774</v>
          </cell>
          <cell r="E219">
            <v>0</v>
          </cell>
          <cell r="F219">
            <v>0</v>
          </cell>
          <cell r="G219">
            <v>0</v>
          </cell>
          <cell r="H219" t="str">
            <v>---</v>
          </cell>
          <cell r="I219" t="str">
            <v>---</v>
          </cell>
          <cell r="J219" t="str">
            <v>---</v>
          </cell>
          <cell r="K219" t="str">
            <v>---</v>
          </cell>
          <cell r="L219" t="str">
            <v>---</v>
          </cell>
          <cell r="M219">
            <v>54074</v>
          </cell>
          <cell r="N219">
            <v>0</v>
          </cell>
          <cell r="O219">
            <v>0</v>
          </cell>
          <cell r="P219">
            <v>46841</v>
          </cell>
        </row>
        <row r="220">
          <cell r="A220">
            <v>1000654</v>
          </cell>
          <cell r="B220" t="str">
            <v>LIDOJET 2% S/VAS 12 FA</v>
          </cell>
          <cell r="C220" t="str">
            <v>B</v>
          </cell>
          <cell r="D220">
            <v>399</v>
          </cell>
          <cell r="E220">
            <v>4389</v>
          </cell>
          <cell r="F220">
            <v>4166</v>
          </cell>
          <cell r="G220">
            <v>0</v>
          </cell>
          <cell r="H220" t="str">
            <v>---</v>
          </cell>
          <cell r="I220" t="str">
            <v>---</v>
          </cell>
          <cell r="J220" t="str">
            <v>---</v>
          </cell>
          <cell r="K220" t="str">
            <v>---</v>
          </cell>
          <cell r="L220" t="str">
            <v>---</v>
          </cell>
          <cell r="M220">
            <v>4670</v>
          </cell>
          <cell r="N220">
            <v>0</v>
          </cell>
          <cell r="O220">
            <v>0</v>
          </cell>
          <cell r="P220">
            <v>5350</v>
          </cell>
        </row>
        <row r="221">
          <cell r="A221">
            <v>1000851</v>
          </cell>
          <cell r="B221" t="str">
            <v>NAUSICALM B6 50 + 10 MG COMP X 20</v>
          </cell>
          <cell r="C221" t="str">
            <v>B</v>
          </cell>
          <cell r="D221">
            <v>36000</v>
          </cell>
          <cell r="E221">
            <v>72000</v>
          </cell>
          <cell r="F221">
            <v>59538</v>
          </cell>
          <cell r="G221">
            <v>12462</v>
          </cell>
          <cell r="H221" t="str">
            <v>---</v>
          </cell>
          <cell r="I221" t="str">
            <v>---</v>
          </cell>
          <cell r="J221" t="str">
            <v>---</v>
          </cell>
          <cell r="K221">
            <v>2791</v>
          </cell>
          <cell r="L221" t="str">
            <v>---</v>
          </cell>
          <cell r="M221">
            <v>183723</v>
          </cell>
          <cell r="N221">
            <v>2791</v>
          </cell>
          <cell r="O221">
            <v>0</v>
          </cell>
          <cell r="P221">
            <v>153112</v>
          </cell>
        </row>
        <row r="222">
          <cell r="A222">
            <v>1000861</v>
          </cell>
          <cell r="B222" t="str">
            <v>IMICIL 500 + 500 MG PO INJ CX C/ 1 FA</v>
          </cell>
          <cell r="C222" t="str">
            <v>B</v>
          </cell>
          <cell r="D222">
            <v>18535</v>
          </cell>
          <cell r="E222">
            <v>18535</v>
          </cell>
          <cell r="F222">
            <v>0</v>
          </cell>
          <cell r="G222">
            <v>18535</v>
          </cell>
          <cell r="H222" t="str">
            <v>---</v>
          </cell>
          <cell r="I222" t="str">
            <v>---</v>
          </cell>
          <cell r="J222" t="str">
            <v>---</v>
          </cell>
          <cell r="K222" t="str">
            <v>---</v>
          </cell>
          <cell r="L222" t="str">
            <v>---</v>
          </cell>
          <cell r="M222">
            <v>19555</v>
          </cell>
          <cell r="N222">
            <v>0</v>
          </cell>
          <cell r="O222">
            <v>0</v>
          </cell>
          <cell r="P222">
            <v>12985</v>
          </cell>
        </row>
        <row r="223">
          <cell r="A223">
            <v>1000867</v>
          </cell>
          <cell r="B223" t="str">
            <v>UNIANF PO LIOF INJ 50MG X 25 FA</v>
          </cell>
          <cell r="C223" t="str">
            <v>B</v>
          </cell>
          <cell r="D223">
            <v>380</v>
          </cell>
          <cell r="E223">
            <v>0</v>
          </cell>
          <cell r="F223">
            <v>0</v>
          </cell>
          <cell r="G223">
            <v>0</v>
          </cell>
          <cell r="H223" t="str">
            <v>---</v>
          </cell>
          <cell r="I223" t="str">
            <v>---</v>
          </cell>
          <cell r="J223" t="str">
            <v>---</v>
          </cell>
          <cell r="K223" t="str">
            <v>---</v>
          </cell>
          <cell r="L223" t="str">
            <v>---</v>
          </cell>
          <cell r="M223">
            <v>3047</v>
          </cell>
          <cell r="N223">
            <v>0</v>
          </cell>
          <cell r="O223">
            <v>0</v>
          </cell>
          <cell r="P223">
            <v>3262</v>
          </cell>
        </row>
        <row r="224">
          <cell r="A224">
            <v>1000880</v>
          </cell>
          <cell r="B224" t="str">
            <v>UREPEL 10% CREME BG C/ 60G</v>
          </cell>
          <cell r="C224" t="str">
            <v>B</v>
          </cell>
          <cell r="D224">
            <v>8130</v>
          </cell>
          <cell r="E224">
            <v>8130</v>
          </cell>
          <cell r="F224">
            <v>7865</v>
          </cell>
          <cell r="G224">
            <v>265</v>
          </cell>
          <cell r="H224" t="str">
            <v>---</v>
          </cell>
          <cell r="I224" t="str">
            <v>---</v>
          </cell>
          <cell r="J224" t="str">
            <v>---</v>
          </cell>
          <cell r="K224" t="str">
            <v>---</v>
          </cell>
          <cell r="L224" t="str">
            <v>---</v>
          </cell>
          <cell r="M224">
            <v>12078</v>
          </cell>
          <cell r="N224">
            <v>0</v>
          </cell>
          <cell r="O224">
            <v>0</v>
          </cell>
          <cell r="P224">
            <v>7881</v>
          </cell>
        </row>
        <row r="225">
          <cell r="A225">
            <v>1000896</v>
          </cell>
          <cell r="B225" t="str">
            <v>VITA JR SOL ORAL FR C/ 120 ML</v>
          </cell>
          <cell r="C225" t="str">
            <v>B</v>
          </cell>
          <cell r="D225">
            <v>41356</v>
          </cell>
          <cell r="E225">
            <v>41356</v>
          </cell>
          <cell r="F225">
            <v>40663</v>
          </cell>
          <cell r="G225">
            <v>0</v>
          </cell>
          <cell r="H225" t="str">
            <v>---</v>
          </cell>
          <cell r="I225" t="str">
            <v>---</v>
          </cell>
          <cell r="J225" t="str">
            <v>---</v>
          </cell>
          <cell r="K225" t="str">
            <v>---</v>
          </cell>
          <cell r="L225" t="str">
            <v>---</v>
          </cell>
          <cell r="M225">
            <v>11322</v>
          </cell>
          <cell r="N225">
            <v>0</v>
          </cell>
          <cell r="O225">
            <v>0</v>
          </cell>
          <cell r="P225">
            <v>11688</v>
          </cell>
        </row>
        <row r="226">
          <cell r="A226">
            <v>1000897</v>
          </cell>
          <cell r="B226" t="str">
            <v>NAUSICALM B6 25+5MG/ML SOL OR FR X 20 ML</v>
          </cell>
          <cell r="C226" t="str">
            <v>B</v>
          </cell>
          <cell r="D226">
            <v>49382</v>
          </cell>
          <cell r="E226">
            <v>0</v>
          </cell>
          <cell r="F226">
            <v>0</v>
          </cell>
          <cell r="G226">
            <v>0</v>
          </cell>
          <cell r="H226" t="str">
            <v>---</v>
          </cell>
          <cell r="I226" t="str">
            <v>---</v>
          </cell>
          <cell r="J226" t="str">
            <v>---</v>
          </cell>
          <cell r="K226" t="str">
            <v>---</v>
          </cell>
          <cell r="L226" t="str">
            <v>---</v>
          </cell>
          <cell r="M226">
            <v>224331</v>
          </cell>
          <cell r="N226">
            <v>0</v>
          </cell>
          <cell r="O226">
            <v>0</v>
          </cell>
          <cell r="P226">
            <v>8581</v>
          </cell>
        </row>
        <row r="227">
          <cell r="A227">
            <v>1000925</v>
          </cell>
          <cell r="B227" t="str">
            <v>VIVERDAL 1MG COM REV X 30 P 344/98-C1</v>
          </cell>
          <cell r="C227" t="str">
            <v>B</v>
          </cell>
          <cell r="D227">
            <v>18000</v>
          </cell>
          <cell r="E227">
            <v>0</v>
          </cell>
          <cell r="F227">
            <v>0</v>
          </cell>
          <cell r="G227">
            <v>0</v>
          </cell>
          <cell r="H227" t="str">
            <v>---</v>
          </cell>
          <cell r="I227" t="str">
            <v>---</v>
          </cell>
          <cell r="J227" t="str">
            <v>---</v>
          </cell>
          <cell r="K227" t="str">
            <v>---</v>
          </cell>
          <cell r="L227" t="str">
            <v>---</v>
          </cell>
          <cell r="M227">
            <v>93158</v>
          </cell>
          <cell r="N227">
            <v>0</v>
          </cell>
          <cell r="O227">
            <v>0</v>
          </cell>
          <cell r="P227">
            <v>77860</v>
          </cell>
        </row>
        <row r="228">
          <cell r="A228">
            <v>1000926</v>
          </cell>
          <cell r="B228" t="str">
            <v>VIVERDAL 2MG COM REV X 30 P 344/98-C1</v>
          </cell>
          <cell r="C228" t="str">
            <v>B</v>
          </cell>
          <cell r="D228">
            <v>18000</v>
          </cell>
          <cell r="E228">
            <v>0</v>
          </cell>
          <cell r="F228">
            <v>0</v>
          </cell>
          <cell r="G228">
            <v>0</v>
          </cell>
          <cell r="H228" t="str">
            <v>---</v>
          </cell>
          <cell r="I228" t="str">
            <v>---</v>
          </cell>
          <cell r="J228" t="str">
            <v>---</v>
          </cell>
          <cell r="K228" t="str">
            <v>---</v>
          </cell>
          <cell r="L228" t="str">
            <v>---</v>
          </cell>
          <cell r="M228">
            <v>237456</v>
          </cell>
          <cell r="N228">
            <v>0</v>
          </cell>
          <cell r="O228">
            <v>0</v>
          </cell>
          <cell r="P228">
            <v>215636</v>
          </cell>
        </row>
        <row r="229">
          <cell r="A229">
            <v>1000928</v>
          </cell>
          <cell r="B229" t="str">
            <v>VIVERDAL 3MG COM REV X 30 P 344/98-C1</v>
          </cell>
          <cell r="C229" t="str">
            <v>B</v>
          </cell>
          <cell r="D229">
            <v>3100</v>
          </cell>
          <cell r="E229">
            <v>0</v>
          </cell>
          <cell r="F229">
            <v>0</v>
          </cell>
          <cell r="G229">
            <v>0</v>
          </cell>
          <cell r="H229" t="str">
            <v>---</v>
          </cell>
          <cell r="I229" t="str">
            <v>---</v>
          </cell>
          <cell r="J229" t="str">
            <v>---</v>
          </cell>
          <cell r="K229" t="str">
            <v>---</v>
          </cell>
          <cell r="L229" t="str">
            <v>---</v>
          </cell>
          <cell r="M229">
            <v>28783</v>
          </cell>
          <cell r="N229">
            <v>0</v>
          </cell>
          <cell r="O229">
            <v>0</v>
          </cell>
          <cell r="P229">
            <v>26253</v>
          </cell>
        </row>
        <row r="230">
          <cell r="A230">
            <v>1000958</v>
          </cell>
          <cell r="B230" t="str">
            <v>NAUSICALM B6 50 + 10 MG COMP X 30</v>
          </cell>
          <cell r="C230" t="str">
            <v>B</v>
          </cell>
          <cell r="D230">
            <v>24000</v>
          </cell>
          <cell r="E230">
            <v>48000</v>
          </cell>
          <cell r="F230">
            <v>46052</v>
          </cell>
          <cell r="G230">
            <v>0</v>
          </cell>
          <cell r="H230" t="str">
            <v>---</v>
          </cell>
          <cell r="I230" t="str">
            <v>---</v>
          </cell>
          <cell r="J230" t="str">
            <v>---</v>
          </cell>
          <cell r="K230">
            <v>22746</v>
          </cell>
          <cell r="L230" t="str">
            <v>---</v>
          </cell>
          <cell r="M230">
            <v>73249</v>
          </cell>
          <cell r="N230">
            <v>22746</v>
          </cell>
          <cell r="O230">
            <v>0</v>
          </cell>
          <cell r="P230">
            <v>45191</v>
          </cell>
        </row>
        <row r="231">
          <cell r="A231">
            <v>1000974</v>
          </cell>
          <cell r="B231" t="str">
            <v>FLOSSOTEC 10 MG COMP X 30</v>
          </cell>
          <cell r="C231" t="str">
            <v>B</v>
          </cell>
          <cell r="D231">
            <v>55000</v>
          </cell>
          <cell r="E231">
            <v>55000</v>
          </cell>
          <cell r="F231">
            <v>53252</v>
          </cell>
          <cell r="G231">
            <v>0</v>
          </cell>
          <cell r="H231" t="str">
            <v>---</v>
          </cell>
          <cell r="I231" t="str">
            <v>---</v>
          </cell>
          <cell r="J231" t="str">
            <v>---</v>
          </cell>
          <cell r="K231" t="str">
            <v>---</v>
          </cell>
          <cell r="L231" t="str">
            <v>---</v>
          </cell>
          <cell r="M231">
            <v>183466</v>
          </cell>
          <cell r="N231">
            <v>0</v>
          </cell>
          <cell r="O231">
            <v>0</v>
          </cell>
          <cell r="P231">
            <v>192345</v>
          </cell>
        </row>
        <row r="232">
          <cell r="A232">
            <v>1001014</v>
          </cell>
          <cell r="B232" t="str">
            <v>ALLFORT COMP REV X 30</v>
          </cell>
          <cell r="C232" t="str">
            <v>B</v>
          </cell>
          <cell r="D232">
            <v>10000</v>
          </cell>
          <cell r="E232">
            <v>20000</v>
          </cell>
          <cell r="F232">
            <v>19642</v>
          </cell>
          <cell r="G232">
            <v>0</v>
          </cell>
          <cell r="H232" t="str">
            <v>---</v>
          </cell>
          <cell r="I232" t="str">
            <v>---</v>
          </cell>
          <cell r="J232" t="str">
            <v>---</v>
          </cell>
          <cell r="K232">
            <v>1680</v>
          </cell>
          <cell r="L232" t="str">
            <v>---</v>
          </cell>
          <cell r="M232">
            <v>14705</v>
          </cell>
          <cell r="N232">
            <v>0</v>
          </cell>
          <cell r="O232">
            <v>0</v>
          </cell>
          <cell r="P232">
            <v>42990</v>
          </cell>
        </row>
        <row r="233">
          <cell r="A233">
            <v>1001023</v>
          </cell>
          <cell r="B233" t="str">
            <v>DCAL 600 + D3 COMP REV X 60 (AL)</v>
          </cell>
          <cell r="C233" t="str">
            <v>B</v>
          </cell>
          <cell r="D233">
            <v>5400</v>
          </cell>
          <cell r="E233">
            <v>54000</v>
          </cell>
          <cell r="F233">
            <v>53302</v>
          </cell>
          <cell r="G233">
            <v>0</v>
          </cell>
          <cell r="H233" t="str">
            <v>---</v>
          </cell>
          <cell r="I233" t="str">
            <v>---</v>
          </cell>
          <cell r="J233" t="str">
            <v>---</v>
          </cell>
          <cell r="K233" t="str">
            <v>---</v>
          </cell>
          <cell r="L233" t="str">
            <v>---</v>
          </cell>
          <cell r="M233">
            <v>140</v>
          </cell>
          <cell r="N233">
            <v>0</v>
          </cell>
          <cell r="O233">
            <v>0</v>
          </cell>
          <cell r="P233">
            <v>24984</v>
          </cell>
        </row>
        <row r="234">
          <cell r="A234">
            <v>1001032</v>
          </cell>
          <cell r="B234" t="str">
            <v>FONT D GOTAS FR 10ML (AL)</v>
          </cell>
          <cell r="C234" t="str">
            <v>B</v>
          </cell>
          <cell r="D234">
            <v>39408</v>
          </cell>
          <cell r="E234">
            <v>0</v>
          </cell>
          <cell r="F234">
            <v>0</v>
          </cell>
          <cell r="G234">
            <v>0</v>
          </cell>
          <cell r="H234" t="str">
            <v>---</v>
          </cell>
          <cell r="I234" t="str">
            <v>---</v>
          </cell>
          <cell r="J234" t="str">
            <v>---</v>
          </cell>
          <cell r="K234" t="str">
            <v>---</v>
          </cell>
          <cell r="L234" t="str">
            <v>---</v>
          </cell>
          <cell r="M234">
            <v>44378</v>
          </cell>
          <cell r="N234">
            <v>0</v>
          </cell>
          <cell r="O234">
            <v>0</v>
          </cell>
          <cell r="P234">
            <v>31277</v>
          </cell>
        </row>
        <row r="235">
          <cell r="A235">
            <v>1001075</v>
          </cell>
          <cell r="B235" t="str">
            <v>FERISEPT 10MG/ML SOL TOP SPRAY FR C/45ML</v>
          </cell>
          <cell r="C235" t="str">
            <v>B</v>
          </cell>
          <cell r="D235">
            <v>65674</v>
          </cell>
          <cell r="E235">
            <v>0</v>
          </cell>
          <cell r="F235">
            <v>0</v>
          </cell>
          <cell r="G235">
            <v>0</v>
          </cell>
          <cell r="H235" t="str">
            <v>---</v>
          </cell>
          <cell r="I235" t="str">
            <v>---</v>
          </cell>
          <cell r="J235" t="str">
            <v>---</v>
          </cell>
          <cell r="K235" t="str">
            <v>---</v>
          </cell>
          <cell r="L235" t="str">
            <v>---</v>
          </cell>
          <cell r="M235">
            <v>61497</v>
          </cell>
          <cell r="N235">
            <v>0</v>
          </cell>
          <cell r="O235">
            <v>0</v>
          </cell>
          <cell r="P235">
            <v>79953</v>
          </cell>
        </row>
        <row r="236">
          <cell r="A236">
            <v>1001121</v>
          </cell>
          <cell r="B236" t="str">
            <v>DERMOPANTOL BG LAM X 20G</v>
          </cell>
          <cell r="C236" t="str">
            <v>B</v>
          </cell>
          <cell r="D236">
            <v>17073</v>
          </cell>
          <cell r="E236">
            <v>34146</v>
          </cell>
          <cell r="F236">
            <v>66529</v>
          </cell>
          <cell r="G236" t="str">
            <v>0</v>
          </cell>
          <cell r="H236" t="str">
            <v>---</v>
          </cell>
          <cell r="I236" t="str">
            <v>---</v>
          </cell>
          <cell r="J236" t="str">
            <v>---</v>
          </cell>
          <cell r="K236" t="str">
            <v>---</v>
          </cell>
          <cell r="L236" t="str">
            <v>---</v>
          </cell>
          <cell r="M236">
            <v>7319</v>
          </cell>
          <cell r="N236">
            <v>0</v>
          </cell>
          <cell r="O236">
            <v>0</v>
          </cell>
          <cell r="P236">
            <v>21973</v>
          </cell>
        </row>
        <row r="237">
          <cell r="A237">
            <v>1001127</v>
          </cell>
          <cell r="B237" t="str">
            <v>FENAREN 11,6MG/G GEL X 60G</v>
          </cell>
          <cell r="C237" t="str">
            <v>B</v>
          </cell>
          <cell r="D237">
            <v>8130</v>
          </cell>
          <cell r="E237">
            <v>24390</v>
          </cell>
          <cell r="F237">
            <v>23154</v>
          </cell>
          <cell r="G237">
            <v>0</v>
          </cell>
          <cell r="H237" t="str">
            <v>---</v>
          </cell>
          <cell r="I237" t="str">
            <v>---</v>
          </cell>
          <cell r="J237" t="str">
            <v>---</v>
          </cell>
          <cell r="K237" t="str">
            <v>---</v>
          </cell>
          <cell r="L237" t="str">
            <v>8.130 - 10/04</v>
          </cell>
          <cell r="M237">
            <v>36118</v>
          </cell>
          <cell r="N237">
            <v>6400</v>
          </cell>
          <cell r="O237">
            <v>0</v>
          </cell>
          <cell r="P237">
            <v>26225</v>
          </cell>
        </row>
        <row r="238">
          <cell r="A238">
            <v>1001135</v>
          </cell>
          <cell r="B238" t="str">
            <v>FONT D CAP MOLE X 60 (AL)</v>
          </cell>
          <cell r="C238" t="str">
            <v>B</v>
          </cell>
          <cell r="D238">
            <v>6600</v>
          </cell>
          <cell r="E238">
            <v>19800</v>
          </cell>
          <cell r="F238">
            <v>17279</v>
          </cell>
          <cell r="G238">
            <v>0</v>
          </cell>
          <cell r="H238" t="str">
            <v>---</v>
          </cell>
          <cell r="I238" t="str">
            <v>---</v>
          </cell>
          <cell r="J238" t="str">
            <v>---</v>
          </cell>
          <cell r="K238" t="str">
            <v>---</v>
          </cell>
          <cell r="L238" t="str">
            <v>---</v>
          </cell>
          <cell r="M238">
            <v>0</v>
          </cell>
          <cell r="N238">
            <v>0</v>
          </cell>
          <cell r="O238">
            <v>0</v>
          </cell>
          <cell r="P238">
            <v>4962</v>
          </cell>
        </row>
        <row r="239">
          <cell r="A239">
            <v>1001185</v>
          </cell>
          <cell r="B239" t="str">
            <v>PROCTS H POMADA BG X 20G + 1 APLICADOR</v>
          </cell>
          <cell r="C239" t="str">
            <v>B</v>
          </cell>
          <cell r="D239">
            <v>23255</v>
          </cell>
          <cell r="E239">
            <v>0</v>
          </cell>
          <cell r="F239">
            <v>0</v>
          </cell>
          <cell r="G239">
            <v>0</v>
          </cell>
          <cell r="H239" t="str">
            <v>---</v>
          </cell>
          <cell r="I239" t="str">
            <v>---</v>
          </cell>
          <cell r="J239" t="str">
            <v>---</v>
          </cell>
          <cell r="K239" t="str">
            <v>---</v>
          </cell>
          <cell r="L239" t="str">
            <v>---</v>
          </cell>
          <cell r="M239">
            <v>123636</v>
          </cell>
          <cell r="N239">
            <v>0</v>
          </cell>
          <cell r="O239">
            <v>0</v>
          </cell>
          <cell r="P239">
            <v>83527</v>
          </cell>
        </row>
        <row r="240">
          <cell r="A240">
            <v>1001194</v>
          </cell>
          <cell r="B240" t="str">
            <v>CICATRIGEL GEL BG X 30G</v>
          </cell>
          <cell r="C240" t="str">
            <v>B</v>
          </cell>
          <cell r="D240">
            <v>16260</v>
          </cell>
          <cell r="E240">
            <v>0</v>
          </cell>
          <cell r="F240">
            <v>0</v>
          </cell>
          <cell r="G240">
            <v>0</v>
          </cell>
          <cell r="H240" t="str">
            <v>---</v>
          </cell>
          <cell r="I240" t="str">
            <v>---</v>
          </cell>
          <cell r="J240" t="str">
            <v>---</v>
          </cell>
          <cell r="K240" t="str">
            <v>---</v>
          </cell>
          <cell r="L240" t="str">
            <v>---</v>
          </cell>
          <cell r="M240">
            <v>36327</v>
          </cell>
          <cell r="N240">
            <v>0</v>
          </cell>
          <cell r="O240">
            <v>0</v>
          </cell>
          <cell r="P240">
            <v>14345</v>
          </cell>
        </row>
        <row r="241">
          <cell r="A241">
            <v>1001345</v>
          </cell>
          <cell r="B241" t="str">
            <v>KIT DERMOPANTOL CREME C/2BG</v>
          </cell>
          <cell r="C241" t="str">
            <v>B</v>
          </cell>
          <cell r="D241">
            <v>24000</v>
          </cell>
          <cell r="E241">
            <v>25000</v>
          </cell>
          <cell r="F241">
            <v>10149</v>
          </cell>
          <cell r="G241">
            <v>14851</v>
          </cell>
          <cell r="H241" t="str">
            <v>---</v>
          </cell>
          <cell r="I241" t="str">
            <v>---</v>
          </cell>
          <cell r="J241" t="str">
            <v>---</v>
          </cell>
          <cell r="K241" t="str">
            <v>---</v>
          </cell>
          <cell r="L241" t="str">
            <v>---</v>
          </cell>
          <cell r="M241">
            <v>4794</v>
          </cell>
          <cell r="N241">
            <v>0</v>
          </cell>
          <cell r="O241">
            <v>0</v>
          </cell>
          <cell r="P241">
            <v>9323</v>
          </cell>
        </row>
        <row r="242">
          <cell r="A242">
            <v>1000075</v>
          </cell>
          <cell r="B242" t="str">
            <v>OCTIFEN 0,25MG/ML COL X 5 ML</v>
          </cell>
          <cell r="C242" t="str">
            <v>B</v>
          </cell>
          <cell r="D242">
            <v>38461</v>
          </cell>
          <cell r="E242">
            <v>151913</v>
          </cell>
          <cell r="F242">
            <v>128062</v>
          </cell>
          <cell r="G242">
            <v>23851</v>
          </cell>
          <cell r="H242" t="str">
            <v>---</v>
          </cell>
          <cell r="I242" t="str">
            <v>---</v>
          </cell>
          <cell r="J242" t="str">
            <v>---</v>
          </cell>
          <cell r="K242" t="str">
            <v>---</v>
          </cell>
          <cell r="L242" t="str">
            <v>76.922 29/04 - Saldo de março liberação somente em Abril. Produção de lotes para validação de processo, nova envasadora Groninger, após finalização do estudo do 3º lote.</v>
          </cell>
          <cell r="M242">
            <v>4</v>
          </cell>
          <cell r="N242">
            <v>35728</v>
          </cell>
          <cell r="O242">
            <v>35884</v>
          </cell>
          <cell r="P242">
            <v>12050</v>
          </cell>
        </row>
        <row r="243">
          <cell r="A243">
            <v>1000224</v>
          </cell>
          <cell r="B243" t="str">
            <v>DIAMOX 250MG COM X 25</v>
          </cell>
          <cell r="C243" t="str">
            <v>B</v>
          </cell>
          <cell r="D243">
            <v>34840</v>
          </cell>
          <cell r="E243">
            <v>0</v>
          </cell>
          <cell r="F243">
            <v>0</v>
          </cell>
          <cell r="G243">
            <v>0</v>
          </cell>
          <cell r="H243" t="str">
            <v>---</v>
          </cell>
          <cell r="I243" t="str">
            <v>---</v>
          </cell>
          <cell r="J243" t="str">
            <v>---</v>
          </cell>
          <cell r="K243" t="str">
            <v>---</v>
          </cell>
          <cell r="L243" t="str">
            <v>---</v>
          </cell>
          <cell r="M243">
            <v>74091</v>
          </cell>
          <cell r="N243">
            <v>0</v>
          </cell>
          <cell r="O243">
            <v>0</v>
          </cell>
          <cell r="P243">
            <v>33408</v>
          </cell>
        </row>
        <row r="244">
          <cell r="A244">
            <v>1000363</v>
          </cell>
          <cell r="B244" t="str">
            <v>CYLOCORT COLIRIO 5ML</v>
          </cell>
          <cell r="C244" t="str">
            <v>B</v>
          </cell>
          <cell r="D244">
            <v>96153</v>
          </cell>
          <cell r="E244">
            <v>0</v>
          </cell>
          <cell r="F244">
            <v>0</v>
          </cell>
          <cell r="G244">
            <v>0</v>
          </cell>
          <cell r="H244" t="str">
            <v>---</v>
          </cell>
          <cell r="I244" t="str">
            <v>---</v>
          </cell>
          <cell r="J244" t="str">
            <v>---</v>
          </cell>
          <cell r="K244" t="str">
            <v>---</v>
          </cell>
          <cell r="L244" t="str">
            <v>---</v>
          </cell>
          <cell r="M244">
            <v>55880</v>
          </cell>
          <cell r="N244">
            <v>0</v>
          </cell>
          <cell r="O244">
            <v>58</v>
          </cell>
          <cell r="P244">
            <v>17866</v>
          </cell>
        </row>
        <row r="245">
          <cell r="A245">
            <v>1000413</v>
          </cell>
          <cell r="B245" t="str">
            <v>SEC LAC 0,5 MG X 16 COMP</v>
          </cell>
          <cell r="C245" t="str">
            <v>B</v>
          </cell>
          <cell r="D245">
            <v>20000</v>
          </cell>
          <cell r="E245">
            <v>0</v>
          </cell>
          <cell r="F245">
            <v>0</v>
          </cell>
          <cell r="G245">
            <v>0</v>
          </cell>
          <cell r="H245" t="str">
            <v>---</v>
          </cell>
          <cell r="I245" t="str">
            <v>---</v>
          </cell>
          <cell r="J245" t="str">
            <v>---</v>
          </cell>
          <cell r="K245" t="str">
            <v>---</v>
          </cell>
          <cell r="L245" t="str">
            <v>---</v>
          </cell>
          <cell r="M245">
            <v>3290</v>
          </cell>
          <cell r="N245">
            <v>25</v>
          </cell>
          <cell r="O245">
            <v>0</v>
          </cell>
          <cell r="P245">
            <v>800</v>
          </cell>
        </row>
        <row r="246">
          <cell r="A246">
            <v>1000421</v>
          </cell>
          <cell r="B246" t="str">
            <v>MECTIMAX 3MG COM X 20</v>
          </cell>
          <cell r="C246" t="str">
            <v>B</v>
          </cell>
          <cell r="D246">
            <v>16000</v>
          </cell>
          <cell r="E246">
            <v>1920</v>
          </cell>
          <cell r="F246">
            <v>1773</v>
          </cell>
          <cell r="G246">
            <v>0</v>
          </cell>
          <cell r="H246" t="str">
            <v>---</v>
          </cell>
          <cell r="I246" t="str">
            <v>---</v>
          </cell>
          <cell r="J246" t="str">
            <v>---</v>
          </cell>
          <cell r="K246" t="str">
            <v>---</v>
          </cell>
          <cell r="L246" t="str">
            <v>---</v>
          </cell>
          <cell r="M246">
            <v>1359</v>
          </cell>
          <cell r="N246">
            <v>0</v>
          </cell>
          <cell r="O246">
            <v>0</v>
          </cell>
          <cell r="P246">
            <v>1650</v>
          </cell>
        </row>
        <row r="247">
          <cell r="A247">
            <v>1000430</v>
          </cell>
          <cell r="B247" t="str">
            <v>KETAMINA  FA INJ 50ML X 1  I.N. 25/2012</v>
          </cell>
          <cell r="C247" t="str">
            <v>B</v>
          </cell>
          <cell r="D247">
            <v>2352</v>
          </cell>
          <cell r="E247">
            <v>2352</v>
          </cell>
          <cell r="F247">
            <v>2216</v>
          </cell>
          <cell r="G247">
            <v>0</v>
          </cell>
          <cell r="H247" t="str">
            <v>---</v>
          </cell>
          <cell r="I247" t="str">
            <v>---</v>
          </cell>
          <cell r="J247" t="str">
            <v>---</v>
          </cell>
          <cell r="K247" t="str">
            <v>---</v>
          </cell>
          <cell r="L247" t="str">
            <v>---</v>
          </cell>
          <cell r="M247">
            <v>170</v>
          </cell>
          <cell r="N247">
            <v>4</v>
          </cell>
          <cell r="O247">
            <v>0</v>
          </cell>
          <cell r="P247">
            <v>1329</v>
          </cell>
        </row>
        <row r="248">
          <cell r="A248">
            <v>1000461</v>
          </cell>
          <cell r="B248" t="str">
            <v>FENZOL PET 500MG COM X 6</v>
          </cell>
          <cell r="C248" t="str">
            <v>B</v>
          </cell>
          <cell r="D248">
            <v>17777</v>
          </cell>
          <cell r="E248">
            <v>17777</v>
          </cell>
          <cell r="F248">
            <v>17545</v>
          </cell>
          <cell r="G248">
            <v>232</v>
          </cell>
          <cell r="H248" t="str">
            <v>---</v>
          </cell>
          <cell r="I248" t="str">
            <v>---</v>
          </cell>
          <cell r="J248" t="str">
            <v>---</v>
          </cell>
          <cell r="K248" t="str">
            <v>---</v>
          </cell>
          <cell r="L248" t="str">
            <v>---</v>
          </cell>
          <cell r="M248">
            <v>1739</v>
          </cell>
          <cell r="N248">
            <v>18</v>
          </cell>
          <cell r="O248">
            <v>0</v>
          </cell>
          <cell r="P248">
            <v>17529</v>
          </cell>
        </row>
        <row r="249">
          <cell r="A249">
            <v>1000466</v>
          </cell>
          <cell r="B249" t="str">
            <v>HIDRAPET LOCAO C/ 1FR C/100G</v>
          </cell>
          <cell r="C249" t="str">
            <v>B</v>
          </cell>
          <cell r="D249">
            <v>1142</v>
          </cell>
          <cell r="E249">
            <v>3426</v>
          </cell>
          <cell r="F249">
            <v>3416</v>
          </cell>
          <cell r="G249">
            <v>10</v>
          </cell>
          <cell r="H249" t="str">
            <v>---</v>
          </cell>
          <cell r="I249" t="str">
            <v>---</v>
          </cell>
          <cell r="J249" t="str">
            <v>---</v>
          </cell>
          <cell r="K249" t="str">
            <v>---</v>
          </cell>
          <cell r="L249" t="str">
            <v>---</v>
          </cell>
          <cell r="M249">
            <v>1257</v>
          </cell>
          <cell r="N249">
            <v>0</v>
          </cell>
          <cell r="O249">
            <v>0</v>
          </cell>
          <cell r="P249">
            <v>1768</v>
          </cell>
        </row>
        <row r="250">
          <cell r="A250">
            <v>1000484</v>
          </cell>
          <cell r="B250" t="str">
            <v>MECTIMAX 12MG COM X 30</v>
          </cell>
          <cell r="C250" t="str">
            <v>B</v>
          </cell>
          <cell r="D250">
            <v>10666</v>
          </cell>
          <cell r="E250">
            <v>1493</v>
          </cell>
          <cell r="F250">
            <v>1284</v>
          </cell>
          <cell r="G250">
            <v>209</v>
          </cell>
          <cell r="H250" t="str">
            <v>---</v>
          </cell>
          <cell r="I250" t="str">
            <v>---</v>
          </cell>
          <cell r="J250" t="str">
            <v>---</v>
          </cell>
          <cell r="K250" t="str">
            <v>---</v>
          </cell>
          <cell r="L250" t="str">
            <v>---</v>
          </cell>
          <cell r="M250">
            <v>709</v>
          </cell>
          <cell r="N250">
            <v>0</v>
          </cell>
          <cell r="O250">
            <v>0</v>
          </cell>
          <cell r="P250">
            <v>1055</v>
          </cell>
        </row>
        <row r="251">
          <cell r="A251">
            <v>1000510</v>
          </cell>
          <cell r="B251" t="str">
            <v>KETOJET 5MG COM X 10</v>
          </cell>
          <cell r="C251" t="str">
            <v>B</v>
          </cell>
          <cell r="D251">
            <v>16000</v>
          </cell>
          <cell r="E251">
            <v>0</v>
          </cell>
          <cell r="F251">
            <v>0</v>
          </cell>
          <cell r="G251">
            <v>0</v>
          </cell>
          <cell r="H251" t="str">
            <v>---</v>
          </cell>
          <cell r="I251" t="str">
            <v>---</v>
          </cell>
          <cell r="J251" t="str">
            <v>---</v>
          </cell>
          <cell r="K251" t="str">
            <v>---</v>
          </cell>
          <cell r="L251" t="str">
            <v>---</v>
          </cell>
          <cell r="M251">
            <v>11313</v>
          </cell>
          <cell r="N251">
            <v>25</v>
          </cell>
          <cell r="O251">
            <v>0</v>
          </cell>
          <cell r="P251">
            <v>6615</v>
          </cell>
        </row>
        <row r="252">
          <cell r="A252">
            <v>1000511</v>
          </cell>
          <cell r="B252" t="str">
            <v>KETOJET 20MG COM X 10</v>
          </cell>
          <cell r="C252" t="str">
            <v>B</v>
          </cell>
          <cell r="D252">
            <v>16000</v>
          </cell>
          <cell r="E252">
            <v>0</v>
          </cell>
          <cell r="F252">
            <v>0</v>
          </cell>
          <cell r="G252">
            <v>0</v>
          </cell>
          <cell r="H252" t="str">
            <v>---</v>
          </cell>
          <cell r="I252" t="str">
            <v>---</v>
          </cell>
          <cell r="J252" t="str">
            <v>---</v>
          </cell>
          <cell r="K252" t="str">
            <v>---</v>
          </cell>
          <cell r="L252" t="str">
            <v>---</v>
          </cell>
          <cell r="M252">
            <v>6435</v>
          </cell>
          <cell r="N252">
            <v>12</v>
          </cell>
          <cell r="O252">
            <v>0</v>
          </cell>
          <cell r="P252">
            <v>4609</v>
          </cell>
        </row>
        <row r="253">
          <cell r="A253">
            <v>1000531</v>
          </cell>
          <cell r="B253" t="str">
            <v>SEBOTRAT S SHAMPOO X 200ML</v>
          </cell>
          <cell r="C253" t="str">
            <v>B</v>
          </cell>
          <cell r="D253">
            <v>7317</v>
          </cell>
          <cell r="E253">
            <v>7317</v>
          </cell>
          <cell r="F253">
            <v>7103</v>
          </cell>
          <cell r="G253">
            <v>214</v>
          </cell>
          <cell r="H253" t="str">
            <v>---</v>
          </cell>
          <cell r="I253" t="str">
            <v>---</v>
          </cell>
          <cell r="J253" t="str">
            <v>---</v>
          </cell>
          <cell r="K253" t="str">
            <v>---</v>
          </cell>
          <cell r="L253" t="str">
            <v>---</v>
          </cell>
          <cell r="M253">
            <v>1058</v>
          </cell>
          <cell r="N253">
            <v>0</v>
          </cell>
          <cell r="O253">
            <v>0</v>
          </cell>
          <cell r="P253">
            <v>5170</v>
          </cell>
        </row>
        <row r="254">
          <cell r="A254">
            <v>1000532</v>
          </cell>
          <cell r="B254" t="str">
            <v>SEBOTRAT O SHAMPOO X 200ML</v>
          </cell>
          <cell r="C254" t="str">
            <v>B</v>
          </cell>
          <cell r="D254">
            <v>7317</v>
          </cell>
          <cell r="E254">
            <v>7317</v>
          </cell>
          <cell r="F254">
            <v>0</v>
          </cell>
          <cell r="G254">
            <v>7317</v>
          </cell>
          <cell r="H254" t="str">
            <v>---</v>
          </cell>
          <cell r="I254" t="str">
            <v>---</v>
          </cell>
          <cell r="J254" t="str">
            <v>---</v>
          </cell>
          <cell r="K254" t="str">
            <v>---</v>
          </cell>
          <cell r="L254" t="str">
            <v xml:space="preserve">Liberação em ABR (análise FQ em Terceiros) </v>
          </cell>
          <cell r="M254">
            <v>2440</v>
          </cell>
          <cell r="N254">
            <v>0</v>
          </cell>
          <cell r="O254">
            <v>0</v>
          </cell>
          <cell r="P254">
            <v>290</v>
          </cell>
        </row>
        <row r="255">
          <cell r="A255">
            <v>1000535</v>
          </cell>
          <cell r="B255" t="str">
            <v>DERMOGEN SHAMPOO X 200ML</v>
          </cell>
          <cell r="C255" t="str">
            <v>B</v>
          </cell>
          <cell r="D255">
            <v>7317</v>
          </cell>
          <cell r="E255">
            <v>7317</v>
          </cell>
          <cell r="F255">
            <v>7088</v>
          </cell>
          <cell r="G255">
            <v>229</v>
          </cell>
          <cell r="H255" t="str">
            <v>---</v>
          </cell>
          <cell r="I255" t="str">
            <v>---</v>
          </cell>
          <cell r="J255" t="str">
            <v>---</v>
          </cell>
          <cell r="K255" t="str">
            <v>---</v>
          </cell>
          <cell r="L255" t="str">
            <v>---</v>
          </cell>
          <cell r="M255">
            <v>1387</v>
          </cell>
          <cell r="N255">
            <v>0</v>
          </cell>
          <cell r="O255">
            <v>0</v>
          </cell>
          <cell r="P255">
            <v>5711</v>
          </cell>
        </row>
        <row r="256">
          <cell r="A256">
            <v>1000583</v>
          </cell>
          <cell r="B256" t="str">
            <v>PETPRIL 10MG C/30 COMP</v>
          </cell>
          <cell r="C256" t="str">
            <v>B</v>
          </cell>
          <cell r="D256">
            <v>6666</v>
          </cell>
          <cell r="E256">
            <v>6666</v>
          </cell>
          <cell r="F256">
            <v>6439</v>
          </cell>
          <cell r="G256">
            <v>227</v>
          </cell>
          <cell r="H256" t="str">
            <v>---</v>
          </cell>
          <cell r="I256" t="str">
            <v>---</v>
          </cell>
          <cell r="J256" t="str">
            <v>---</v>
          </cell>
          <cell r="K256" t="str">
            <v>---</v>
          </cell>
          <cell r="L256" t="str">
            <v>---</v>
          </cell>
          <cell r="M256">
            <v>2018</v>
          </cell>
          <cell r="N256">
            <v>3</v>
          </cell>
          <cell r="O256">
            <v>0</v>
          </cell>
          <cell r="P256">
            <v>6535</v>
          </cell>
        </row>
        <row r="257">
          <cell r="A257">
            <v>1000893</v>
          </cell>
          <cell r="B257" t="str">
            <v>DERMOGEN SHAMPOO 500 ML</v>
          </cell>
          <cell r="C257" t="str">
            <v>B</v>
          </cell>
          <cell r="D257">
            <v>2970</v>
          </cell>
          <cell r="E257">
            <v>2970</v>
          </cell>
          <cell r="F257">
            <v>2950</v>
          </cell>
          <cell r="G257">
            <v>20</v>
          </cell>
          <cell r="H257" t="str">
            <v>---</v>
          </cell>
          <cell r="I257" t="str">
            <v>---</v>
          </cell>
          <cell r="J257" t="str">
            <v>---</v>
          </cell>
          <cell r="K257" t="str">
            <v>---</v>
          </cell>
          <cell r="L257" t="str">
            <v>Estava previsto liberação de 2.970 un em 31/03. Não foi possível devido quebra da máquina de envase em 30/03, atrasando o término do produto e análise CQ (amostra entregue no CQ às 14:45hs</v>
          </cell>
          <cell r="M257">
            <v>2017</v>
          </cell>
          <cell r="N257">
            <v>2160</v>
          </cell>
          <cell r="O257">
            <v>0</v>
          </cell>
          <cell r="P257">
            <v>37</v>
          </cell>
        </row>
        <row r="258">
          <cell r="A258">
            <v>1000950</v>
          </cell>
          <cell r="B258" t="str">
            <v>PROCART COM 60 COMPRIMIDOS</v>
          </cell>
          <cell r="C258" t="str">
            <v>B</v>
          </cell>
          <cell r="D258">
            <v>666</v>
          </cell>
          <cell r="E258">
            <v>2664</v>
          </cell>
          <cell r="F258">
            <v>1306</v>
          </cell>
          <cell r="G258">
            <v>1358</v>
          </cell>
          <cell r="H258" t="str">
            <v>---</v>
          </cell>
          <cell r="I258" t="str">
            <v>---</v>
          </cell>
          <cell r="J258" t="str">
            <v>---</v>
          </cell>
          <cell r="K258" t="str">
            <v>---</v>
          </cell>
          <cell r="L258" t="str">
            <v>---</v>
          </cell>
          <cell r="M258">
            <v>755</v>
          </cell>
          <cell r="N258">
            <v>0</v>
          </cell>
          <cell r="O258">
            <v>0</v>
          </cell>
          <cell r="P258">
            <v>1021</v>
          </cell>
        </row>
        <row r="259">
          <cell r="A259">
            <v>1001099</v>
          </cell>
          <cell r="B259" t="str">
            <v>PROCART X 60 COMP P 25 KG</v>
          </cell>
          <cell r="C259" t="str">
            <v>B</v>
          </cell>
          <cell r="D259">
            <v>1269</v>
          </cell>
          <cell r="E259">
            <v>5076</v>
          </cell>
          <cell r="F259">
            <v>2562</v>
          </cell>
          <cell r="G259">
            <v>2514</v>
          </cell>
          <cell r="H259" t="str">
            <v>---</v>
          </cell>
          <cell r="I259" t="str">
            <v>---</v>
          </cell>
          <cell r="J259" t="str">
            <v>---</v>
          </cell>
          <cell r="K259" t="str">
            <v>---</v>
          </cell>
          <cell r="L259" t="str">
            <v xml:space="preserve">P/ a quant. 1.239 un, aguard. entrega 3001433 - SULF CONDROITINA (prev. 08/04) </v>
          </cell>
          <cell r="M259">
            <v>0</v>
          </cell>
          <cell r="N259">
            <v>0</v>
          </cell>
          <cell r="O259">
            <v>0</v>
          </cell>
          <cell r="P259">
            <v>602</v>
          </cell>
        </row>
        <row r="260">
          <cell r="A260">
            <v>1000594</v>
          </cell>
          <cell r="B260" t="str">
            <v>PROLISE INJ 50 ML</v>
          </cell>
          <cell r="C260" t="str">
            <v>B</v>
          </cell>
          <cell r="D260">
            <v>4000</v>
          </cell>
          <cell r="E260">
            <v>4000</v>
          </cell>
          <cell r="F260">
            <v>4002</v>
          </cell>
          <cell r="G260" t="str">
            <v>0</v>
          </cell>
          <cell r="H260" t="str">
            <v>---</v>
          </cell>
          <cell r="I260" t="str">
            <v>---</v>
          </cell>
          <cell r="J260" t="str">
            <v>---</v>
          </cell>
          <cell r="K260">
            <v>4000</v>
          </cell>
          <cell r="L260" t="str">
            <v>---</v>
          </cell>
          <cell r="M260">
            <v>5</v>
          </cell>
          <cell r="N260">
            <v>3</v>
          </cell>
          <cell r="O260">
            <v>0</v>
          </cell>
          <cell r="P260">
            <v>4000</v>
          </cell>
        </row>
        <row r="261">
          <cell r="A261">
            <v>1000595</v>
          </cell>
          <cell r="B261" t="str">
            <v>GESTRAN PLUS INJ 20 ML</v>
          </cell>
          <cell r="C261" t="str">
            <v>B</v>
          </cell>
          <cell r="D261">
            <v>2000</v>
          </cell>
          <cell r="E261">
            <v>0</v>
          </cell>
          <cell r="F261">
            <v>0</v>
          </cell>
          <cell r="G261">
            <v>0</v>
          </cell>
          <cell r="H261" t="str">
            <v>---</v>
          </cell>
          <cell r="I261" t="str">
            <v>---</v>
          </cell>
          <cell r="J261" t="str">
            <v>---</v>
          </cell>
          <cell r="K261" t="str">
            <v>---</v>
          </cell>
          <cell r="L261" t="str">
            <v>---</v>
          </cell>
          <cell r="M261">
            <v>9172</v>
          </cell>
          <cell r="N261">
            <v>3</v>
          </cell>
          <cell r="O261">
            <v>0</v>
          </cell>
          <cell r="P261">
            <v>7345</v>
          </cell>
        </row>
        <row r="262">
          <cell r="A262">
            <v>1000952</v>
          </cell>
          <cell r="B262" t="str">
            <v>ESTRON 20ML INJ</v>
          </cell>
          <cell r="C262" t="str">
            <v>B</v>
          </cell>
          <cell r="D262">
            <v>3902</v>
          </cell>
          <cell r="E262">
            <v>11706</v>
          </cell>
          <cell r="F262">
            <v>10934</v>
          </cell>
          <cell r="G262">
            <v>772</v>
          </cell>
          <cell r="H262" t="str">
            <v>---</v>
          </cell>
          <cell r="I262" t="str">
            <v>---</v>
          </cell>
          <cell r="J262" t="str">
            <v>---</v>
          </cell>
          <cell r="K262" t="str">
            <v>---</v>
          </cell>
          <cell r="L262" t="str">
            <v>---</v>
          </cell>
          <cell r="M262">
            <v>66</v>
          </cell>
          <cell r="N262">
            <v>0</v>
          </cell>
          <cell r="O262">
            <v>0</v>
          </cell>
          <cell r="P262">
            <v>10895</v>
          </cell>
        </row>
        <row r="263">
          <cell r="A263">
            <v>1000046</v>
          </cell>
          <cell r="B263" t="str">
            <v>AMOXICILINA 250MG/5ML GEN SUS</v>
          </cell>
          <cell r="C263" t="str">
            <v>B</v>
          </cell>
          <cell r="D263">
            <v>4511</v>
          </cell>
          <cell r="E263">
            <v>40599</v>
          </cell>
          <cell r="F263">
            <v>33719</v>
          </cell>
          <cell r="G263">
            <v>6880</v>
          </cell>
          <cell r="H263" t="str">
            <v>---</v>
          </cell>
          <cell r="I263" t="str">
            <v>---</v>
          </cell>
          <cell r="J263" t="str">
            <v>---</v>
          </cell>
          <cell r="K263" t="str">
            <v>---</v>
          </cell>
          <cell r="L263" t="str">
            <v>---</v>
          </cell>
          <cell r="M263">
            <v>916</v>
          </cell>
          <cell r="N263">
            <v>23417</v>
          </cell>
          <cell r="O263">
            <v>0</v>
          </cell>
          <cell r="P263">
            <v>21333</v>
          </cell>
        </row>
        <row r="264">
          <cell r="A264">
            <v>1000322</v>
          </cell>
          <cell r="B264" t="str">
            <v>CEFAZOLINA SODICA 1G INJ X 50</v>
          </cell>
          <cell r="C264" t="str">
            <v>B</v>
          </cell>
          <cell r="D264">
            <v>1142</v>
          </cell>
          <cell r="E264">
            <v>2283</v>
          </cell>
          <cell r="F264">
            <v>2098</v>
          </cell>
          <cell r="G264">
            <v>185</v>
          </cell>
          <cell r="H264" t="str">
            <v>---</v>
          </cell>
          <cell r="I264" t="str">
            <v>---</v>
          </cell>
          <cell r="J264" t="str">
            <v>---</v>
          </cell>
          <cell r="K264" t="str">
            <v>---</v>
          </cell>
          <cell r="L264" t="str">
            <v>---</v>
          </cell>
          <cell r="M264">
            <v>0</v>
          </cell>
          <cell r="N264">
            <v>0</v>
          </cell>
          <cell r="O264">
            <v>2084</v>
          </cell>
          <cell r="P264">
            <v>54</v>
          </cell>
        </row>
        <row r="265">
          <cell r="A265">
            <v>1000994</v>
          </cell>
          <cell r="B265" t="str">
            <v>DEMEDROX 150MG/ML SUS INJ C/1 SERINGA</v>
          </cell>
          <cell r="C265" t="str">
            <v>B</v>
          </cell>
          <cell r="D265">
            <v>16260</v>
          </cell>
          <cell r="E265">
            <v>16260</v>
          </cell>
          <cell r="F265">
            <v>0</v>
          </cell>
          <cell r="G265">
            <v>16260</v>
          </cell>
          <cell r="H265" t="str">
            <v>---</v>
          </cell>
          <cell r="I265" t="str">
            <v>---</v>
          </cell>
          <cell r="J265" t="str">
            <v>---</v>
          </cell>
          <cell r="K265" t="str">
            <v>---</v>
          </cell>
          <cell r="L265" t="str">
            <v>FALTA MP (3000433) ACETATO MEDROXIPROGESTERON EST-. MP DESTINADA PARA LOTE PILOTO,POR NECESSIDADE REGULATÓRIO</v>
          </cell>
          <cell r="M265">
            <v>3664</v>
          </cell>
          <cell r="N265">
            <v>0</v>
          </cell>
          <cell r="O265">
            <v>0</v>
          </cell>
          <cell r="P265">
            <v>3</v>
          </cell>
        </row>
        <row r="266">
          <cell r="A266">
            <v>1000447</v>
          </cell>
          <cell r="B266" t="str">
            <v>AGEMOXI INJ F/A X 50ML</v>
          </cell>
          <cell r="C266" t="str">
            <v>B</v>
          </cell>
          <cell r="D266">
            <v>5825</v>
          </cell>
          <cell r="E266">
            <v>11650</v>
          </cell>
          <cell r="F266">
            <v>5695</v>
          </cell>
          <cell r="G266">
            <v>5955</v>
          </cell>
          <cell r="H266" t="str">
            <v>---</v>
          </cell>
          <cell r="I266" t="str">
            <v>---</v>
          </cell>
          <cell r="J266" t="str">
            <v>---</v>
          </cell>
          <cell r="K266" t="str">
            <v>---</v>
          </cell>
          <cell r="L266" t="str">
            <v xml:space="preserve">5.825un mat. prima 3001827 liberada em 09/03, enviada p/ irradiação em 23/03. Após retorno 14 dias de análise p/ produção do produto </v>
          </cell>
          <cell r="M266">
            <v>0</v>
          </cell>
          <cell r="N266">
            <v>5695</v>
          </cell>
          <cell r="O266">
            <v>0</v>
          </cell>
          <cell r="P266">
            <v>0</v>
          </cell>
        </row>
        <row r="267">
          <cell r="A267">
            <v>1000289</v>
          </cell>
          <cell r="B267" t="str">
            <v>UNI HALOPER 5 MG COM X 200 P 344/98-C1</v>
          </cell>
          <cell r="C267" t="str">
            <v>B</v>
          </cell>
          <cell r="D267">
            <v>6153</v>
          </cell>
          <cell r="E267">
            <v>24612</v>
          </cell>
          <cell r="F267">
            <v>0</v>
          </cell>
          <cell r="G267">
            <v>24612</v>
          </cell>
          <cell r="H267" t="str">
            <v>---</v>
          </cell>
          <cell r="I267" t="str">
            <v>---</v>
          </cell>
          <cell r="J267" t="str">
            <v>---</v>
          </cell>
          <cell r="K267" t="str">
            <v>---</v>
          </cell>
          <cell r="L267" t="str">
            <v>Graneis aguardando testes P&amp;D para retrabalho, previsão de finalização somente em Abril.</v>
          </cell>
          <cell r="M267">
            <v>34624</v>
          </cell>
          <cell r="N267">
            <v>0</v>
          </cell>
          <cell r="O267">
            <v>0</v>
          </cell>
          <cell r="P267">
            <v>2191</v>
          </cell>
        </row>
        <row r="268">
          <cell r="A268">
            <v>1000559</v>
          </cell>
          <cell r="B268" t="str">
            <v>HELFINE PLUS CAES COM X 4</v>
          </cell>
          <cell r="C268" t="str">
            <v>B</v>
          </cell>
          <cell r="D268">
            <v>33333</v>
          </cell>
          <cell r="E268">
            <v>33333</v>
          </cell>
          <cell r="F268">
            <v>0</v>
          </cell>
          <cell r="G268">
            <v>33333</v>
          </cell>
          <cell r="H268" t="str">
            <v>---</v>
          </cell>
          <cell r="I268" t="str">
            <v>---</v>
          </cell>
          <cell r="J268" t="str">
            <v>---</v>
          </cell>
          <cell r="K268" t="str">
            <v>---</v>
          </cell>
          <cell r="L268" t="str">
            <v xml:space="preserve"> 3000676 - PRAZIQUANTEL entregue em 22/03</v>
          </cell>
          <cell r="M268">
            <v>2563</v>
          </cell>
          <cell r="N268">
            <v>0</v>
          </cell>
          <cell r="O268">
            <v>0</v>
          </cell>
          <cell r="P268">
            <v>77</v>
          </cell>
        </row>
        <row r="269">
          <cell r="A269">
            <v>1000892</v>
          </cell>
          <cell r="B269" t="str">
            <v>GAVIZ V 20MG / 5 STRIP X 10 CP</v>
          </cell>
          <cell r="C269" t="str">
            <v>B</v>
          </cell>
          <cell r="D269">
            <v>4705</v>
          </cell>
          <cell r="E269">
            <v>4705</v>
          </cell>
          <cell r="F269">
            <v>0</v>
          </cell>
          <cell r="G269">
            <v>4705</v>
          </cell>
          <cell r="H269" t="str">
            <v>---</v>
          </cell>
          <cell r="I269" t="str">
            <v>---</v>
          </cell>
          <cell r="J269" t="str">
            <v>---</v>
          </cell>
          <cell r="K269" t="str">
            <v>---</v>
          </cell>
          <cell r="L269" t="str">
            <v>---</v>
          </cell>
          <cell r="M269">
            <v>2993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1000829</v>
          </cell>
          <cell r="B270" t="str">
            <v>BIOCAN 1MLX 10 AMP</v>
          </cell>
          <cell r="C270" t="str">
            <v>B</v>
          </cell>
          <cell r="D270">
            <v>300</v>
          </cell>
          <cell r="E270">
            <v>775</v>
          </cell>
          <cell r="F270">
            <v>450</v>
          </cell>
          <cell r="G270">
            <v>325</v>
          </cell>
          <cell r="H270" t="str">
            <v>---</v>
          </cell>
          <cell r="I270" t="str">
            <v>---</v>
          </cell>
          <cell r="J270" t="str">
            <v>---</v>
          </cell>
          <cell r="K270" t="str">
            <v>---</v>
          </cell>
          <cell r="L270" t="str">
            <v>---</v>
          </cell>
          <cell r="M270">
            <v>0</v>
          </cell>
          <cell r="N270">
            <v>447</v>
          </cell>
          <cell r="O270">
            <v>0</v>
          </cell>
          <cell r="P270">
            <v>0</v>
          </cell>
        </row>
        <row r="271">
          <cell r="A271">
            <v>1000954</v>
          </cell>
          <cell r="B271" t="str">
            <v>ESTRON INJ X 60ML</v>
          </cell>
          <cell r="C271" t="str">
            <v>B</v>
          </cell>
          <cell r="D271">
            <v>2254</v>
          </cell>
          <cell r="E271">
            <v>4508</v>
          </cell>
          <cell r="F271">
            <v>2143</v>
          </cell>
          <cell r="G271">
            <v>2365</v>
          </cell>
          <cell r="H271" t="str">
            <v>---</v>
          </cell>
          <cell r="I271" t="str">
            <v>---</v>
          </cell>
          <cell r="J271" t="str">
            <v>---</v>
          </cell>
          <cell r="K271" t="str">
            <v>---</v>
          </cell>
          <cell r="L271" t="str">
            <v>P/ a quant. 2.254 un, aguard. entrega FR 4007139 (prev. 20/04)</v>
          </cell>
          <cell r="M271">
            <v>0</v>
          </cell>
          <cell r="N271">
            <v>2130</v>
          </cell>
          <cell r="O271">
            <v>0</v>
          </cell>
          <cell r="P271">
            <v>0</v>
          </cell>
        </row>
        <row r="272">
          <cell r="A272">
            <v>1001111</v>
          </cell>
          <cell r="B272" t="str">
            <v>BIO D SABOR LARANJA X 20ML GTS (AL)</v>
          </cell>
          <cell r="C272" t="str">
            <v>B</v>
          </cell>
          <cell r="D272">
            <v>19704</v>
          </cell>
          <cell r="E272">
            <v>0</v>
          </cell>
          <cell r="F272">
            <v>0</v>
          </cell>
          <cell r="G272">
            <v>0</v>
          </cell>
          <cell r="H272" t="str">
            <v>---</v>
          </cell>
          <cell r="I272" t="str">
            <v>---</v>
          </cell>
          <cell r="J272" t="str">
            <v>---</v>
          </cell>
          <cell r="K272" t="str">
            <v>---</v>
          </cell>
          <cell r="L272" t="str">
            <v>19.704 10/04</v>
          </cell>
          <cell r="M272">
            <v>4243</v>
          </cell>
          <cell r="N272">
            <v>0</v>
          </cell>
          <cell r="O272">
            <v>0</v>
          </cell>
          <cell r="P272">
            <v>47</v>
          </cell>
        </row>
        <row r="273">
          <cell r="A273">
            <v>1001156</v>
          </cell>
          <cell r="B273" t="str">
            <v>DEXANEURIN INJ C/ 3 AMP A E 3 AMP B</v>
          </cell>
          <cell r="C273" t="str">
            <v>B</v>
          </cell>
          <cell r="D273">
            <v>24242</v>
          </cell>
          <cell r="E273">
            <v>0</v>
          </cell>
          <cell r="F273">
            <v>0</v>
          </cell>
          <cell r="G273">
            <v>0</v>
          </cell>
          <cell r="H273" t="str">
            <v>---</v>
          </cell>
          <cell r="I273" t="str">
            <v>---</v>
          </cell>
          <cell r="J273" t="str">
            <v>---</v>
          </cell>
          <cell r="K273" t="str">
            <v>---</v>
          </cell>
          <cell r="L273" t="str">
            <v>---</v>
          </cell>
          <cell r="M273">
            <v>11836</v>
          </cell>
          <cell r="N273">
            <v>0</v>
          </cell>
          <cell r="O273">
            <v>0</v>
          </cell>
          <cell r="P273">
            <v>5</v>
          </cell>
        </row>
        <row r="274">
          <cell r="A274">
            <v>1000435</v>
          </cell>
          <cell r="B274" t="str">
            <v>ZELOTRIL PLUS INJ X 50ML DISP</v>
          </cell>
          <cell r="C274" t="str">
            <v>B</v>
          </cell>
          <cell r="D274">
            <v>816</v>
          </cell>
          <cell r="E274">
            <v>0</v>
          </cell>
          <cell r="F274">
            <v>0</v>
          </cell>
          <cell r="G274">
            <v>0</v>
          </cell>
          <cell r="H274" t="str">
            <v>---</v>
          </cell>
          <cell r="I274" t="str">
            <v>---</v>
          </cell>
          <cell r="J274" t="str">
            <v>---</v>
          </cell>
          <cell r="K274" t="str">
            <v>---</v>
          </cell>
          <cell r="L274" t="str">
            <v xml:space="preserve">Aguard. entrega 3000679 - ENROFLOXACINO (prev. 06/04) </v>
          </cell>
          <cell r="M274">
            <v>92</v>
          </cell>
          <cell r="N274">
            <v>0</v>
          </cell>
          <cell r="O274">
            <v>0</v>
          </cell>
          <cell r="P274">
            <v>0</v>
          </cell>
        </row>
        <row r="275">
          <cell r="A275">
            <v>1000441</v>
          </cell>
          <cell r="B275" t="str">
            <v>TERRACAM PLUS X 50ML DISP C/12</v>
          </cell>
          <cell r="C275" t="str">
            <v>B</v>
          </cell>
          <cell r="D275">
            <v>816</v>
          </cell>
          <cell r="E275">
            <v>0</v>
          </cell>
          <cell r="F275">
            <v>0</v>
          </cell>
          <cell r="G275">
            <v>0</v>
          </cell>
          <cell r="H275" t="str">
            <v>---</v>
          </cell>
          <cell r="I275" t="str">
            <v>---</v>
          </cell>
          <cell r="J275" t="str">
            <v>---</v>
          </cell>
          <cell r="K275" t="str">
            <v>---</v>
          </cell>
          <cell r="L275" t="str">
            <v>---</v>
          </cell>
          <cell r="M275">
            <v>538</v>
          </cell>
          <cell r="N275">
            <v>1</v>
          </cell>
          <cell r="O275">
            <v>0</v>
          </cell>
          <cell r="P275">
            <v>42</v>
          </cell>
        </row>
        <row r="276">
          <cell r="A276">
            <v>1000453</v>
          </cell>
          <cell r="B276" t="str">
            <v>ZELOTRIL 10% AGENER X 500ML</v>
          </cell>
          <cell r="C276" t="str">
            <v>B</v>
          </cell>
          <cell r="D276">
            <v>3984</v>
          </cell>
          <cell r="E276">
            <v>0</v>
          </cell>
          <cell r="F276">
            <v>3926</v>
          </cell>
          <cell r="G276" t="str">
            <v>0</v>
          </cell>
          <cell r="H276" t="str">
            <v>---</v>
          </cell>
          <cell r="I276" t="str">
            <v>---</v>
          </cell>
          <cell r="J276" t="str">
            <v>---</v>
          </cell>
          <cell r="K276" t="str">
            <v>---</v>
          </cell>
          <cell r="L276" t="str">
            <v>---</v>
          </cell>
          <cell r="M276">
            <v>0</v>
          </cell>
          <cell r="N276">
            <v>0</v>
          </cell>
          <cell r="O276">
            <v>0</v>
          </cell>
          <cell r="P276">
            <v>544</v>
          </cell>
        </row>
        <row r="277">
          <cell r="A277">
            <v>1000521</v>
          </cell>
          <cell r="B277" t="str">
            <v>MEGACILIN SUPER PLUS INJETAVEL</v>
          </cell>
          <cell r="C277" t="str">
            <v>B</v>
          </cell>
          <cell r="D277">
            <v>9677</v>
          </cell>
          <cell r="E277">
            <v>29031</v>
          </cell>
          <cell r="F277">
            <v>14174</v>
          </cell>
          <cell r="G277">
            <v>14857</v>
          </cell>
          <cell r="H277" t="str">
            <v>---</v>
          </cell>
          <cell r="I277" t="str">
            <v>---</v>
          </cell>
          <cell r="J277" t="str">
            <v>---</v>
          </cell>
          <cell r="K277" t="str">
            <v>---</v>
          </cell>
          <cell r="L277" t="str">
            <v>---</v>
          </cell>
          <cell r="M277">
            <v>1156</v>
          </cell>
          <cell r="N277">
            <v>0</v>
          </cell>
          <cell r="O277">
            <v>0</v>
          </cell>
          <cell r="P277">
            <v>6</v>
          </cell>
        </row>
        <row r="278">
          <cell r="A278">
            <v>1000020</v>
          </cell>
          <cell r="B278" t="str">
            <v>ETILEFRIL 10MG/ML INJ X 6 AMP</v>
          </cell>
          <cell r="C278" t="str">
            <v>B</v>
          </cell>
          <cell r="D278">
            <v>37878</v>
          </cell>
          <cell r="E278">
            <v>37878</v>
          </cell>
          <cell r="F278">
            <v>35548</v>
          </cell>
          <cell r="G278">
            <v>0</v>
          </cell>
          <cell r="H278" t="str">
            <v>---</v>
          </cell>
          <cell r="I278" t="str">
            <v>---</v>
          </cell>
          <cell r="J278" t="str">
            <v>---</v>
          </cell>
          <cell r="K278" t="str">
            <v>---</v>
          </cell>
          <cell r="L278" t="str">
            <v>---</v>
          </cell>
          <cell r="M278">
            <v>4</v>
          </cell>
          <cell r="N278">
            <v>0</v>
          </cell>
          <cell r="O278">
            <v>0</v>
          </cell>
          <cell r="P278">
            <v>6508</v>
          </cell>
        </row>
        <row r="279">
          <cell r="A279">
            <v>1000182</v>
          </cell>
          <cell r="B279" t="str">
            <v>UNIFEDRINE 50MG/ML INJX25 AMP P344/98-D1</v>
          </cell>
          <cell r="C279" t="str">
            <v>B</v>
          </cell>
          <cell r="D279">
            <v>3636</v>
          </cell>
          <cell r="E279">
            <v>0</v>
          </cell>
          <cell r="F279">
            <v>0</v>
          </cell>
          <cell r="G279">
            <v>0</v>
          </cell>
          <cell r="H279" t="str">
            <v>---</v>
          </cell>
          <cell r="I279" t="str">
            <v>---</v>
          </cell>
          <cell r="J279" t="str">
            <v>---</v>
          </cell>
          <cell r="K279" t="str">
            <v>---</v>
          </cell>
          <cell r="L279" t="str">
            <v>FALTA MP - 3000315 - SULFATO EFEDRINA PORT 344/98-D1 (PF), previsão de recebimento 30/04.</v>
          </cell>
          <cell r="M279">
            <v>42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1000265</v>
          </cell>
          <cell r="B280" t="str">
            <v>DORMIUM 5MG/5ML INJ X 5 AMP P344/98-B1</v>
          </cell>
          <cell r="C280" t="str">
            <v>B</v>
          </cell>
          <cell r="D280">
            <v>18867</v>
          </cell>
          <cell r="E280">
            <v>0</v>
          </cell>
          <cell r="F280">
            <v>0</v>
          </cell>
          <cell r="G280">
            <v>0</v>
          </cell>
          <cell r="H280" t="str">
            <v>---</v>
          </cell>
          <cell r="I280" t="str">
            <v>---</v>
          </cell>
          <cell r="J280" t="str">
            <v>---</v>
          </cell>
          <cell r="K280" t="str">
            <v>---</v>
          </cell>
          <cell r="L280" t="str">
            <v>LISTA TÉCNICA SEMI ACABADO ESTÁ BLOQUEADA PARA INVESTIGAÇÃO PELO P&amp;D. Aguardando liberação.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A281">
            <v>1000615</v>
          </cell>
          <cell r="B281" t="str">
            <v>CARVEROL 250MG COM X 20</v>
          </cell>
          <cell r="C281" t="str">
            <v>B</v>
          </cell>
          <cell r="D281">
            <v>35500</v>
          </cell>
          <cell r="E281">
            <v>35500</v>
          </cell>
          <cell r="F281">
            <v>92473</v>
          </cell>
          <cell r="G281" t="str">
            <v>0</v>
          </cell>
          <cell r="H281" t="str">
            <v>---</v>
          </cell>
          <cell r="I281" t="str">
            <v>---</v>
          </cell>
          <cell r="J281" t="str">
            <v>---</v>
          </cell>
          <cell r="K281" t="str">
            <v>---</v>
          </cell>
          <cell r="L281" t="str">
            <v>67.470 Aguardando testes para definição de retrabalho dos lotes ( GQ / P&amp;D )</v>
          </cell>
          <cell r="M281">
            <v>48</v>
          </cell>
          <cell r="N281">
            <v>0</v>
          </cell>
          <cell r="O281">
            <v>0</v>
          </cell>
          <cell r="P281">
            <v>78063</v>
          </cell>
        </row>
        <row r="282">
          <cell r="A282">
            <v>1000622</v>
          </cell>
          <cell r="B282" t="str">
            <v>NAXOTEC 250MG COM X 24</v>
          </cell>
          <cell r="C282" t="str">
            <v>B</v>
          </cell>
          <cell r="D282">
            <v>11170</v>
          </cell>
          <cell r="E282">
            <v>0</v>
          </cell>
          <cell r="F282">
            <v>0</v>
          </cell>
          <cell r="G282">
            <v>0</v>
          </cell>
          <cell r="H282" t="str">
            <v>---</v>
          </cell>
          <cell r="I282" t="str">
            <v>---</v>
          </cell>
          <cell r="J282" t="str">
            <v>---</v>
          </cell>
          <cell r="K282" t="str">
            <v>---</v>
          </cell>
          <cell r="L282" t="str">
            <v>67.470 Aguardando testes para definição de retrabalho dos lotes ( GQ / P&amp;D )</v>
          </cell>
          <cell r="M282">
            <v>18754</v>
          </cell>
          <cell r="N282">
            <v>0</v>
          </cell>
          <cell r="O282">
            <v>0</v>
          </cell>
          <cell r="P282">
            <v>1737</v>
          </cell>
        </row>
        <row r="283">
          <cell r="A283">
            <v>1000624</v>
          </cell>
          <cell r="B283" t="str">
            <v>PERFENOL CAP X 20</v>
          </cell>
          <cell r="C283" t="str">
            <v>B</v>
          </cell>
          <cell r="D283">
            <v>50000</v>
          </cell>
          <cell r="E283">
            <v>200000</v>
          </cell>
          <cell r="F283">
            <v>197556</v>
          </cell>
          <cell r="G283">
            <v>0</v>
          </cell>
          <cell r="H283" t="str">
            <v>---</v>
          </cell>
          <cell r="I283" t="str">
            <v>---</v>
          </cell>
          <cell r="J283" t="str">
            <v>---</v>
          </cell>
          <cell r="K283" t="str">
            <v>---</v>
          </cell>
          <cell r="L283" t="str">
            <v>---</v>
          </cell>
          <cell r="M283">
            <v>113406</v>
          </cell>
          <cell r="N283">
            <v>3864</v>
          </cell>
          <cell r="O283">
            <v>0</v>
          </cell>
          <cell r="P283">
            <v>144967</v>
          </cell>
        </row>
        <row r="284">
          <cell r="A284">
            <v>1001086</v>
          </cell>
          <cell r="B284" t="str">
            <v>UNI VIR 200 MG COMP X 200</v>
          </cell>
          <cell r="C284" t="str">
            <v>B</v>
          </cell>
          <cell r="D284">
            <v>2500</v>
          </cell>
          <cell r="E284">
            <v>5000</v>
          </cell>
          <cell r="F284">
            <v>3843</v>
          </cell>
          <cell r="G284">
            <v>0</v>
          </cell>
          <cell r="H284" t="str">
            <v>---</v>
          </cell>
          <cell r="I284" t="str">
            <v>---</v>
          </cell>
          <cell r="J284" t="str">
            <v>---</v>
          </cell>
          <cell r="K284">
            <v>1989</v>
          </cell>
          <cell r="L284" t="str">
            <v>---</v>
          </cell>
          <cell r="M284">
            <v>21</v>
          </cell>
          <cell r="N284">
            <v>0</v>
          </cell>
          <cell r="O284">
            <v>480</v>
          </cell>
          <cell r="P284">
            <v>1425</v>
          </cell>
        </row>
        <row r="285">
          <cell r="A285">
            <v>1000366</v>
          </cell>
          <cell r="B285" t="str">
            <v>GLAUCOTRAT 0,5% COLIRIO X 5ML</v>
          </cell>
          <cell r="C285" t="str">
            <v>B</v>
          </cell>
          <cell r="D285">
            <v>76923</v>
          </cell>
          <cell r="E285">
            <v>76923</v>
          </cell>
          <cell r="F285">
            <v>69180</v>
          </cell>
          <cell r="G285">
            <v>0</v>
          </cell>
          <cell r="H285" t="str">
            <v>---</v>
          </cell>
          <cell r="I285" t="str">
            <v>---</v>
          </cell>
          <cell r="J285" t="str">
            <v>---</v>
          </cell>
          <cell r="K285" t="str">
            <v>---</v>
          </cell>
          <cell r="L285" t="str">
            <v>CAPACIDADE PRODUTIVA - (Sala de manipulação compete com ampolas. Teremos media fill na área)</v>
          </cell>
          <cell r="M285">
            <v>2828</v>
          </cell>
          <cell r="N285">
            <v>0</v>
          </cell>
          <cell r="O285">
            <v>3384</v>
          </cell>
          <cell r="P285">
            <v>69236</v>
          </cell>
        </row>
        <row r="286">
          <cell r="A286">
            <v>1000386</v>
          </cell>
          <cell r="B286" t="str">
            <v>STER 10MG/ML COL X 5ML</v>
          </cell>
          <cell r="C286" t="str">
            <v>B</v>
          </cell>
          <cell r="D286">
            <v>7692</v>
          </cell>
          <cell r="E286">
            <v>23076</v>
          </cell>
          <cell r="F286">
            <v>23737</v>
          </cell>
          <cell r="G286" t="str">
            <v>0</v>
          </cell>
          <cell r="H286" t="str">
            <v>---</v>
          </cell>
          <cell r="I286" t="str">
            <v>---</v>
          </cell>
          <cell r="J286" t="str">
            <v>---</v>
          </cell>
          <cell r="K286" t="str">
            <v>---</v>
          </cell>
          <cell r="L286" t="str">
            <v>CAPACIDADE PRODUTIVA - (Sala de manipulação compete com ampolas. Teremos media fill na área)</v>
          </cell>
          <cell r="M286">
            <v>0</v>
          </cell>
          <cell r="N286">
            <v>0</v>
          </cell>
          <cell r="O286">
            <v>0</v>
          </cell>
          <cell r="P286">
            <v>17378</v>
          </cell>
        </row>
        <row r="287">
          <cell r="A287">
            <v>1001165</v>
          </cell>
          <cell r="B287" t="str">
            <v>CETROLAC MD 4 MG/ML COLIRIO X 1 FR</v>
          </cell>
          <cell r="C287" t="str">
            <v>B</v>
          </cell>
          <cell r="D287">
            <v>28846</v>
          </cell>
          <cell r="E287">
            <v>0</v>
          </cell>
          <cell r="F287">
            <v>0</v>
          </cell>
          <cell r="G287">
            <v>0</v>
          </cell>
          <cell r="H287" t="str">
            <v>---</v>
          </cell>
          <cell r="I287" t="str">
            <v>---</v>
          </cell>
          <cell r="J287" t="str">
            <v>---</v>
          </cell>
          <cell r="K287" t="str">
            <v>---</v>
          </cell>
          <cell r="L287" t="str">
            <v>CAPACIDADE PRODUTIVA</v>
          </cell>
          <cell r="M287">
            <v>6159</v>
          </cell>
          <cell r="N287">
            <v>0</v>
          </cell>
          <cell r="O287">
            <v>0</v>
          </cell>
          <cell r="P287">
            <v>57</v>
          </cell>
        </row>
        <row r="288">
          <cell r="A288">
            <v>1000936</v>
          </cell>
          <cell r="B288" t="str">
            <v>HYSTERIL X 1000ML</v>
          </cell>
          <cell r="C288" t="str">
            <v>B</v>
          </cell>
          <cell r="D288">
            <v>2463</v>
          </cell>
          <cell r="E288">
            <v>0</v>
          </cell>
          <cell r="F288">
            <v>0</v>
          </cell>
          <cell r="G288">
            <v>0</v>
          </cell>
          <cell r="H288" t="str">
            <v>---</v>
          </cell>
          <cell r="I288" t="str">
            <v>---</v>
          </cell>
          <cell r="J288" t="str">
            <v>---</v>
          </cell>
          <cell r="K288" t="str">
            <v>---</v>
          </cell>
          <cell r="L288" t="str">
            <v>---</v>
          </cell>
          <cell r="M288">
            <v>2650</v>
          </cell>
          <cell r="N288">
            <v>3</v>
          </cell>
          <cell r="O288">
            <v>0</v>
          </cell>
          <cell r="P288">
            <v>0</v>
          </cell>
        </row>
        <row r="289">
          <cell r="A289">
            <v>1000038</v>
          </cell>
          <cell r="B289" t="str">
            <v>ANDRIODERMOL PO TUBO X 50G</v>
          </cell>
          <cell r="C289" t="str">
            <v>C</v>
          </cell>
          <cell r="D289">
            <v>9700</v>
          </cell>
          <cell r="E289">
            <v>9700</v>
          </cell>
          <cell r="F289">
            <v>9332</v>
          </cell>
          <cell r="G289">
            <v>0</v>
          </cell>
          <cell r="H289" t="str">
            <v>---</v>
          </cell>
          <cell r="I289" t="str">
            <v>---</v>
          </cell>
          <cell r="J289" t="str">
            <v>---</v>
          </cell>
          <cell r="K289" t="str">
            <v>---</v>
          </cell>
          <cell r="L289" t="str">
            <v>---</v>
          </cell>
          <cell r="M289">
            <v>0</v>
          </cell>
          <cell r="N289">
            <v>0</v>
          </cell>
          <cell r="O289">
            <v>0</v>
          </cell>
          <cell r="P289">
            <v>11875</v>
          </cell>
        </row>
        <row r="290">
          <cell r="A290">
            <v>1000157</v>
          </cell>
          <cell r="B290" t="str">
            <v>FOLDAN 50MG/ML LOC CREMO X 50</v>
          </cell>
          <cell r="C290" t="str">
            <v>C</v>
          </cell>
          <cell r="D290">
            <v>15238</v>
          </cell>
          <cell r="E290">
            <v>0</v>
          </cell>
          <cell r="F290">
            <v>0</v>
          </cell>
          <cell r="G290">
            <v>0</v>
          </cell>
          <cell r="H290" t="str">
            <v>---</v>
          </cell>
          <cell r="I290" t="str">
            <v>---</v>
          </cell>
          <cell r="J290" t="str">
            <v>---</v>
          </cell>
          <cell r="K290" t="str">
            <v>---</v>
          </cell>
          <cell r="L290" t="str">
            <v>---</v>
          </cell>
          <cell r="M290">
            <v>15214</v>
          </cell>
          <cell r="N290">
            <v>0</v>
          </cell>
          <cell r="O290">
            <v>0</v>
          </cell>
          <cell r="P290">
            <v>11481</v>
          </cell>
        </row>
        <row r="291">
          <cell r="A291">
            <v>1000304</v>
          </cell>
          <cell r="B291" t="str">
            <v>NUTRIMAIZ CAP X 24</v>
          </cell>
          <cell r="C291" t="str">
            <v>C</v>
          </cell>
          <cell r="D291">
            <v>26041</v>
          </cell>
          <cell r="E291">
            <v>0</v>
          </cell>
          <cell r="F291">
            <v>0</v>
          </cell>
          <cell r="G291">
            <v>0</v>
          </cell>
          <cell r="H291" t="str">
            <v>---</v>
          </cell>
          <cell r="I291" t="str">
            <v>---</v>
          </cell>
          <cell r="J291" t="str">
            <v>---</v>
          </cell>
          <cell r="K291" t="str">
            <v>---</v>
          </cell>
          <cell r="L291" t="str">
            <v>---</v>
          </cell>
          <cell r="M291">
            <v>16585</v>
          </cell>
          <cell r="N291">
            <v>0</v>
          </cell>
          <cell r="O291">
            <v>0</v>
          </cell>
          <cell r="P291">
            <v>6894</v>
          </cell>
        </row>
        <row r="292">
          <cell r="A292">
            <v>1000909</v>
          </cell>
          <cell r="B292" t="str">
            <v>VODOL PREVENT FRASCO 100 G</v>
          </cell>
          <cell r="C292" t="str">
            <v>C</v>
          </cell>
          <cell r="D292">
            <v>3414</v>
          </cell>
          <cell r="E292">
            <v>17070</v>
          </cell>
          <cell r="F292">
            <v>16695</v>
          </cell>
          <cell r="G292">
            <v>0</v>
          </cell>
          <cell r="H292" t="str">
            <v>---</v>
          </cell>
          <cell r="I292" t="str">
            <v>---</v>
          </cell>
          <cell r="J292" t="str">
            <v>---</v>
          </cell>
          <cell r="K292" t="str">
            <v>---</v>
          </cell>
          <cell r="L292" t="str">
            <v>---</v>
          </cell>
          <cell r="M292">
            <v>18391</v>
          </cell>
          <cell r="N292">
            <v>0</v>
          </cell>
          <cell r="O292">
            <v>3247</v>
          </cell>
          <cell r="P292">
            <v>21268</v>
          </cell>
        </row>
        <row r="293">
          <cell r="A293">
            <v>1001012</v>
          </cell>
          <cell r="B293" t="str">
            <v>VODOL PREVENT HIDRATANTE CR X BG 120G</v>
          </cell>
          <cell r="C293" t="str">
            <v>C</v>
          </cell>
          <cell r="D293">
            <v>4081</v>
          </cell>
          <cell r="E293">
            <v>4081</v>
          </cell>
          <cell r="F293">
            <v>3947</v>
          </cell>
          <cell r="G293">
            <v>0</v>
          </cell>
          <cell r="H293" t="str">
            <v>---</v>
          </cell>
          <cell r="I293" t="str">
            <v>---</v>
          </cell>
          <cell r="J293" t="str">
            <v>---</v>
          </cell>
          <cell r="K293" t="str">
            <v>---</v>
          </cell>
          <cell r="L293" t="str">
            <v>Lote bloqueado por desvio de qualidade.</v>
          </cell>
          <cell r="M293">
            <v>3865</v>
          </cell>
          <cell r="N293">
            <v>0</v>
          </cell>
          <cell r="O293">
            <v>0</v>
          </cell>
          <cell r="P293">
            <v>1103</v>
          </cell>
        </row>
        <row r="294">
          <cell r="A294">
            <v>1001013</v>
          </cell>
          <cell r="B294" t="str">
            <v>VODOL PREVENT SPORT PO X 100G</v>
          </cell>
          <cell r="C294" t="str">
            <v>C</v>
          </cell>
          <cell r="D294">
            <v>3414</v>
          </cell>
          <cell r="E294">
            <v>10242</v>
          </cell>
          <cell r="F294">
            <v>9939</v>
          </cell>
          <cell r="G294">
            <v>0</v>
          </cell>
          <cell r="H294" t="str">
            <v>---</v>
          </cell>
          <cell r="I294" t="str">
            <v>---</v>
          </cell>
          <cell r="J294" t="str">
            <v>---</v>
          </cell>
          <cell r="K294">
            <v>9861</v>
          </cell>
          <cell r="L294" t="str">
            <v>---</v>
          </cell>
          <cell r="M294">
            <v>23945</v>
          </cell>
          <cell r="N294">
            <v>9861</v>
          </cell>
          <cell r="O294">
            <v>0</v>
          </cell>
          <cell r="P294">
            <v>16560</v>
          </cell>
        </row>
        <row r="295">
          <cell r="A295">
            <v>1001015</v>
          </cell>
          <cell r="B295" t="str">
            <v>VODOL PREVENT RELAXANTE PO X 100G</v>
          </cell>
          <cell r="C295" t="str">
            <v>C</v>
          </cell>
          <cell r="D295">
            <v>3414</v>
          </cell>
          <cell r="E295">
            <v>17070</v>
          </cell>
          <cell r="F295">
            <v>15103</v>
          </cell>
          <cell r="G295">
            <v>0</v>
          </cell>
          <cell r="H295" t="str">
            <v>---</v>
          </cell>
          <cell r="I295" t="str">
            <v>---</v>
          </cell>
          <cell r="J295" t="str">
            <v>---</v>
          </cell>
          <cell r="K295">
            <v>17070</v>
          </cell>
          <cell r="L295" t="str">
            <v>---</v>
          </cell>
          <cell r="M295">
            <v>24167</v>
          </cell>
          <cell r="N295">
            <v>5173</v>
          </cell>
          <cell r="O295">
            <v>0</v>
          </cell>
          <cell r="P295">
            <v>18473</v>
          </cell>
        </row>
        <row r="296">
          <cell r="A296">
            <v>1001082</v>
          </cell>
          <cell r="B296" t="str">
            <v>LEIBA LARANJA SACHE 1G X 6 (AL)</v>
          </cell>
          <cell r="C296" t="str">
            <v>C</v>
          </cell>
          <cell r="D296">
            <v>44444</v>
          </cell>
          <cell r="E296">
            <v>0</v>
          </cell>
          <cell r="F296">
            <v>0</v>
          </cell>
          <cell r="G296">
            <v>0</v>
          </cell>
          <cell r="H296" t="str">
            <v>---</v>
          </cell>
          <cell r="I296" t="str">
            <v>---</v>
          </cell>
          <cell r="J296" t="str">
            <v>---</v>
          </cell>
          <cell r="K296" t="str">
            <v>---</v>
          </cell>
          <cell r="L296" t="str">
            <v>---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A297">
            <v>1001112</v>
          </cell>
          <cell r="B297" t="str">
            <v>A CURITYBINA LIQ 5ML X 1 FR</v>
          </cell>
          <cell r="C297" t="str">
            <v>C</v>
          </cell>
          <cell r="D297">
            <v>3846</v>
          </cell>
          <cell r="E297">
            <v>0</v>
          </cell>
          <cell r="F297">
            <v>7051</v>
          </cell>
          <cell r="G297" t="str">
            <v>0</v>
          </cell>
          <cell r="H297" t="str">
            <v>---</v>
          </cell>
          <cell r="I297" t="str">
            <v>---</v>
          </cell>
          <cell r="J297" t="str">
            <v>---</v>
          </cell>
          <cell r="K297" t="str">
            <v>---</v>
          </cell>
          <cell r="L297" t="str">
            <v>---</v>
          </cell>
          <cell r="M297">
            <v>253</v>
          </cell>
          <cell r="N297">
            <v>0</v>
          </cell>
          <cell r="O297">
            <v>0</v>
          </cell>
          <cell r="P297">
            <v>2116</v>
          </cell>
        </row>
        <row r="298">
          <cell r="A298">
            <v>1001141</v>
          </cell>
          <cell r="B298" t="str">
            <v>OXIBERRY SACHE 5G X 30 (AL)</v>
          </cell>
          <cell r="C298" t="str">
            <v>C</v>
          </cell>
          <cell r="D298">
            <v>4688</v>
          </cell>
          <cell r="E298">
            <v>4688</v>
          </cell>
          <cell r="F298">
            <v>4475</v>
          </cell>
          <cell r="G298">
            <v>0</v>
          </cell>
          <cell r="H298" t="str">
            <v>---</v>
          </cell>
          <cell r="I298" t="str">
            <v>---</v>
          </cell>
          <cell r="J298" t="str">
            <v>---</v>
          </cell>
          <cell r="K298" t="str">
            <v>---</v>
          </cell>
          <cell r="L298" t="str">
            <v>---</v>
          </cell>
          <cell r="M298">
            <v>20846</v>
          </cell>
          <cell r="N298">
            <v>0</v>
          </cell>
          <cell r="O298">
            <v>0</v>
          </cell>
          <cell r="P298">
            <v>20804</v>
          </cell>
        </row>
        <row r="299">
          <cell r="A299">
            <v>1000048</v>
          </cell>
          <cell r="B299" t="str">
            <v>AMOXICILINA 500MG/5ML GEN SUS</v>
          </cell>
          <cell r="C299" t="str">
            <v>C</v>
          </cell>
          <cell r="D299">
            <v>4511</v>
          </cell>
          <cell r="E299">
            <v>0</v>
          </cell>
          <cell r="F299">
            <v>0</v>
          </cell>
          <cell r="G299">
            <v>0</v>
          </cell>
          <cell r="H299" t="str">
            <v>---</v>
          </cell>
          <cell r="I299" t="str">
            <v>---</v>
          </cell>
          <cell r="J299" t="str">
            <v>---</v>
          </cell>
          <cell r="K299" t="str">
            <v>---</v>
          </cell>
          <cell r="L299" t="str">
            <v>---</v>
          </cell>
          <cell r="M299">
            <v>3864</v>
          </cell>
          <cell r="N299">
            <v>0</v>
          </cell>
          <cell r="O299">
            <v>0</v>
          </cell>
          <cell r="P299">
            <v>3834</v>
          </cell>
        </row>
        <row r="300">
          <cell r="A300">
            <v>1000088</v>
          </cell>
          <cell r="B300" t="str">
            <v>DICLOFEN DIETILAMONIO 11,6MG/G GEL x 60G</v>
          </cell>
          <cell r="C300" t="str">
            <v>C</v>
          </cell>
          <cell r="D300">
            <v>8196</v>
          </cell>
          <cell r="E300">
            <v>0</v>
          </cell>
          <cell r="F300">
            <v>0</v>
          </cell>
          <cell r="G300">
            <v>0</v>
          </cell>
          <cell r="H300" t="str">
            <v>---</v>
          </cell>
          <cell r="I300" t="str">
            <v>---</v>
          </cell>
          <cell r="J300" t="str">
            <v>---</v>
          </cell>
          <cell r="K300" t="str">
            <v>---</v>
          </cell>
          <cell r="L300" t="str">
            <v>---</v>
          </cell>
          <cell r="M300">
            <v>60</v>
          </cell>
          <cell r="N300">
            <v>0</v>
          </cell>
          <cell r="O300">
            <v>0</v>
          </cell>
          <cell r="P300">
            <v>66</v>
          </cell>
        </row>
        <row r="301">
          <cell r="A301">
            <v>1000099</v>
          </cell>
          <cell r="B301" t="str">
            <v>CARBAMAZEPINA 200MG COM X 30 P.344/98-C1</v>
          </cell>
          <cell r="C301" t="str">
            <v>C</v>
          </cell>
          <cell r="D301">
            <v>55666</v>
          </cell>
          <cell r="E301">
            <v>0</v>
          </cell>
          <cell r="F301">
            <v>0</v>
          </cell>
          <cell r="G301">
            <v>0</v>
          </cell>
          <cell r="H301" t="str">
            <v>---</v>
          </cell>
          <cell r="I301" t="str">
            <v>---</v>
          </cell>
          <cell r="J301" t="str">
            <v>---</v>
          </cell>
          <cell r="K301" t="str">
            <v>---</v>
          </cell>
          <cell r="L301" t="str">
            <v>---</v>
          </cell>
          <cell r="M301">
            <v>51116</v>
          </cell>
          <cell r="N301">
            <v>792</v>
          </cell>
          <cell r="O301">
            <v>0</v>
          </cell>
          <cell r="P301">
            <v>35513</v>
          </cell>
        </row>
        <row r="302">
          <cell r="A302">
            <v>1000160</v>
          </cell>
          <cell r="B302" t="str">
            <v>CAPTOPRIL 50 MG COM X 30 GEN</v>
          </cell>
          <cell r="C302" t="str">
            <v>C</v>
          </cell>
          <cell r="D302">
            <v>12500</v>
          </cell>
          <cell r="E302">
            <v>0</v>
          </cell>
          <cell r="F302">
            <v>0</v>
          </cell>
          <cell r="G302">
            <v>0</v>
          </cell>
          <cell r="H302" t="str">
            <v>---</v>
          </cell>
          <cell r="I302" t="str">
            <v>---</v>
          </cell>
          <cell r="J302" t="str">
            <v>---</v>
          </cell>
          <cell r="K302" t="str">
            <v>---</v>
          </cell>
          <cell r="L302" t="str">
            <v>---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1000175</v>
          </cell>
          <cell r="B303" t="str">
            <v>FENOBARBITAL 100MG COM X 30 P.344/98-B1</v>
          </cell>
          <cell r="C303" t="str">
            <v>C</v>
          </cell>
          <cell r="D303">
            <v>112666</v>
          </cell>
          <cell r="E303">
            <v>0</v>
          </cell>
          <cell r="F303">
            <v>0</v>
          </cell>
          <cell r="G303">
            <v>0</v>
          </cell>
          <cell r="H303" t="str">
            <v>---</v>
          </cell>
          <cell r="I303" t="str">
            <v>---</v>
          </cell>
          <cell r="J303" t="str">
            <v>---</v>
          </cell>
          <cell r="K303" t="str">
            <v>---</v>
          </cell>
          <cell r="L303" t="str">
            <v>---</v>
          </cell>
          <cell r="M303">
            <v>239411</v>
          </cell>
          <cell r="N303">
            <v>0</v>
          </cell>
          <cell r="O303">
            <v>0</v>
          </cell>
          <cell r="P303">
            <v>188484</v>
          </cell>
        </row>
        <row r="304">
          <cell r="A304">
            <v>1000203</v>
          </cell>
          <cell r="B304" t="str">
            <v>BROMAZEPAM 6MG COM X 30 GEN P.344/98-B1</v>
          </cell>
          <cell r="C304" t="str">
            <v>C</v>
          </cell>
          <cell r="D304">
            <v>63000</v>
          </cell>
          <cell r="E304">
            <v>0</v>
          </cell>
          <cell r="F304">
            <v>0</v>
          </cell>
          <cell r="G304">
            <v>0</v>
          </cell>
          <cell r="H304" t="str">
            <v>---</v>
          </cell>
          <cell r="I304" t="str">
            <v>---</v>
          </cell>
          <cell r="J304" t="str">
            <v>---</v>
          </cell>
          <cell r="K304" t="str">
            <v>---</v>
          </cell>
          <cell r="L304" t="str">
            <v>---</v>
          </cell>
          <cell r="M304">
            <v>75843</v>
          </cell>
          <cell r="N304">
            <v>0</v>
          </cell>
          <cell r="O304">
            <v>0</v>
          </cell>
          <cell r="P304">
            <v>61662</v>
          </cell>
        </row>
        <row r="305">
          <cell r="A305">
            <v>1000246</v>
          </cell>
          <cell r="B305" t="str">
            <v>MIDAZOLAM 15MG/3ML INJ GEN X5 P344/98-B1</v>
          </cell>
          <cell r="C305" t="str">
            <v>C</v>
          </cell>
          <cell r="D305">
            <v>31250</v>
          </cell>
          <cell r="E305">
            <v>0</v>
          </cell>
          <cell r="F305">
            <v>0</v>
          </cell>
          <cell r="G305">
            <v>0</v>
          </cell>
          <cell r="H305" t="str">
            <v>---</v>
          </cell>
          <cell r="I305" t="str">
            <v>---</v>
          </cell>
          <cell r="J305" t="str">
            <v>---</v>
          </cell>
          <cell r="K305" t="str">
            <v>---</v>
          </cell>
          <cell r="L305" t="str">
            <v>---</v>
          </cell>
          <cell r="M305">
            <v>15734</v>
          </cell>
          <cell r="N305">
            <v>0</v>
          </cell>
          <cell r="O305">
            <v>0</v>
          </cell>
          <cell r="P305">
            <v>8798</v>
          </cell>
        </row>
        <row r="306">
          <cell r="A306">
            <v>1000259</v>
          </cell>
          <cell r="B306" t="str">
            <v>BROMAZEPAM 3MG COM X 30 GEN P344/98-B1</v>
          </cell>
          <cell r="C306" t="str">
            <v>C</v>
          </cell>
          <cell r="D306">
            <v>64666</v>
          </cell>
          <cell r="E306">
            <v>64666</v>
          </cell>
          <cell r="F306">
            <v>62491</v>
          </cell>
          <cell r="G306">
            <v>0</v>
          </cell>
          <cell r="H306" t="str">
            <v>---</v>
          </cell>
          <cell r="I306" t="str">
            <v>---</v>
          </cell>
          <cell r="J306" t="str">
            <v>---</v>
          </cell>
          <cell r="K306" t="str">
            <v>---</v>
          </cell>
          <cell r="L306" t="str">
            <v>---</v>
          </cell>
          <cell r="M306">
            <v>24390</v>
          </cell>
          <cell r="N306">
            <v>0</v>
          </cell>
          <cell r="O306">
            <v>0</v>
          </cell>
          <cell r="P306">
            <v>72994</v>
          </cell>
        </row>
        <row r="307">
          <cell r="A307">
            <v>1000286</v>
          </cell>
          <cell r="B307" t="str">
            <v>CLONAZEPAM 2,5MG/ML SOL OR X20 P 344/98</v>
          </cell>
          <cell r="C307" t="str">
            <v>C</v>
          </cell>
          <cell r="D307">
            <v>24390</v>
          </cell>
          <cell r="E307">
            <v>0</v>
          </cell>
          <cell r="F307">
            <v>0</v>
          </cell>
          <cell r="G307">
            <v>0</v>
          </cell>
          <cell r="H307" t="str">
            <v>---</v>
          </cell>
          <cell r="I307" t="str">
            <v>---</v>
          </cell>
          <cell r="J307" t="str">
            <v>---</v>
          </cell>
          <cell r="K307" t="str">
            <v>---</v>
          </cell>
          <cell r="L307" t="str">
            <v>---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A308">
            <v>1000287</v>
          </cell>
          <cell r="B308" t="str">
            <v>ACETILCISTEINA 20MG/ML XPE X</v>
          </cell>
          <cell r="C308" t="str">
            <v>C</v>
          </cell>
          <cell r="D308">
            <v>4081</v>
          </cell>
          <cell r="E308">
            <v>0</v>
          </cell>
          <cell r="F308">
            <v>0</v>
          </cell>
          <cell r="G308">
            <v>0</v>
          </cell>
          <cell r="H308" t="str">
            <v>---</v>
          </cell>
          <cell r="I308" t="str">
            <v>---</v>
          </cell>
          <cell r="J308" t="str">
            <v>---</v>
          </cell>
          <cell r="K308" t="str">
            <v>---</v>
          </cell>
          <cell r="L308" t="str">
            <v>---</v>
          </cell>
          <cell r="M308">
            <v>6276</v>
          </cell>
          <cell r="N308">
            <v>0</v>
          </cell>
          <cell r="O308">
            <v>0</v>
          </cell>
          <cell r="P308">
            <v>5439</v>
          </cell>
        </row>
        <row r="309">
          <cell r="A309">
            <v>1000312</v>
          </cell>
          <cell r="B309" t="str">
            <v>CLOR DOPAMINA5MG/ML INJ X50AMP</v>
          </cell>
          <cell r="C309" t="str">
            <v>C</v>
          </cell>
          <cell r="D309">
            <v>952</v>
          </cell>
          <cell r="E309">
            <v>1707</v>
          </cell>
          <cell r="F309">
            <v>1656</v>
          </cell>
          <cell r="G309">
            <v>51</v>
          </cell>
          <cell r="H309" t="str">
            <v>---</v>
          </cell>
          <cell r="I309" t="str">
            <v>---</v>
          </cell>
          <cell r="J309" t="str">
            <v>---</v>
          </cell>
          <cell r="K309">
            <v>849</v>
          </cell>
          <cell r="L309" t="str">
            <v>---</v>
          </cell>
          <cell r="M309">
            <v>5958</v>
          </cell>
          <cell r="N309">
            <v>849</v>
          </cell>
          <cell r="O309">
            <v>0</v>
          </cell>
          <cell r="P309">
            <v>5990</v>
          </cell>
        </row>
        <row r="310">
          <cell r="A310">
            <v>1000321</v>
          </cell>
          <cell r="B310" t="str">
            <v>DROPROPIZINA 3MG/ML XPE X 120</v>
          </cell>
          <cell r="C310" t="str">
            <v>C</v>
          </cell>
          <cell r="D310">
            <v>7755</v>
          </cell>
          <cell r="E310">
            <v>0</v>
          </cell>
          <cell r="F310">
            <v>0</v>
          </cell>
          <cell r="G310">
            <v>0</v>
          </cell>
          <cell r="H310" t="str">
            <v>---</v>
          </cell>
          <cell r="I310" t="str">
            <v>---</v>
          </cell>
          <cell r="J310" t="str">
            <v>---</v>
          </cell>
          <cell r="K310" t="str">
            <v>---</v>
          </cell>
          <cell r="L310" t="str">
            <v>---</v>
          </cell>
          <cell r="M310">
            <v>16671</v>
          </cell>
          <cell r="N310">
            <v>0</v>
          </cell>
          <cell r="O310">
            <v>0</v>
          </cell>
          <cell r="P310">
            <v>15674</v>
          </cell>
        </row>
        <row r="311">
          <cell r="A311">
            <v>1000338</v>
          </cell>
          <cell r="B311" t="str">
            <v>PREDNISONA 20MG COM X 10 GEN</v>
          </cell>
          <cell r="C311" t="str">
            <v>C</v>
          </cell>
          <cell r="D311">
            <v>30000</v>
          </cell>
          <cell r="E311">
            <v>30000</v>
          </cell>
          <cell r="F311">
            <v>57314</v>
          </cell>
          <cell r="G311">
            <v>0</v>
          </cell>
          <cell r="H311" t="str">
            <v>---</v>
          </cell>
          <cell r="I311" t="str">
            <v>---</v>
          </cell>
          <cell r="J311" t="str">
            <v>---</v>
          </cell>
          <cell r="K311" t="str">
            <v>---</v>
          </cell>
          <cell r="L311" t="str">
            <v>29.341 10/04</v>
          </cell>
          <cell r="M311">
            <v>49200</v>
          </cell>
          <cell r="N311">
            <v>8976</v>
          </cell>
          <cell r="O311">
            <v>0</v>
          </cell>
          <cell r="P311">
            <v>94833</v>
          </cell>
        </row>
        <row r="312">
          <cell r="A312">
            <v>1000348</v>
          </cell>
          <cell r="B312" t="str">
            <v>PARACETAMOL 750MG GEN COM X200</v>
          </cell>
          <cell r="C312" t="str">
            <v>C</v>
          </cell>
          <cell r="D312">
            <v>2994</v>
          </cell>
          <cell r="E312">
            <v>2994</v>
          </cell>
          <cell r="F312">
            <v>1512</v>
          </cell>
          <cell r="G312">
            <v>0</v>
          </cell>
          <cell r="H312" t="str">
            <v>---</v>
          </cell>
          <cell r="I312" t="str">
            <v>---</v>
          </cell>
          <cell r="J312" t="str">
            <v>---</v>
          </cell>
          <cell r="K312" t="str">
            <v>---</v>
          </cell>
          <cell r="L312" t="str">
            <v>---</v>
          </cell>
          <cell r="M312">
            <v>9109</v>
          </cell>
          <cell r="N312">
            <v>2637</v>
          </cell>
          <cell r="O312">
            <v>3</v>
          </cell>
          <cell r="P312">
            <v>6046</v>
          </cell>
        </row>
        <row r="313">
          <cell r="A313">
            <v>1000394</v>
          </cell>
          <cell r="B313" t="str">
            <v>CARBOCISTEINA 50MG/ML X 100 ML</v>
          </cell>
          <cell r="C313" t="str">
            <v>C</v>
          </cell>
          <cell r="D313">
            <v>4901</v>
          </cell>
          <cell r="E313">
            <v>0</v>
          </cell>
          <cell r="F313">
            <v>0</v>
          </cell>
          <cell r="G313">
            <v>0</v>
          </cell>
          <cell r="H313" t="str">
            <v>---</v>
          </cell>
          <cell r="I313" t="str">
            <v>---</v>
          </cell>
          <cell r="J313" t="str">
            <v>---</v>
          </cell>
          <cell r="K313" t="str">
            <v>---</v>
          </cell>
          <cell r="L313" t="str">
            <v>---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A314">
            <v>1001074</v>
          </cell>
          <cell r="B314" t="str">
            <v>ACEBROFILINA 50MG/5ML XPE X 120ML</v>
          </cell>
          <cell r="C314" t="str">
            <v>C</v>
          </cell>
          <cell r="D314">
            <v>20408</v>
          </cell>
          <cell r="E314">
            <v>0</v>
          </cell>
          <cell r="F314">
            <v>0</v>
          </cell>
          <cell r="G314">
            <v>0</v>
          </cell>
          <cell r="H314" t="str">
            <v>---</v>
          </cell>
          <cell r="I314" t="str">
            <v>---</v>
          </cell>
          <cell r="J314" t="str">
            <v>---</v>
          </cell>
          <cell r="K314" t="str">
            <v>---</v>
          </cell>
          <cell r="L314" t="str">
            <v>---</v>
          </cell>
          <cell r="M314">
            <v>1946</v>
          </cell>
          <cell r="N314">
            <v>0</v>
          </cell>
          <cell r="O314">
            <v>0</v>
          </cell>
          <cell r="P314">
            <v>876</v>
          </cell>
        </row>
        <row r="315">
          <cell r="A315">
            <v>1000031</v>
          </cell>
          <cell r="B315" t="str">
            <v>CODEX 7,5MG COM X 12 PORT 344/98-A2</v>
          </cell>
          <cell r="C315" t="str">
            <v>C</v>
          </cell>
          <cell r="D315">
            <v>10000</v>
          </cell>
          <cell r="E315">
            <v>10000</v>
          </cell>
          <cell r="F315">
            <v>7116</v>
          </cell>
          <cell r="G315">
            <v>0</v>
          </cell>
          <cell r="H315" t="str">
            <v>---</v>
          </cell>
          <cell r="I315" t="str">
            <v>---</v>
          </cell>
          <cell r="J315" t="str">
            <v>---</v>
          </cell>
          <cell r="K315">
            <v>2943</v>
          </cell>
          <cell r="L315" t="str">
            <v>---</v>
          </cell>
          <cell r="M315">
            <v>8219</v>
          </cell>
          <cell r="N315">
            <v>2943</v>
          </cell>
          <cell r="O315">
            <v>0</v>
          </cell>
          <cell r="P315">
            <v>9816</v>
          </cell>
        </row>
        <row r="316">
          <cell r="A316">
            <v>1000064</v>
          </cell>
          <cell r="B316" t="str">
            <v>UNIDOL 50 MG CAP X 10 PORT 344/98-A2</v>
          </cell>
          <cell r="C316" t="str">
            <v>C</v>
          </cell>
          <cell r="D316">
            <v>13636</v>
          </cell>
          <cell r="E316">
            <v>13636</v>
          </cell>
          <cell r="F316">
            <v>12825</v>
          </cell>
          <cell r="G316">
            <v>0</v>
          </cell>
          <cell r="H316" t="str">
            <v>---</v>
          </cell>
          <cell r="I316" t="str">
            <v>---</v>
          </cell>
          <cell r="J316" t="str">
            <v>---</v>
          </cell>
          <cell r="K316" t="str">
            <v>---</v>
          </cell>
          <cell r="L316" t="str">
            <v>---</v>
          </cell>
          <cell r="M316">
            <v>1261</v>
          </cell>
          <cell r="N316">
            <v>0</v>
          </cell>
          <cell r="O316">
            <v>0</v>
          </cell>
          <cell r="P316">
            <v>21187</v>
          </cell>
        </row>
        <row r="317">
          <cell r="A317">
            <v>1000146</v>
          </cell>
          <cell r="B317" t="str">
            <v>OXCARB 600MG COM REV X 20 P.344/98-C1</v>
          </cell>
          <cell r="C317" t="str">
            <v>C</v>
          </cell>
          <cell r="D317">
            <v>12250</v>
          </cell>
          <cell r="E317">
            <v>0</v>
          </cell>
          <cell r="F317">
            <v>0</v>
          </cell>
          <cell r="G317">
            <v>0</v>
          </cell>
          <cell r="H317" t="str">
            <v>---</v>
          </cell>
          <cell r="I317" t="str">
            <v>---</v>
          </cell>
          <cell r="J317" t="str">
            <v>---</v>
          </cell>
          <cell r="K317" t="str">
            <v>---</v>
          </cell>
          <cell r="L317" t="str">
            <v>---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1000237</v>
          </cell>
          <cell r="B318" t="str">
            <v>DEXANEURIN INJ 2ML A E 1ML B</v>
          </cell>
          <cell r="C318" t="str">
            <v>C</v>
          </cell>
          <cell r="D318">
            <v>45454</v>
          </cell>
          <cell r="E318">
            <v>45454</v>
          </cell>
          <cell r="F318">
            <v>38470</v>
          </cell>
          <cell r="G318">
            <v>6984</v>
          </cell>
          <cell r="H318" t="str">
            <v>---</v>
          </cell>
          <cell r="I318" t="str">
            <v>---</v>
          </cell>
          <cell r="J318" t="str">
            <v>---</v>
          </cell>
          <cell r="K318" t="str">
            <v>---</v>
          </cell>
          <cell r="L318" t="str">
            <v>CAPACIDADE PRODUTIVA - (Sala de manipulação compete com colírios. Teremos media fill na área)</v>
          </cell>
          <cell r="M318">
            <v>158</v>
          </cell>
          <cell r="N318">
            <v>0</v>
          </cell>
          <cell r="O318">
            <v>0</v>
          </cell>
          <cell r="P318">
            <v>29836</v>
          </cell>
        </row>
        <row r="319">
          <cell r="A319">
            <v>1000943</v>
          </cell>
          <cell r="B319" t="str">
            <v>VITA MAMY COMP REV X 60 (AL)</v>
          </cell>
          <cell r="C319" t="str">
            <v>C</v>
          </cell>
          <cell r="D319">
            <v>6050</v>
          </cell>
          <cell r="E319">
            <v>0</v>
          </cell>
          <cell r="F319">
            <v>0</v>
          </cell>
          <cell r="G319">
            <v>0</v>
          </cell>
          <cell r="H319" t="str">
            <v>---</v>
          </cell>
          <cell r="I319" t="str">
            <v>---</v>
          </cell>
          <cell r="J319" t="str">
            <v>---</v>
          </cell>
          <cell r="K319" t="str">
            <v>---</v>
          </cell>
          <cell r="L319" t="str">
            <v>---</v>
          </cell>
          <cell r="M319">
            <v>6099</v>
          </cell>
          <cell r="N319">
            <v>0</v>
          </cell>
          <cell r="O319">
            <v>0</v>
          </cell>
          <cell r="P319">
            <v>4511</v>
          </cell>
        </row>
        <row r="320">
          <cell r="A320">
            <v>1001027</v>
          </cell>
          <cell r="B320" t="str">
            <v>DEPRESS 20MG CAP X 28 PORT 344/98-C1</v>
          </cell>
          <cell r="C320" t="str">
            <v>C</v>
          </cell>
          <cell r="D320">
            <v>17857</v>
          </cell>
          <cell r="E320">
            <v>0</v>
          </cell>
          <cell r="F320">
            <v>0</v>
          </cell>
          <cell r="G320">
            <v>0</v>
          </cell>
          <cell r="H320" t="str">
            <v>---</v>
          </cell>
          <cell r="I320" t="str">
            <v>---</v>
          </cell>
          <cell r="J320" t="str">
            <v>---</v>
          </cell>
          <cell r="K320" t="str">
            <v>---</v>
          </cell>
          <cell r="L320" t="str">
            <v>---</v>
          </cell>
          <cell r="M320">
            <v>8770</v>
          </cell>
          <cell r="N320">
            <v>0</v>
          </cell>
          <cell r="O320">
            <v>0</v>
          </cell>
          <cell r="P320">
            <v>15801</v>
          </cell>
        </row>
        <row r="321">
          <cell r="A321">
            <v>1001089</v>
          </cell>
          <cell r="B321" t="str">
            <v>DEPRESS 20MG/ML SOL OR C/30 ML PORT344C1</v>
          </cell>
          <cell r="C321" t="str">
            <v>C</v>
          </cell>
          <cell r="D321">
            <v>7224</v>
          </cell>
          <cell r="E321">
            <v>0</v>
          </cell>
          <cell r="F321">
            <v>0</v>
          </cell>
          <cell r="G321">
            <v>0</v>
          </cell>
          <cell r="H321" t="str">
            <v>---</v>
          </cell>
          <cell r="I321" t="str">
            <v>---</v>
          </cell>
          <cell r="J321" t="str">
            <v>---</v>
          </cell>
          <cell r="K321" t="str">
            <v>---</v>
          </cell>
          <cell r="L321" t="str">
            <v>---</v>
          </cell>
          <cell r="M321">
            <v>8496</v>
          </cell>
          <cell r="N321">
            <v>0</v>
          </cell>
          <cell r="O321">
            <v>0</v>
          </cell>
          <cell r="P321">
            <v>8496</v>
          </cell>
        </row>
        <row r="322">
          <cell r="A322">
            <v>1001133</v>
          </cell>
          <cell r="B322" t="str">
            <v>BIO D CAP MOLE X 60 (AL)</v>
          </cell>
          <cell r="C322" t="str">
            <v>C</v>
          </cell>
          <cell r="D322">
            <v>8445</v>
          </cell>
          <cell r="E322">
            <v>0</v>
          </cell>
          <cell r="F322">
            <v>0</v>
          </cell>
          <cell r="G322">
            <v>0</v>
          </cell>
          <cell r="H322" t="str">
            <v>---</v>
          </cell>
          <cell r="I322" t="str">
            <v>---</v>
          </cell>
          <cell r="J322" t="str">
            <v>---</v>
          </cell>
          <cell r="K322" t="str">
            <v>---</v>
          </cell>
          <cell r="L322" t="str">
            <v>---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A323">
            <v>1001147</v>
          </cell>
          <cell r="B323" t="str">
            <v>DK2-CAL GRANULOS EFERVESCENTES X 30 (AL)</v>
          </cell>
          <cell r="C323" t="str">
            <v>C</v>
          </cell>
          <cell r="D323">
            <v>5200</v>
          </cell>
          <cell r="E323">
            <v>0</v>
          </cell>
          <cell r="F323">
            <v>5038</v>
          </cell>
          <cell r="G323" t="str">
            <v>0</v>
          </cell>
          <cell r="H323" t="str">
            <v>---</v>
          </cell>
          <cell r="I323" t="str">
            <v>---</v>
          </cell>
          <cell r="J323" t="str">
            <v>---</v>
          </cell>
          <cell r="K323" t="str">
            <v>---</v>
          </cell>
          <cell r="L323" t="str">
            <v>---</v>
          </cell>
          <cell r="M323">
            <v>2848</v>
          </cell>
          <cell r="N323">
            <v>0</v>
          </cell>
          <cell r="O323">
            <v>0</v>
          </cell>
          <cell r="P323">
            <v>5768</v>
          </cell>
        </row>
        <row r="324">
          <cell r="A324">
            <v>1001150</v>
          </cell>
          <cell r="B324" t="str">
            <v>VITA MAMY GRANULOS EFERVESCENTES X30-AL</v>
          </cell>
          <cell r="C324" t="str">
            <v>C</v>
          </cell>
          <cell r="D324">
            <v>5000</v>
          </cell>
          <cell r="E324">
            <v>0</v>
          </cell>
          <cell r="F324">
            <v>0</v>
          </cell>
          <cell r="G324">
            <v>0</v>
          </cell>
          <cell r="H324" t="str">
            <v>---</v>
          </cell>
          <cell r="I324" t="str">
            <v>---</v>
          </cell>
          <cell r="J324" t="str">
            <v>---</v>
          </cell>
          <cell r="K324" t="str">
            <v>---</v>
          </cell>
          <cell r="L324" t="str">
            <v>---</v>
          </cell>
          <cell r="M324">
            <v>4160</v>
          </cell>
          <cell r="N324">
            <v>0</v>
          </cell>
          <cell r="O324">
            <v>0</v>
          </cell>
          <cell r="P324">
            <v>3632</v>
          </cell>
        </row>
        <row r="325">
          <cell r="A325">
            <v>1001173</v>
          </cell>
          <cell r="B325" t="str">
            <v>DEPRESS 20MG CAP X 28 PORT344/98-C1 (LC)</v>
          </cell>
          <cell r="C325" t="str">
            <v>C</v>
          </cell>
          <cell r="D325">
            <v>17857</v>
          </cell>
          <cell r="E325">
            <v>0</v>
          </cell>
          <cell r="F325">
            <v>0</v>
          </cell>
          <cell r="G325">
            <v>0</v>
          </cell>
          <cell r="H325" t="str">
            <v>---</v>
          </cell>
          <cell r="I325" t="str">
            <v>---</v>
          </cell>
          <cell r="J325" t="str">
            <v>---</v>
          </cell>
          <cell r="K325" t="str">
            <v>---</v>
          </cell>
          <cell r="L325" t="str">
            <v>---</v>
          </cell>
          <cell r="M325">
            <v>17711</v>
          </cell>
          <cell r="N325">
            <v>0</v>
          </cell>
          <cell r="O325">
            <v>0</v>
          </cell>
          <cell r="P325">
            <v>9303</v>
          </cell>
        </row>
        <row r="326">
          <cell r="A326">
            <v>1000426</v>
          </cell>
          <cell r="B326" t="str">
            <v>DIURAX 50MG/ML INJ X5ML DISPX6</v>
          </cell>
          <cell r="C326" t="str">
            <v>C</v>
          </cell>
          <cell r="D326">
            <v>1633</v>
          </cell>
          <cell r="E326">
            <v>0</v>
          </cell>
          <cell r="F326">
            <v>0</v>
          </cell>
          <cell r="G326">
            <v>0</v>
          </cell>
          <cell r="H326" t="str">
            <v>---</v>
          </cell>
          <cell r="I326" t="str">
            <v>---</v>
          </cell>
          <cell r="J326" t="str">
            <v>---</v>
          </cell>
          <cell r="K326" t="str">
            <v>---</v>
          </cell>
          <cell r="L326" t="str">
            <v>---</v>
          </cell>
          <cell r="M326">
            <v>569</v>
          </cell>
          <cell r="N326">
            <v>0</v>
          </cell>
          <cell r="O326">
            <v>0</v>
          </cell>
          <cell r="P326">
            <v>372</v>
          </cell>
        </row>
        <row r="327">
          <cell r="A327">
            <v>1000429</v>
          </cell>
          <cell r="B327" t="str">
            <v>ANALGEX V INJ FA X 50ML</v>
          </cell>
          <cell r="C327" t="str">
            <v>C</v>
          </cell>
          <cell r="D327">
            <v>9900</v>
          </cell>
          <cell r="E327">
            <v>39600</v>
          </cell>
          <cell r="F327">
            <v>38207</v>
          </cell>
          <cell r="G327">
            <v>1393</v>
          </cell>
          <cell r="H327" t="str">
            <v>---</v>
          </cell>
          <cell r="I327" t="str">
            <v>---</v>
          </cell>
          <cell r="J327" t="str">
            <v>---</v>
          </cell>
          <cell r="K327" t="str">
            <v>---</v>
          </cell>
          <cell r="L327" t="str">
            <v>---</v>
          </cell>
          <cell r="M327">
            <v>20</v>
          </cell>
          <cell r="N327">
            <v>0</v>
          </cell>
          <cell r="O327">
            <v>0</v>
          </cell>
          <cell r="P327">
            <v>27304</v>
          </cell>
        </row>
        <row r="328">
          <cell r="A328">
            <v>1000486</v>
          </cell>
          <cell r="B328" t="str">
            <v>MECTIMAX DUO INJ X 500ML</v>
          </cell>
          <cell r="C328" t="str">
            <v>C</v>
          </cell>
          <cell r="D328">
            <v>3984</v>
          </cell>
          <cell r="E328">
            <v>0</v>
          </cell>
          <cell r="F328">
            <v>0</v>
          </cell>
          <cell r="G328">
            <v>0</v>
          </cell>
          <cell r="H328" t="str">
            <v>---</v>
          </cell>
          <cell r="I328" t="str">
            <v>---</v>
          </cell>
          <cell r="J328" t="str">
            <v>---</v>
          </cell>
          <cell r="K328" t="str">
            <v>---</v>
          </cell>
          <cell r="L328" t="str">
            <v>---</v>
          </cell>
          <cell r="M328">
            <v>3969</v>
          </cell>
          <cell r="N328">
            <v>0</v>
          </cell>
          <cell r="O328">
            <v>0</v>
          </cell>
          <cell r="P328">
            <v>2806</v>
          </cell>
        </row>
        <row r="329">
          <cell r="A329">
            <v>1000488</v>
          </cell>
          <cell r="B329" t="str">
            <v>MECTIMAX DUO INJ X 1000ML</v>
          </cell>
          <cell r="C329" t="str">
            <v>C</v>
          </cell>
          <cell r="D329">
            <v>1990</v>
          </cell>
          <cell r="E329">
            <v>0</v>
          </cell>
          <cell r="F329">
            <v>0</v>
          </cell>
          <cell r="G329">
            <v>0</v>
          </cell>
          <cell r="H329" t="str">
            <v>---</v>
          </cell>
          <cell r="I329" t="str">
            <v>---</v>
          </cell>
          <cell r="J329" t="str">
            <v>---</v>
          </cell>
          <cell r="K329" t="str">
            <v>---</v>
          </cell>
          <cell r="L329" t="str">
            <v>---</v>
          </cell>
          <cell r="M329">
            <v>2680</v>
          </cell>
          <cell r="N329">
            <v>6</v>
          </cell>
          <cell r="O329">
            <v>0</v>
          </cell>
          <cell r="P329">
            <v>2248</v>
          </cell>
        </row>
        <row r="330">
          <cell r="A330">
            <v>1000491</v>
          </cell>
          <cell r="B330" t="str">
            <v>MECTIMAX 1% INJ 1000 ML</v>
          </cell>
          <cell r="C330" t="str">
            <v>C</v>
          </cell>
          <cell r="D330">
            <v>1990</v>
          </cell>
          <cell r="E330">
            <v>0</v>
          </cell>
          <cell r="F330">
            <v>0</v>
          </cell>
          <cell r="G330">
            <v>0</v>
          </cell>
          <cell r="H330" t="str">
            <v>---</v>
          </cell>
          <cell r="I330" t="str">
            <v>---</v>
          </cell>
          <cell r="J330" t="str">
            <v>---</v>
          </cell>
          <cell r="K330" t="str">
            <v>---</v>
          </cell>
          <cell r="L330" t="str">
            <v>---</v>
          </cell>
          <cell r="M330">
            <v>7867</v>
          </cell>
          <cell r="N330">
            <v>0</v>
          </cell>
          <cell r="O330">
            <v>0</v>
          </cell>
          <cell r="P330">
            <v>6475</v>
          </cell>
        </row>
        <row r="331">
          <cell r="A331">
            <v>1000493</v>
          </cell>
          <cell r="B331" t="str">
            <v>ANIMAX DUO INJ 500ML X 1</v>
          </cell>
          <cell r="C331" t="str">
            <v>C</v>
          </cell>
          <cell r="D331">
            <v>3984</v>
          </cell>
          <cell r="E331">
            <v>0</v>
          </cell>
          <cell r="F331">
            <v>0</v>
          </cell>
          <cell r="G331">
            <v>0</v>
          </cell>
          <cell r="H331" t="str">
            <v>---</v>
          </cell>
          <cell r="I331" t="str">
            <v>---</v>
          </cell>
          <cell r="J331" t="str">
            <v>---</v>
          </cell>
          <cell r="K331" t="str">
            <v>---</v>
          </cell>
          <cell r="L331" t="str">
            <v>---</v>
          </cell>
          <cell r="M331">
            <v>4323</v>
          </cell>
          <cell r="N331">
            <v>0</v>
          </cell>
          <cell r="O331">
            <v>0</v>
          </cell>
          <cell r="P331">
            <v>4035</v>
          </cell>
        </row>
        <row r="332">
          <cell r="A332">
            <v>1000494</v>
          </cell>
          <cell r="B332" t="str">
            <v>MECTIMAX 3,15%  GOLD INJX500ML</v>
          </cell>
          <cell r="C332" t="str">
            <v>C</v>
          </cell>
          <cell r="D332">
            <v>3960</v>
          </cell>
          <cell r="E332">
            <v>0</v>
          </cell>
          <cell r="F332">
            <v>0</v>
          </cell>
          <cell r="G332">
            <v>0</v>
          </cell>
          <cell r="H332" t="str">
            <v>---</v>
          </cell>
          <cell r="I332" t="str">
            <v>---</v>
          </cell>
          <cell r="J332" t="str">
            <v>---</v>
          </cell>
          <cell r="K332" t="str">
            <v>---</v>
          </cell>
          <cell r="L332" t="str">
            <v>---</v>
          </cell>
          <cell r="M332">
            <v>7465</v>
          </cell>
          <cell r="N332">
            <v>0</v>
          </cell>
          <cell r="O332">
            <v>0</v>
          </cell>
          <cell r="P332">
            <v>6509</v>
          </cell>
        </row>
        <row r="333">
          <cell r="A333">
            <v>1000495</v>
          </cell>
          <cell r="B333" t="str">
            <v>ANIMAX DUO INJ 1000ML X 1</v>
          </cell>
          <cell r="C333" t="str">
            <v>C</v>
          </cell>
          <cell r="D333">
            <v>1990</v>
          </cell>
          <cell r="E333">
            <v>0</v>
          </cell>
          <cell r="F333">
            <v>0</v>
          </cell>
          <cell r="G333">
            <v>0</v>
          </cell>
          <cell r="H333" t="str">
            <v>---</v>
          </cell>
          <cell r="I333" t="str">
            <v>---</v>
          </cell>
          <cell r="J333" t="str">
            <v>---</v>
          </cell>
          <cell r="K333" t="str">
            <v>---</v>
          </cell>
          <cell r="L333" t="str">
            <v>---</v>
          </cell>
          <cell r="M333">
            <v>1448</v>
          </cell>
          <cell r="N333">
            <v>0</v>
          </cell>
          <cell r="O333">
            <v>0</v>
          </cell>
          <cell r="P333">
            <v>1340</v>
          </cell>
        </row>
        <row r="334">
          <cell r="A334">
            <v>1000496</v>
          </cell>
          <cell r="B334" t="str">
            <v>MECTIMAX 3,15% GOLD INJX1000ML</v>
          </cell>
          <cell r="C334" t="str">
            <v>C</v>
          </cell>
          <cell r="D334">
            <v>1990</v>
          </cell>
          <cell r="E334">
            <v>3980</v>
          </cell>
          <cell r="F334">
            <v>3617</v>
          </cell>
          <cell r="G334">
            <v>363</v>
          </cell>
          <cell r="H334" t="str">
            <v>---</v>
          </cell>
          <cell r="I334" t="str">
            <v>---</v>
          </cell>
          <cell r="J334" t="str">
            <v>---</v>
          </cell>
          <cell r="K334" t="str">
            <v>---</v>
          </cell>
          <cell r="L334" t="str">
            <v>---</v>
          </cell>
          <cell r="M334">
            <v>573</v>
          </cell>
          <cell r="N334">
            <v>30</v>
          </cell>
          <cell r="O334">
            <v>0</v>
          </cell>
          <cell r="P334">
            <v>4032</v>
          </cell>
        </row>
        <row r="335">
          <cell r="A335">
            <v>1000501</v>
          </cell>
          <cell r="B335" t="str">
            <v>ANIMAX 0,5% POUR ON 1000ML X 1</v>
          </cell>
          <cell r="C335" t="str">
            <v>C</v>
          </cell>
          <cell r="D335">
            <v>1984</v>
          </cell>
          <cell r="E335">
            <v>0</v>
          </cell>
          <cell r="F335">
            <v>0</v>
          </cell>
          <cell r="G335">
            <v>0</v>
          </cell>
          <cell r="H335" t="str">
            <v>---</v>
          </cell>
          <cell r="I335" t="str">
            <v>---</v>
          </cell>
          <cell r="J335" t="str">
            <v>---</v>
          </cell>
          <cell r="K335" t="str">
            <v>---</v>
          </cell>
          <cell r="L335" t="str">
            <v>---</v>
          </cell>
          <cell r="M335">
            <v>4151</v>
          </cell>
          <cell r="N335">
            <v>0</v>
          </cell>
          <cell r="O335">
            <v>0</v>
          </cell>
          <cell r="P335">
            <v>3161</v>
          </cell>
        </row>
        <row r="336">
          <cell r="A336">
            <v>1000512</v>
          </cell>
          <cell r="B336" t="str">
            <v>KETOJET GEL 10G DISP X 8 SER</v>
          </cell>
          <cell r="C336" t="str">
            <v>C</v>
          </cell>
          <cell r="D336">
            <v>543</v>
          </cell>
          <cell r="E336">
            <v>0</v>
          </cell>
          <cell r="F336">
            <v>0</v>
          </cell>
          <cell r="G336">
            <v>0</v>
          </cell>
          <cell r="H336" t="str">
            <v>---</v>
          </cell>
          <cell r="I336" t="str">
            <v>---</v>
          </cell>
          <cell r="J336" t="str">
            <v>---</v>
          </cell>
          <cell r="K336" t="str">
            <v>---</v>
          </cell>
          <cell r="L336" t="str">
            <v>---</v>
          </cell>
          <cell r="M336">
            <v>462</v>
          </cell>
          <cell r="N336">
            <v>0</v>
          </cell>
          <cell r="O336">
            <v>0</v>
          </cell>
          <cell r="P336">
            <v>362</v>
          </cell>
        </row>
        <row r="337">
          <cell r="A337">
            <v>1000514</v>
          </cell>
          <cell r="B337" t="str">
            <v>KETOJET 100MG/ML INJ X 50ML FA</v>
          </cell>
          <cell r="C337" t="str">
            <v>C</v>
          </cell>
          <cell r="D337">
            <v>2376</v>
          </cell>
          <cell r="E337">
            <v>0</v>
          </cell>
          <cell r="F337">
            <v>0</v>
          </cell>
          <cell r="G337">
            <v>0</v>
          </cell>
          <cell r="H337" t="str">
            <v>---</v>
          </cell>
          <cell r="I337" t="str">
            <v>---</v>
          </cell>
          <cell r="J337" t="str">
            <v>---</v>
          </cell>
          <cell r="K337" t="str">
            <v>---</v>
          </cell>
          <cell r="L337" t="str">
            <v>---</v>
          </cell>
          <cell r="M337">
            <v>950</v>
          </cell>
          <cell r="N337">
            <v>0</v>
          </cell>
          <cell r="O337">
            <v>0</v>
          </cell>
          <cell r="P337">
            <v>422</v>
          </cell>
        </row>
        <row r="338">
          <cell r="A338">
            <v>1000515</v>
          </cell>
          <cell r="B338" t="str">
            <v>KETOJET 100MG INJ 10ML X 1FA</v>
          </cell>
          <cell r="C338" t="str">
            <v>C</v>
          </cell>
          <cell r="D338">
            <v>4926</v>
          </cell>
          <cell r="E338">
            <v>0</v>
          </cell>
          <cell r="F338">
            <v>0</v>
          </cell>
          <cell r="G338">
            <v>0</v>
          </cell>
          <cell r="H338" t="str">
            <v>---</v>
          </cell>
          <cell r="I338" t="str">
            <v>---</v>
          </cell>
          <cell r="J338" t="str">
            <v>---</v>
          </cell>
          <cell r="K338" t="str">
            <v>---</v>
          </cell>
          <cell r="L338" t="str">
            <v>---</v>
          </cell>
          <cell r="M338">
            <v>759</v>
          </cell>
          <cell r="N338">
            <v>0</v>
          </cell>
          <cell r="O338">
            <v>0</v>
          </cell>
          <cell r="P338">
            <v>579</v>
          </cell>
        </row>
        <row r="339">
          <cell r="A339">
            <v>1000518</v>
          </cell>
          <cell r="B339" t="str">
            <v>PLACENTEX 10ML INJ DISPLAY X24</v>
          </cell>
          <cell r="C339" t="str">
            <v>C</v>
          </cell>
          <cell r="D339">
            <v>396</v>
          </cell>
          <cell r="E339">
            <v>0</v>
          </cell>
          <cell r="F339">
            <v>0</v>
          </cell>
          <cell r="G339">
            <v>0</v>
          </cell>
          <cell r="H339" t="str">
            <v>---</v>
          </cell>
          <cell r="I339" t="str">
            <v>---</v>
          </cell>
          <cell r="J339" t="str">
            <v>---</v>
          </cell>
          <cell r="K339" t="str">
            <v>---</v>
          </cell>
          <cell r="L339" t="str">
            <v>---</v>
          </cell>
          <cell r="M339">
            <v>862</v>
          </cell>
          <cell r="N339">
            <v>1</v>
          </cell>
          <cell r="O339">
            <v>0</v>
          </cell>
          <cell r="P339">
            <v>809</v>
          </cell>
        </row>
        <row r="340">
          <cell r="A340">
            <v>1000519</v>
          </cell>
          <cell r="B340" t="str">
            <v>FENZOL PASTA 20G DISP X 24 SER</v>
          </cell>
          <cell r="C340" t="str">
            <v>C</v>
          </cell>
          <cell r="D340">
            <v>222</v>
          </cell>
          <cell r="E340">
            <v>666</v>
          </cell>
          <cell r="F340">
            <v>645</v>
          </cell>
          <cell r="G340">
            <v>21</v>
          </cell>
          <cell r="H340" t="str">
            <v>---</v>
          </cell>
          <cell r="I340" t="str">
            <v>---</v>
          </cell>
          <cell r="J340" t="str">
            <v>---</v>
          </cell>
          <cell r="K340" t="str">
            <v>---</v>
          </cell>
          <cell r="L340" t="str">
            <v>---</v>
          </cell>
          <cell r="M340">
            <v>18</v>
          </cell>
          <cell r="N340">
            <v>0</v>
          </cell>
          <cell r="O340">
            <v>0</v>
          </cell>
          <cell r="P340">
            <v>411</v>
          </cell>
        </row>
        <row r="341">
          <cell r="A341">
            <v>1000527</v>
          </cell>
          <cell r="B341" t="str">
            <v>BOIFLIN X 2 KG</v>
          </cell>
          <cell r="C341" t="str">
            <v>C</v>
          </cell>
          <cell r="D341">
            <v>99</v>
          </cell>
          <cell r="E341">
            <v>198</v>
          </cell>
          <cell r="F341">
            <v>0</v>
          </cell>
          <cell r="G341">
            <v>198</v>
          </cell>
          <cell r="H341" t="str">
            <v>---</v>
          </cell>
          <cell r="I341" t="str">
            <v>---</v>
          </cell>
          <cell r="J341" t="str">
            <v>---</v>
          </cell>
          <cell r="K341" t="str">
            <v>---</v>
          </cell>
          <cell r="L341" t="str">
            <v>---</v>
          </cell>
          <cell r="M341">
            <v>268</v>
          </cell>
          <cell r="N341">
            <v>0</v>
          </cell>
          <cell r="O341">
            <v>0</v>
          </cell>
          <cell r="P341">
            <v>207</v>
          </cell>
        </row>
        <row r="342">
          <cell r="A342">
            <v>1000537</v>
          </cell>
          <cell r="B342" t="str">
            <v>DECATHRINE SUS CONC 2,5% 30ML</v>
          </cell>
          <cell r="C342" t="str">
            <v>C</v>
          </cell>
          <cell r="D342">
            <v>2580</v>
          </cell>
          <cell r="E342">
            <v>2580</v>
          </cell>
          <cell r="F342">
            <v>2637</v>
          </cell>
          <cell r="G342" t="str">
            <v>0</v>
          </cell>
          <cell r="H342" t="str">
            <v>---</v>
          </cell>
          <cell r="I342" t="str">
            <v>---</v>
          </cell>
          <cell r="J342" t="str">
            <v>---</v>
          </cell>
          <cell r="K342" t="str">
            <v>---</v>
          </cell>
          <cell r="L342" t="str">
            <v>---</v>
          </cell>
          <cell r="M342">
            <v>0</v>
          </cell>
          <cell r="N342">
            <v>0</v>
          </cell>
          <cell r="O342">
            <v>0</v>
          </cell>
          <cell r="P342">
            <v>2636</v>
          </cell>
        </row>
        <row r="343">
          <cell r="A343">
            <v>1000544</v>
          </cell>
          <cell r="B343" t="str">
            <v>CIPERTROIDE POUR ON 5LT</v>
          </cell>
          <cell r="C343" t="str">
            <v>C</v>
          </cell>
          <cell r="D343">
            <v>997</v>
          </cell>
          <cell r="E343">
            <v>0</v>
          </cell>
          <cell r="F343">
            <v>0</v>
          </cell>
          <cell r="G343">
            <v>0</v>
          </cell>
          <cell r="H343" t="str">
            <v>---</v>
          </cell>
          <cell r="I343" t="str">
            <v>---</v>
          </cell>
          <cell r="J343" t="str">
            <v>---</v>
          </cell>
          <cell r="K343" t="str">
            <v>---</v>
          </cell>
          <cell r="L343" t="str">
            <v>---</v>
          </cell>
          <cell r="M343">
            <v>5475</v>
          </cell>
          <cell r="N343">
            <v>0</v>
          </cell>
          <cell r="O343">
            <v>0</v>
          </cell>
          <cell r="P343">
            <v>4314</v>
          </cell>
        </row>
        <row r="344">
          <cell r="A344">
            <v>1000564</v>
          </cell>
          <cell r="B344" t="str">
            <v>POTENFORT B12 ORAL X 1000ML</v>
          </cell>
          <cell r="C344" t="str">
            <v>C</v>
          </cell>
          <cell r="D344">
            <v>995</v>
          </cell>
          <cell r="E344">
            <v>0</v>
          </cell>
          <cell r="F344">
            <v>0</v>
          </cell>
          <cell r="G344">
            <v>0</v>
          </cell>
          <cell r="H344" t="str">
            <v>---</v>
          </cell>
          <cell r="I344" t="str">
            <v>---</v>
          </cell>
          <cell r="J344" t="str">
            <v>---</v>
          </cell>
          <cell r="K344" t="str">
            <v>---</v>
          </cell>
          <cell r="L344" t="str">
            <v>---</v>
          </cell>
          <cell r="M344">
            <v>1557</v>
          </cell>
          <cell r="N344">
            <v>0</v>
          </cell>
          <cell r="O344">
            <v>0</v>
          </cell>
          <cell r="P344">
            <v>1313</v>
          </cell>
        </row>
        <row r="345">
          <cell r="A345">
            <v>1000580</v>
          </cell>
          <cell r="B345" t="str">
            <v>UBERSEC SUS INTRAM X10ML DIS12</v>
          </cell>
          <cell r="C345" t="str">
            <v>C</v>
          </cell>
          <cell r="D345">
            <v>1018</v>
          </cell>
          <cell r="E345">
            <v>0</v>
          </cell>
          <cell r="F345">
            <v>0</v>
          </cell>
          <cell r="G345">
            <v>0</v>
          </cell>
          <cell r="H345" t="str">
            <v>---</v>
          </cell>
          <cell r="I345" t="str">
            <v>---</v>
          </cell>
          <cell r="J345" t="str">
            <v>---</v>
          </cell>
          <cell r="K345" t="str">
            <v>---</v>
          </cell>
          <cell r="L345" t="str">
            <v xml:space="preserve"> Lista técnica bloqueada devido os três últimos lotes apresentarem resultados teor fora da especificação. Foi aberto CM p/ alteração da fórmula para inclusão da MP EST. ALUMÍNIO 3000808 entregue em 30/03</v>
          </cell>
          <cell r="M345">
            <v>2</v>
          </cell>
          <cell r="N345">
            <v>0</v>
          </cell>
          <cell r="O345">
            <v>0</v>
          </cell>
          <cell r="P345">
            <v>920</v>
          </cell>
        </row>
        <row r="346">
          <cell r="A346">
            <v>1000586</v>
          </cell>
          <cell r="B346" t="str">
            <v>ANIMAX GEL DISP C/24 SERINGAS</v>
          </cell>
          <cell r="C346" t="str">
            <v>C</v>
          </cell>
          <cell r="D346">
            <v>434</v>
          </cell>
          <cell r="E346">
            <v>434</v>
          </cell>
          <cell r="F346">
            <v>420</v>
          </cell>
          <cell r="G346">
            <v>0</v>
          </cell>
          <cell r="H346" t="str">
            <v>---</v>
          </cell>
          <cell r="I346" t="str">
            <v>---</v>
          </cell>
          <cell r="J346" t="str">
            <v>---</v>
          </cell>
          <cell r="K346" t="str">
            <v>---</v>
          </cell>
          <cell r="L346" t="str">
            <v>---</v>
          </cell>
          <cell r="M346">
            <v>0</v>
          </cell>
          <cell r="N346">
            <v>1</v>
          </cell>
          <cell r="O346">
            <v>0</v>
          </cell>
          <cell r="P346">
            <v>185</v>
          </cell>
        </row>
        <row r="347">
          <cell r="A347">
            <v>1000605</v>
          </cell>
          <cell r="B347" t="str">
            <v>DORAX PLUS PASTA 30G C/ 24 SERINGAS</v>
          </cell>
          <cell r="C347" t="str">
            <v>C</v>
          </cell>
          <cell r="D347">
            <v>158</v>
          </cell>
          <cell r="E347">
            <v>0</v>
          </cell>
          <cell r="F347">
            <v>0</v>
          </cell>
          <cell r="G347">
            <v>0</v>
          </cell>
          <cell r="H347" t="str">
            <v>---</v>
          </cell>
          <cell r="I347" t="str">
            <v>---</v>
          </cell>
          <cell r="J347" t="str">
            <v>---</v>
          </cell>
          <cell r="K347" t="str">
            <v>---</v>
          </cell>
          <cell r="L347" t="str">
            <v>---</v>
          </cell>
          <cell r="M347">
            <v>1712</v>
          </cell>
          <cell r="N347">
            <v>0</v>
          </cell>
          <cell r="O347">
            <v>0</v>
          </cell>
          <cell r="P347">
            <v>1597</v>
          </cell>
        </row>
        <row r="348">
          <cell r="A348">
            <v>1000932</v>
          </cell>
          <cell r="B348" t="str">
            <v>REVIPLUS X 10ML DISP COM 24</v>
          </cell>
          <cell r="C348" t="str">
            <v>C</v>
          </cell>
          <cell r="D348">
            <v>396</v>
          </cell>
          <cell r="E348">
            <v>0</v>
          </cell>
          <cell r="F348">
            <v>0</v>
          </cell>
          <cell r="G348">
            <v>0</v>
          </cell>
          <cell r="H348" t="str">
            <v>---</v>
          </cell>
          <cell r="I348" t="str">
            <v>---</v>
          </cell>
          <cell r="J348" t="str">
            <v>---</v>
          </cell>
          <cell r="K348" t="str">
            <v>---</v>
          </cell>
          <cell r="L348" t="str">
            <v>---</v>
          </cell>
          <cell r="M348">
            <v>119</v>
          </cell>
          <cell r="N348">
            <v>0</v>
          </cell>
          <cell r="O348">
            <v>0</v>
          </cell>
          <cell r="P348">
            <v>34</v>
          </cell>
        </row>
        <row r="349">
          <cell r="A349">
            <v>1000934</v>
          </cell>
          <cell r="B349" t="str">
            <v>REVIPLUS X 50ML DISP C/ 12</v>
          </cell>
          <cell r="C349" t="str">
            <v>C</v>
          </cell>
          <cell r="D349">
            <v>490</v>
          </cell>
          <cell r="E349">
            <v>490</v>
          </cell>
          <cell r="F349">
            <v>471</v>
          </cell>
          <cell r="G349">
            <v>19</v>
          </cell>
          <cell r="H349" t="str">
            <v>---</v>
          </cell>
          <cell r="I349" t="str">
            <v>---</v>
          </cell>
          <cell r="J349" t="str">
            <v>---</v>
          </cell>
          <cell r="K349" t="str">
            <v>---</v>
          </cell>
          <cell r="L349" t="str">
            <v>---</v>
          </cell>
          <cell r="M349">
            <v>43</v>
          </cell>
          <cell r="N349">
            <v>0</v>
          </cell>
          <cell r="O349">
            <v>0</v>
          </cell>
          <cell r="P349">
            <v>448</v>
          </cell>
        </row>
        <row r="350">
          <cell r="A350">
            <v>1000951</v>
          </cell>
          <cell r="B350" t="str">
            <v>MOD PLUS X 100ML DISP C/ 24 FR</v>
          </cell>
          <cell r="C350" t="str">
            <v>C</v>
          </cell>
          <cell r="D350">
            <v>411</v>
          </cell>
          <cell r="E350">
            <v>0</v>
          </cell>
          <cell r="F350">
            <v>0</v>
          </cell>
          <cell r="G350">
            <v>0</v>
          </cell>
          <cell r="H350" t="str">
            <v>---</v>
          </cell>
          <cell r="I350" t="str">
            <v>---</v>
          </cell>
          <cell r="J350" t="str">
            <v>---</v>
          </cell>
          <cell r="K350" t="str">
            <v>---</v>
          </cell>
          <cell r="L350" t="str">
            <v>---</v>
          </cell>
          <cell r="M350">
            <v>366</v>
          </cell>
          <cell r="N350">
            <v>0</v>
          </cell>
          <cell r="O350">
            <v>0</v>
          </cell>
          <cell r="P350">
            <v>214</v>
          </cell>
        </row>
        <row r="351">
          <cell r="A351">
            <v>1000004</v>
          </cell>
          <cell r="B351" t="str">
            <v>BABYDRAX 27,9G PO C/ 4 ENV</v>
          </cell>
          <cell r="C351" t="str">
            <v>C</v>
          </cell>
          <cell r="D351">
            <v>4480</v>
          </cell>
          <cell r="E351">
            <v>23928</v>
          </cell>
          <cell r="F351">
            <v>21919</v>
          </cell>
          <cell r="G351">
            <v>0</v>
          </cell>
          <cell r="H351" t="str">
            <v>---</v>
          </cell>
          <cell r="I351" t="str">
            <v>---</v>
          </cell>
          <cell r="J351" t="str">
            <v>---</v>
          </cell>
          <cell r="K351" t="str">
            <v>---</v>
          </cell>
          <cell r="L351" t="str">
            <v>---</v>
          </cell>
          <cell r="M351">
            <v>11361</v>
          </cell>
          <cell r="N351">
            <v>938</v>
          </cell>
          <cell r="O351">
            <v>0</v>
          </cell>
          <cell r="P351">
            <v>14917</v>
          </cell>
        </row>
        <row r="352">
          <cell r="A352">
            <v>1000012</v>
          </cell>
          <cell r="B352" t="str">
            <v>OXCARB 600MG COM REV X 60 PORT 344/98-C1</v>
          </cell>
          <cell r="C352" t="str">
            <v>C</v>
          </cell>
          <cell r="D352">
            <v>4083</v>
          </cell>
          <cell r="E352">
            <v>16332</v>
          </cell>
          <cell r="F352">
            <v>15814</v>
          </cell>
          <cell r="G352">
            <v>0</v>
          </cell>
          <cell r="H352" t="str">
            <v>---</v>
          </cell>
          <cell r="I352" t="str">
            <v>---</v>
          </cell>
          <cell r="J352" t="str">
            <v>---</v>
          </cell>
          <cell r="K352" t="str">
            <v>---</v>
          </cell>
          <cell r="L352" t="str">
            <v>---</v>
          </cell>
          <cell r="M352">
            <v>0</v>
          </cell>
          <cell r="N352">
            <v>0</v>
          </cell>
          <cell r="O352">
            <v>0</v>
          </cell>
          <cell r="P352">
            <v>12536</v>
          </cell>
        </row>
        <row r="353">
          <cell r="A353">
            <v>1000015</v>
          </cell>
          <cell r="B353" t="str">
            <v>VITA K 10MG/ML SOL INJ X50 AMP</v>
          </cell>
          <cell r="C353" t="str">
            <v>C</v>
          </cell>
          <cell r="D353">
            <v>3636</v>
          </cell>
          <cell r="E353">
            <v>0</v>
          </cell>
          <cell r="F353">
            <v>0</v>
          </cell>
          <cell r="G353">
            <v>0</v>
          </cell>
          <cell r="H353" t="str">
            <v>---</v>
          </cell>
          <cell r="I353" t="str">
            <v>---</v>
          </cell>
          <cell r="J353" t="str">
            <v>---</v>
          </cell>
          <cell r="K353" t="str">
            <v>---</v>
          </cell>
          <cell r="L353" t="str">
            <v>CAPACIDADE PRODUTIVA - (Sala de manipulação compete com colírios. Teremos media fill na área)</v>
          </cell>
          <cell r="M353">
            <v>930</v>
          </cell>
          <cell r="N353">
            <v>0</v>
          </cell>
          <cell r="O353">
            <v>0</v>
          </cell>
          <cell r="P353">
            <v>508</v>
          </cell>
        </row>
        <row r="354">
          <cell r="A354">
            <v>1000037</v>
          </cell>
          <cell r="B354" t="str">
            <v>CONIDRIN SALINA SPRAY X 50ML</v>
          </cell>
          <cell r="C354" t="str">
            <v>C</v>
          </cell>
          <cell r="D354">
            <v>5882</v>
          </cell>
          <cell r="E354">
            <v>0</v>
          </cell>
          <cell r="F354">
            <v>0</v>
          </cell>
          <cell r="G354">
            <v>0</v>
          </cell>
          <cell r="H354" t="str">
            <v>---</v>
          </cell>
          <cell r="I354" t="str">
            <v>---</v>
          </cell>
          <cell r="J354" t="str">
            <v>---</v>
          </cell>
          <cell r="K354" t="str">
            <v>---</v>
          </cell>
          <cell r="L354" t="str">
            <v>Aguardando VALVULA SPY 24MM INVOLUCRO - 2000375  Previsão 07/04</v>
          </cell>
          <cell r="M354">
            <v>32627</v>
          </cell>
          <cell r="N354">
            <v>0</v>
          </cell>
          <cell r="O354">
            <v>0</v>
          </cell>
          <cell r="P354">
            <v>25145</v>
          </cell>
        </row>
        <row r="355">
          <cell r="A355">
            <v>1000043</v>
          </cell>
          <cell r="B355" t="str">
            <v>UNIFEPIM 1G X 1FA + DIL 3ML</v>
          </cell>
          <cell r="C355" t="str">
            <v>C</v>
          </cell>
          <cell r="D355">
            <v>5224</v>
          </cell>
          <cell r="E355">
            <v>0</v>
          </cell>
          <cell r="F355">
            <v>0</v>
          </cell>
          <cell r="G355">
            <v>0</v>
          </cell>
          <cell r="H355" t="str">
            <v>---</v>
          </cell>
          <cell r="I355" t="str">
            <v>---</v>
          </cell>
          <cell r="J355" t="str">
            <v>---</v>
          </cell>
          <cell r="K355" t="str">
            <v>---</v>
          </cell>
          <cell r="L355" t="str">
            <v>Aguardando deferimento da Anvisa, para produção em terceiro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1000062</v>
          </cell>
          <cell r="B356" t="str">
            <v>PRO HAIR 1MG COM REV X30</v>
          </cell>
          <cell r="C356" t="str">
            <v>C</v>
          </cell>
          <cell r="D356">
            <v>30000</v>
          </cell>
          <cell r="E356">
            <v>0</v>
          </cell>
          <cell r="F356">
            <v>0</v>
          </cell>
          <cell r="G356">
            <v>0</v>
          </cell>
          <cell r="H356" t="str">
            <v>---</v>
          </cell>
          <cell r="I356" t="str">
            <v>---</v>
          </cell>
          <cell r="J356" t="str">
            <v>---</v>
          </cell>
          <cell r="K356" t="str">
            <v>---</v>
          </cell>
          <cell r="L356" t="str">
            <v>---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1000067</v>
          </cell>
          <cell r="B357" t="str">
            <v>POLIDERMS CREME DERM X20G</v>
          </cell>
          <cell r="C357" t="str">
            <v>C</v>
          </cell>
          <cell r="D357">
            <v>23255</v>
          </cell>
          <cell r="E357">
            <v>0</v>
          </cell>
          <cell r="F357">
            <v>0</v>
          </cell>
          <cell r="G357">
            <v>0</v>
          </cell>
          <cell r="H357" t="str">
            <v>---</v>
          </cell>
          <cell r="I357" t="str">
            <v>---</v>
          </cell>
          <cell r="J357" t="str">
            <v>---</v>
          </cell>
          <cell r="K357" t="str">
            <v>---</v>
          </cell>
          <cell r="L357" t="str">
            <v>---</v>
          </cell>
          <cell r="M357">
            <v>15201</v>
          </cell>
          <cell r="N357">
            <v>0</v>
          </cell>
          <cell r="O357">
            <v>0</v>
          </cell>
          <cell r="P357">
            <v>10957</v>
          </cell>
        </row>
        <row r="358">
          <cell r="A358">
            <v>1000068</v>
          </cell>
          <cell r="B358" t="str">
            <v>FOR GAS 75MG/ML EMULS OR X10ML</v>
          </cell>
          <cell r="C358" t="str">
            <v>C</v>
          </cell>
          <cell r="D358">
            <v>97560</v>
          </cell>
          <cell r="E358">
            <v>97560</v>
          </cell>
          <cell r="F358">
            <v>93180</v>
          </cell>
          <cell r="G358">
            <v>0</v>
          </cell>
          <cell r="H358" t="str">
            <v>---</v>
          </cell>
          <cell r="I358" t="str">
            <v>---</v>
          </cell>
          <cell r="J358" t="str">
            <v>---</v>
          </cell>
          <cell r="K358" t="str">
            <v>---</v>
          </cell>
          <cell r="L358" t="str">
            <v>---</v>
          </cell>
          <cell r="M358">
            <v>58136</v>
          </cell>
          <cell r="N358">
            <v>0</v>
          </cell>
          <cell r="O358">
            <v>0</v>
          </cell>
          <cell r="P358">
            <v>121929</v>
          </cell>
        </row>
        <row r="359">
          <cell r="A359">
            <v>1000073</v>
          </cell>
          <cell r="B359" t="str">
            <v>CONSTANTE 0,50MG COM X 30 PORT 344/98-B1</v>
          </cell>
          <cell r="C359" t="str">
            <v>C</v>
          </cell>
          <cell r="D359">
            <v>7692</v>
          </cell>
          <cell r="E359">
            <v>0</v>
          </cell>
          <cell r="F359">
            <v>0</v>
          </cell>
          <cell r="G359">
            <v>0</v>
          </cell>
          <cell r="H359" t="str">
            <v>---</v>
          </cell>
          <cell r="I359" t="str">
            <v>---</v>
          </cell>
          <cell r="J359" t="str">
            <v>---</v>
          </cell>
          <cell r="K359" t="str">
            <v>---</v>
          </cell>
          <cell r="L359" t="str">
            <v>---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A360">
            <v>1000074</v>
          </cell>
          <cell r="B360" t="str">
            <v>UNIFENTAL 50MCG/MLX25AMP 5ML P.344/98-A1</v>
          </cell>
          <cell r="C360" t="str">
            <v>C</v>
          </cell>
          <cell r="D360">
            <v>3773</v>
          </cell>
          <cell r="E360">
            <v>0</v>
          </cell>
          <cell r="F360">
            <v>0</v>
          </cell>
          <cell r="G360">
            <v>0</v>
          </cell>
          <cell r="H360" t="str">
            <v>---</v>
          </cell>
          <cell r="I360" t="str">
            <v>---</v>
          </cell>
          <cell r="J360" t="str">
            <v>---</v>
          </cell>
          <cell r="K360" t="str">
            <v>---</v>
          </cell>
          <cell r="L360" t="str">
            <v>---</v>
          </cell>
          <cell r="M360">
            <v>4963</v>
          </cell>
          <cell r="N360">
            <v>0</v>
          </cell>
          <cell r="O360">
            <v>0</v>
          </cell>
          <cell r="P360">
            <v>1668</v>
          </cell>
        </row>
        <row r="361">
          <cell r="A361">
            <v>1000104</v>
          </cell>
          <cell r="B361" t="str">
            <v>VASCER 20MG/ML INJ X 50</v>
          </cell>
          <cell r="C361" t="str">
            <v>C</v>
          </cell>
          <cell r="D361">
            <v>1886</v>
          </cell>
          <cell r="E361">
            <v>0</v>
          </cell>
          <cell r="F361">
            <v>0</v>
          </cell>
          <cell r="G361">
            <v>0</v>
          </cell>
          <cell r="H361" t="str">
            <v>---</v>
          </cell>
          <cell r="I361" t="str">
            <v>---</v>
          </cell>
          <cell r="J361" t="str">
            <v>---</v>
          </cell>
          <cell r="K361" t="str">
            <v>---</v>
          </cell>
          <cell r="L361" t="str">
            <v>---</v>
          </cell>
          <cell r="M361">
            <v>2006</v>
          </cell>
          <cell r="N361">
            <v>0</v>
          </cell>
          <cell r="O361">
            <v>0</v>
          </cell>
          <cell r="P361">
            <v>1375</v>
          </cell>
        </row>
        <row r="362">
          <cell r="A362">
            <v>1000123</v>
          </cell>
          <cell r="B362" t="str">
            <v>MAMYDRAT LOCAO BG C/ 120G</v>
          </cell>
          <cell r="C362" t="str">
            <v>C</v>
          </cell>
          <cell r="D362">
            <v>4081</v>
          </cell>
          <cell r="E362">
            <v>0</v>
          </cell>
          <cell r="F362">
            <v>0</v>
          </cell>
          <cell r="G362">
            <v>0</v>
          </cell>
          <cell r="H362" t="str">
            <v>---</v>
          </cell>
          <cell r="I362" t="str">
            <v>---</v>
          </cell>
          <cell r="J362" t="str">
            <v>---</v>
          </cell>
          <cell r="K362" t="str">
            <v>---</v>
          </cell>
          <cell r="L362" t="str">
            <v>---</v>
          </cell>
          <cell r="M362">
            <v>5508</v>
          </cell>
          <cell r="N362">
            <v>0</v>
          </cell>
          <cell r="O362">
            <v>0</v>
          </cell>
          <cell r="P362">
            <v>4551</v>
          </cell>
        </row>
        <row r="363">
          <cell r="A363">
            <v>1000125</v>
          </cell>
          <cell r="B363" t="str">
            <v>DIGESTINA 10MG COM X 20</v>
          </cell>
          <cell r="C363" t="str">
            <v>C</v>
          </cell>
          <cell r="D363">
            <v>31538</v>
          </cell>
          <cell r="E363">
            <v>0</v>
          </cell>
          <cell r="F363">
            <v>30540</v>
          </cell>
          <cell r="G363" t="str">
            <v>0</v>
          </cell>
          <cell r="H363" t="str">
            <v>---</v>
          </cell>
          <cell r="I363" t="str">
            <v>---</v>
          </cell>
          <cell r="J363" t="str">
            <v>---</v>
          </cell>
          <cell r="K363" t="str">
            <v>---</v>
          </cell>
          <cell r="L363" t="str">
            <v>31.153 15/04</v>
          </cell>
          <cell r="M363">
            <v>48000</v>
          </cell>
          <cell r="N363">
            <v>30690</v>
          </cell>
          <cell r="O363">
            <v>0</v>
          </cell>
          <cell r="P363">
            <v>23076</v>
          </cell>
        </row>
        <row r="364">
          <cell r="A364">
            <v>1000128</v>
          </cell>
          <cell r="B364" t="str">
            <v>DIGESTINA 4MG/ML SOL OR X 20ML</v>
          </cell>
          <cell r="C364" t="str">
            <v>C</v>
          </cell>
          <cell r="D364">
            <v>14638</v>
          </cell>
          <cell r="E364">
            <v>29276</v>
          </cell>
          <cell r="F364">
            <v>26522</v>
          </cell>
          <cell r="G364">
            <v>0</v>
          </cell>
          <cell r="H364" t="str">
            <v>---</v>
          </cell>
          <cell r="I364" t="str">
            <v>---</v>
          </cell>
          <cell r="J364" t="str">
            <v>---</v>
          </cell>
          <cell r="K364" t="str">
            <v>---</v>
          </cell>
          <cell r="L364" t="str">
            <v>---</v>
          </cell>
          <cell r="M364">
            <v>8166</v>
          </cell>
          <cell r="N364">
            <v>180</v>
          </cell>
          <cell r="O364">
            <v>0</v>
          </cell>
          <cell r="P364">
            <v>17081</v>
          </cell>
        </row>
        <row r="365">
          <cell r="A365">
            <v>1000134</v>
          </cell>
          <cell r="B365" t="str">
            <v>DIAFORMIN 850MG COM X 30</v>
          </cell>
          <cell r="C365" t="str">
            <v>C</v>
          </cell>
          <cell r="D365">
            <v>14666</v>
          </cell>
          <cell r="E365">
            <v>0</v>
          </cell>
          <cell r="F365">
            <v>0</v>
          </cell>
          <cell r="G365">
            <v>0</v>
          </cell>
          <cell r="H365" t="str">
            <v>---</v>
          </cell>
          <cell r="I365" t="str">
            <v>---</v>
          </cell>
          <cell r="J365" t="str">
            <v>---</v>
          </cell>
          <cell r="K365" t="str">
            <v>---</v>
          </cell>
          <cell r="L365" t="str">
            <v>---</v>
          </cell>
          <cell r="M365">
            <v>27443</v>
          </cell>
          <cell r="N365">
            <v>0</v>
          </cell>
          <cell r="O365">
            <v>0</v>
          </cell>
          <cell r="P365">
            <v>27439</v>
          </cell>
        </row>
        <row r="366">
          <cell r="A366">
            <v>1000138</v>
          </cell>
          <cell r="B366" t="str">
            <v>DOBTAN 250MG/20ML INJ X 1 AMP</v>
          </cell>
          <cell r="C366" t="str">
            <v>C</v>
          </cell>
          <cell r="D366">
            <v>24271</v>
          </cell>
          <cell r="E366">
            <v>0</v>
          </cell>
          <cell r="F366">
            <v>0</v>
          </cell>
          <cell r="G366">
            <v>0</v>
          </cell>
          <cell r="H366" t="str">
            <v>---</v>
          </cell>
          <cell r="I366" t="str">
            <v>---</v>
          </cell>
          <cell r="J366" t="str">
            <v>---</v>
          </cell>
          <cell r="K366" t="str">
            <v>---</v>
          </cell>
          <cell r="L366" t="str">
            <v>---</v>
          </cell>
          <cell r="M366">
            <v>34270</v>
          </cell>
          <cell r="N366">
            <v>0</v>
          </cell>
          <cell r="O366">
            <v>0</v>
          </cell>
          <cell r="P366">
            <v>35821</v>
          </cell>
        </row>
        <row r="367">
          <cell r="A367">
            <v>1000145</v>
          </cell>
          <cell r="B367" t="str">
            <v>OXCARB 300MG COM REV X 20 P.344/98-C1</v>
          </cell>
          <cell r="C367" t="str">
            <v>C</v>
          </cell>
          <cell r="D367">
            <v>32500</v>
          </cell>
          <cell r="E367">
            <v>0</v>
          </cell>
          <cell r="F367">
            <v>0</v>
          </cell>
          <cell r="G367">
            <v>0</v>
          </cell>
          <cell r="H367" t="str">
            <v>---</v>
          </cell>
          <cell r="I367" t="str">
            <v>---</v>
          </cell>
          <cell r="J367" t="str">
            <v>---</v>
          </cell>
          <cell r="K367" t="str">
            <v>---</v>
          </cell>
          <cell r="L367" t="str">
            <v>---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A368">
            <v>1000147</v>
          </cell>
          <cell r="B368" t="str">
            <v>CEFALOTIL 1G INJ X 50 FA</v>
          </cell>
          <cell r="C368" t="str">
            <v>C</v>
          </cell>
          <cell r="D368">
            <v>1132</v>
          </cell>
          <cell r="E368">
            <v>3396</v>
          </cell>
          <cell r="F368">
            <v>3093</v>
          </cell>
          <cell r="G368">
            <v>303</v>
          </cell>
          <cell r="H368" t="str">
            <v>---</v>
          </cell>
          <cell r="I368" t="str">
            <v>---</v>
          </cell>
          <cell r="J368" t="str">
            <v>---</v>
          </cell>
          <cell r="K368" t="str">
            <v>---</v>
          </cell>
          <cell r="L368" t="str">
            <v>---</v>
          </cell>
          <cell r="M368">
            <v>7369</v>
          </cell>
          <cell r="N368">
            <v>0</v>
          </cell>
          <cell r="O368">
            <v>0</v>
          </cell>
          <cell r="P368">
            <v>8648</v>
          </cell>
        </row>
        <row r="369">
          <cell r="A369">
            <v>1000154</v>
          </cell>
          <cell r="B369" t="str">
            <v>UNI CLONAZEPAX 0,5MG COM X20 P.344/98-B1</v>
          </cell>
          <cell r="C369" t="str">
            <v>C</v>
          </cell>
          <cell r="D369">
            <v>30000</v>
          </cell>
          <cell r="E369">
            <v>0</v>
          </cell>
          <cell r="F369">
            <v>0</v>
          </cell>
          <cell r="G369">
            <v>0</v>
          </cell>
          <cell r="H369" t="str">
            <v>---</v>
          </cell>
          <cell r="I369" t="str">
            <v>---</v>
          </cell>
          <cell r="J369" t="str">
            <v>---</v>
          </cell>
          <cell r="K369" t="str">
            <v>---</v>
          </cell>
          <cell r="L369" t="str">
            <v>---</v>
          </cell>
          <cell r="M369">
            <v>88415</v>
          </cell>
          <cell r="N369">
            <v>0</v>
          </cell>
          <cell r="O369">
            <v>0</v>
          </cell>
          <cell r="P369">
            <v>86568</v>
          </cell>
        </row>
        <row r="370">
          <cell r="A370">
            <v>1000159</v>
          </cell>
          <cell r="B370" t="str">
            <v>DIGESTINA 10MG/2ML INJ X 6 AMP</v>
          </cell>
          <cell r="C370" t="str">
            <v>C</v>
          </cell>
          <cell r="D370">
            <v>31007</v>
          </cell>
          <cell r="E370">
            <v>0</v>
          </cell>
          <cell r="F370">
            <v>0</v>
          </cell>
          <cell r="G370">
            <v>0</v>
          </cell>
          <cell r="H370" t="str">
            <v>---</v>
          </cell>
          <cell r="I370" t="str">
            <v>---</v>
          </cell>
          <cell r="J370" t="str">
            <v>---</v>
          </cell>
          <cell r="K370" t="str">
            <v>---</v>
          </cell>
          <cell r="L370" t="str">
            <v>---</v>
          </cell>
          <cell r="M370">
            <v>73640</v>
          </cell>
          <cell r="N370">
            <v>0</v>
          </cell>
          <cell r="O370">
            <v>0</v>
          </cell>
          <cell r="P370">
            <v>69632</v>
          </cell>
        </row>
        <row r="371">
          <cell r="A371">
            <v>1000165</v>
          </cell>
          <cell r="B371" t="str">
            <v>UNI CLONAZEPAX 2MG COM X 20 P.344/98-B1</v>
          </cell>
          <cell r="C371" t="str">
            <v>C</v>
          </cell>
          <cell r="D371">
            <v>50000</v>
          </cell>
          <cell r="E371">
            <v>0</v>
          </cell>
          <cell r="F371">
            <v>0</v>
          </cell>
          <cell r="G371">
            <v>0</v>
          </cell>
          <cell r="H371" t="str">
            <v>---</v>
          </cell>
          <cell r="I371" t="str">
            <v>---</v>
          </cell>
          <cell r="J371" t="str">
            <v>---</v>
          </cell>
          <cell r="K371" t="str">
            <v>---</v>
          </cell>
          <cell r="L371" t="str">
            <v>---</v>
          </cell>
          <cell r="M371">
            <v>116564</v>
          </cell>
          <cell r="N371">
            <v>0</v>
          </cell>
          <cell r="O371">
            <v>0</v>
          </cell>
          <cell r="P371">
            <v>109046</v>
          </cell>
        </row>
        <row r="372">
          <cell r="A372">
            <v>1000174</v>
          </cell>
          <cell r="B372" t="str">
            <v>UNIFENOBARB 200MG/ML INJX5AMP P344/98-B1</v>
          </cell>
          <cell r="C372" t="str">
            <v>C</v>
          </cell>
          <cell r="D372">
            <v>18181</v>
          </cell>
          <cell r="E372">
            <v>0</v>
          </cell>
          <cell r="F372">
            <v>0</v>
          </cell>
          <cell r="G372">
            <v>0</v>
          </cell>
          <cell r="H372" t="str">
            <v>---</v>
          </cell>
          <cell r="I372" t="str">
            <v>---</v>
          </cell>
          <cell r="J372" t="str">
            <v>---</v>
          </cell>
          <cell r="K372" t="str">
            <v>---</v>
          </cell>
          <cell r="L372" t="str">
            <v>---</v>
          </cell>
          <cell r="M372">
            <v>4958</v>
          </cell>
          <cell r="N372">
            <v>0</v>
          </cell>
          <cell r="O372">
            <v>0</v>
          </cell>
          <cell r="P372">
            <v>2582</v>
          </cell>
        </row>
        <row r="373">
          <cell r="A373">
            <v>1000179</v>
          </cell>
          <cell r="B373" t="str">
            <v>COLONAC 667MG/ML XPE X 120ML</v>
          </cell>
          <cell r="C373" t="str">
            <v>C</v>
          </cell>
          <cell r="D373">
            <v>41120</v>
          </cell>
          <cell r="E373">
            <v>0</v>
          </cell>
          <cell r="F373">
            <v>0</v>
          </cell>
          <cell r="G373">
            <v>0</v>
          </cell>
          <cell r="H373" t="str">
            <v>---</v>
          </cell>
          <cell r="I373" t="str">
            <v>---</v>
          </cell>
          <cell r="J373" t="str">
            <v>---</v>
          </cell>
          <cell r="K373" t="str">
            <v>---</v>
          </cell>
          <cell r="L373" t="str">
            <v>---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>
            <v>1000187</v>
          </cell>
          <cell r="B374" t="str">
            <v>CLORPROMAZ 25MG/5ML INJX50AP P.344/98-C1</v>
          </cell>
          <cell r="C374" t="str">
            <v>C</v>
          </cell>
          <cell r="D374">
            <v>1886</v>
          </cell>
          <cell r="E374">
            <v>0</v>
          </cell>
          <cell r="F374">
            <v>0</v>
          </cell>
          <cell r="G374">
            <v>0</v>
          </cell>
          <cell r="H374" t="str">
            <v>---</v>
          </cell>
          <cell r="I374" t="str">
            <v>---</v>
          </cell>
          <cell r="J374" t="str">
            <v>---</v>
          </cell>
          <cell r="K374" t="str">
            <v>---</v>
          </cell>
          <cell r="L374" t="str">
            <v>---</v>
          </cell>
          <cell r="M374">
            <v>4999</v>
          </cell>
          <cell r="N374">
            <v>0</v>
          </cell>
          <cell r="O374">
            <v>0</v>
          </cell>
          <cell r="P374">
            <v>4287</v>
          </cell>
        </row>
        <row r="375">
          <cell r="A375">
            <v>1000192</v>
          </cell>
          <cell r="B375" t="str">
            <v>MUCOFAN PED 20MG/ML XPE X100ML</v>
          </cell>
          <cell r="C375" t="str">
            <v>C</v>
          </cell>
          <cell r="D375">
            <v>49019</v>
          </cell>
          <cell r="E375">
            <v>0</v>
          </cell>
          <cell r="F375">
            <v>0</v>
          </cell>
          <cell r="G375">
            <v>0</v>
          </cell>
          <cell r="H375" t="str">
            <v>---</v>
          </cell>
          <cell r="I375" t="str">
            <v>---</v>
          </cell>
          <cell r="J375" t="str">
            <v>---</v>
          </cell>
          <cell r="K375" t="str">
            <v>---</v>
          </cell>
          <cell r="L375" t="str">
            <v>---</v>
          </cell>
          <cell r="M375">
            <v>78504</v>
          </cell>
          <cell r="N375">
            <v>0</v>
          </cell>
          <cell r="O375">
            <v>0</v>
          </cell>
          <cell r="P375">
            <v>65399</v>
          </cell>
        </row>
        <row r="376">
          <cell r="A376">
            <v>1000207</v>
          </cell>
          <cell r="B376" t="str">
            <v>GAVIZ SUS SBR HORT X 240ML</v>
          </cell>
          <cell r="C376" t="str">
            <v>C</v>
          </cell>
          <cell r="D376">
            <v>12345</v>
          </cell>
          <cell r="E376">
            <v>0</v>
          </cell>
          <cell r="F376">
            <v>0</v>
          </cell>
          <cell r="G376">
            <v>0</v>
          </cell>
          <cell r="H376" t="str">
            <v>---</v>
          </cell>
          <cell r="I376" t="str">
            <v>---</v>
          </cell>
          <cell r="J376" t="str">
            <v>---</v>
          </cell>
          <cell r="K376" t="str">
            <v>---</v>
          </cell>
          <cell r="L376" t="str">
            <v>---</v>
          </cell>
          <cell r="M376">
            <v>0</v>
          </cell>
          <cell r="N376">
            <v>0</v>
          </cell>
          <cell r="O376">
            <v>0</v>
          </cell>
          <cell r="P376">
            <v>1</v>
          </cell>
        </row>
        <row r="377">
          <cell r="A377">
            <v>1000214</v>
          </cell>
          <cell r="B377" t="str">
            <v>DORMIUM 15MG COM X 30 BL INC P.344/98-B1</v>
          </cell>
          <cell r="C377" t="str">
            <v>C</v>
          </cell>
          <cell r="D377">
            <v>13500</v>
          </cell>
          <cell r="E377">
            <v>0</v>
          </cell>
          <cell r="F377">
            <v>0</v>
          </cell>
          <cell r="G377">
            <v>0</v>
          </cell>
          <cell r="H377" t="str">
            <v>---</v>
          </cell>
          <cell r="I377" t="str">
            <v>---</v>
          </cell>
          <cell r="J377" t="str">
            <v>---</v>
          </cell>
          <cell r="K377" t="str">
            <v>---</v>
          </cell>
          <cell r="L377" t="str">
            <v>---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A378">
            <v>1000220</v>
          </cell>
          <cell r="B378" t="str">
            <v>DICLO P 50MG COM REV X 20</v>
          </cell>
          <cell r="C378" t="str">
            <v>C</v>
          </cell>
          <cell r="D378">
            <v>34000</v>
          </cell>
          <cell r="E378">
            <v>0</v>
          </cell>
          <cell r="F378">
            <v>0</v>
          </cell>
          <cell r="G378">
            <v>0</v>
          </cell>
          <cell r="H378" t="str">
            <v>---</v>
          </cell>
          <cell r="I378" t="str">
            <v>---</v>
          </cell>
          <cell r="J378" t="str">
            <v>---</v>
          </cell>
          <cell r="K378" t="str">
            <v>---</v>
          </cell>
          <cell r="L378" t="str">
            <v>Produdo descontinuado</v>
          </cell>
          <cell r="M378">
            <v>977</v>
          </cell>
          <cell r="N378">
            <v>0</v>
          </cell>
          <cell r="O378">
            <v>0</v>
          </cell>
          <cell r="P378">
            <v>0</v>
          </cell>
        </row>
        <row r="379">
          <cell r="A379">
            <v>1000223</v>
          </cell>
          <cell r="B379" t="str">
            <v>UNIDEXA 2MG/ML INJ X 2 AMP</v>
          </cell>
          <cell r="C379" t="str">
            <v>C</v>
          </cell>
          <cell r="D379">
            <v>36363</v>
          </cell>
          <cell r="E379">
            <v>0</v>
          </cell>
          <cell r="F379">
            <v>0</v>
          </cell>
          <cell r="G379">
            <v>0</v>
          </cell>
          <cell r="H379" t="str">
            <v>---</v>
          </cell>
          <cell r="I379" t="str">
            <v>---</v>
          </cell>
          <cell r="J379" t="str">
            <v>---</v>
          </cell>
          <cell r="K379" t="str">
            <v>---</v>
          </cell>
          <cell r="L379" t="str">
            <v>CARTEIRA INDEVIDA</v>
          </cell>
          <cell r="M379">
            <v>5697</v>
          </cell>
          <cell r="N379">
            <v>0</v>
          </cell>
          <cell r="O379">
            <v>0</v>
          </cell>
          <cell r="P379">
            <v>3684</v>
          </cell>
        </row>
        <row r="380">
          <cell r="A380">
            <v>1000227</v>
          </cell>
          <cell r="B380" t="str">
            <v>UNIDEXA 0,1% CREM X 10G</v>
          </cell>
          <cell r="C380" t="str">
            <v>C</v>
          </cell>
          <cell r="D380">
            <v>23809</v>
          </cell>
          <cell r="E380">
            <v>0</v>
          </cell>
          <cell r="F380">
            <v>0</v>
          </cell>
          <cell r="G380">
            <v>0</v>
          </cell>
          <cell r="H380" t="str">
            <v>---</v>
          </cell>
          <cell r="I380" t="str">
            <v>---</v>
          </cell>
          <cell r="J380" t="str">
            <v>---</v>
          </cell>
          <cell r="K380" t="str">
            <v>---</v>
          </cell>
          <cell r="L380" t="str">
            <v>---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A381">
            <v>1000231</v>
          </cell>
          <cell r="B381" t="str">
            <v>UNITIDAZIN 25MG COM REV X 20 P.344/98-C1</v>
          </cell>
          <cell r="C381" t="str">
            <v>C</v>
          </cell>
          <cell r="D381">
            <v>30000</v>
          </cell>
          <cell r="E381">
            <v>0</v>
          </cell>
          <cell r="F381">
            <v>0</v>
          </cell>
          <cell r="G381">
            <v>0</v>
          </cell>
          <cell r="H381" t="str">
            <v>---</v>
          </cell>
          <cell r="I381" t="str">
            <v>---</v>
          </cell>
          <cell r="J381" t="str">
            <v>---</v>
          </cell>
          <cell r="K381" t="str">
            <v>---</v>
          </cell>
          <cell r="L381" t="str">
            <v>---</v>
          </cell>
          <cell r="M381">
            <v>50320</v>
          </cell>
          <cell r="N381">
            <v>0</v>
          </cell>
          <cell r="O381">
            <v>0</v>
          </cell>
          <cell r="P381">
            <v>41605</v>
          </cell>
        </row>
        <row r="382">
          <cell r="A382">
            <v>1000234</v>
          </cell>
          <cell r="B382" t="str">
            <v>HISTADIN 10 MG COM X 12</v>
          </cell>
          <cell r="C382" t="str">
            <v>C</v>
          </cell>
          <cell r="D382">
            <v>25641</v>
          </cell>
          <cell r="E382">
            <v>25641</v>
          </cell>
          <cell r="F382">
            <v>49010</v>
          </cell>
          <cell r="G382">
            <v>0</v>
          </cell>
          <cell r="H382" t="str">
            <v>---</v>
          </cell>
          <cell r="I382" t="str">
            <v>---</v>
          </cell>
          <cell r="J382" t="str">
            <v>---</v>
          </cell>
          <cell r="K382" t="str">
            <v>---</v>
          </cell>
          <cell r="L382" t="str">
            <v>---</v>
          </cell>
          <cell r="M382">
            <v>18514</v>
          </cell>
          <cell r="N382">
            <v>6796</v>
          </cell>
          <cell r="O382">
            <v>0</v>
          </cell>
          <cell r="P382">
            <v>24839</v>
          </cell>
        </row>
        <row r="383">
          <cell r="A383">
            <v>1000238</v>
          </cell>
          <cell r="B383" t="str">
            <v>BUPSTESIC 0,50% SOL INJ CX 6FA</v>
          </cell>
          <cell r="C383" t="str">
            <v>C</v>
          </cell>
          <cell r="D383">
            <v>798</v>
          </cell>
          <cell r="E383">
            <v>0</v>
          </cell>
          <cell r="F383">
            <v>0</v>
          </cell>
          <cell r="G383">
            <v>0</v>
          </cell>
          <cell r="H383" t="str">
            <v>---</v>
          </cell>
          <cell r="I383" t="str">
            <v>---</v>
          </cell>
          <cell r="J383" t="str">
            <v>---</v>
          </cell>
          <cell r="K383" t="str">
            <v>---</v>
          </cell>
          <cell r="L383" t="str">
            <v>---</v>
          </cell>
          <cell r="M383">
            <v>1055</v>
          </cell>
          <cell r="N383">
            <v>0</v>
          </cell>
          <cell r="O383">
            <v>0</v>
          </cell>
          <cell r="P383">
            <v>503</v>
          </cell>
        </row>
        <row r="384">
          <cell r="A384">
            <v>1000239</v>
          </cell>
          <cell r="B384" t="str">
            <v>HISTADIN 1MG/ML XPE X 100ML</v>
          </cell>
          <cell r="C384" t="str">
            <v>C</v>
          </cell>
          <cell r="D384">
            <v>17156</v>
          </cell>
          <cell r="E384">
            <v>17156</v>
          </cell>
          <cell r="F384">
            <v>17178</v>
          </cell>
          <cell r="G384">
            <v>0</v>
          </cell>
          <cell r="H384" t="str">
            <v>---</v>
          </cell>
          <cell r="I384" t="str">
            <v>---</v>
          </cell>
          <cell r="J384" t="str">
            <v>---</v>
          </cell>
          <cell r="K384" t="str">
            <v>---</v>
          </cell>
          <cell r="L384" t="str">
            <v>---</v>
          </cell>
          <cell r="M384">
            <v>25439</v>
          </cell>
          <cell r="N384">
            <v>9240</v>
          </cell>
          <cell r="O384">
            <v>0</v>
          </cell>
          <cell r="P384">
            <v>25567</v>
          </cell>
        </row>
        <row r="385">
          <cell r="A385">
            <v>1000245</v>
          </cell>
          <cell r="B385" t="str">
            <v>CONSTANTE 1MG COM X 30 PORT 344/98-B1</v>
          </cell>
          <cell r="C385" t="str">
            <v>C</v>
          </cell>
          <cell r="D385">
            <v>7692</v>
          </cell>
          <cell r="E385">
            <v>0</v>
          </cell>
          <cell r="F385">
            <v>0</v>
          </cell>
          <cell r="G385">
            <v>0</v>
          </cell>
          <cell r="H385" t="str">
            <v>---</v>
          </cell>
          <cell r="I385" t="str">
            <v>---</v>
          </cell>
          <cell r="J385" t="str">
            <v>---</v>
          </cell>
          <cell r="K385" t="str">
            <v>---</v>
          </cell>
          <cell r="L385" t="str">
            <v>---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A386">
            <v>1000247</v>
          </cell>
          <cell r="B386" t="str">
            <v>MAZITROM 500MG CAP X 3</v>
          </cell>
          <cell r="C386" t="str">
            <v>C</v>
          </cell>
          <cell r="D386">
            <v>61162</v>
          </cell>
          <cell r="E386">
            <v>0</v>
          </cell>
          <cell r="F386">
            <v>0</v>
          </cell>
          <cell r="G386">
            <v>0</v>
          </cell>
          <cell r="H386" t="str">
            <v>---</v>
          </cell>
          <cell r="I386" t="str">
            <v>---</v>
          </cell>
          <cell r="J386" t="str">
            <v>---</v>
          </cell>
          <cell r="K386" t="str">
            <v>---</v>
          </cell>
          <cell r="L386" t="str">
            <v>Aguardando teste P&amp;D para definição quanto ao tamanho de lote e produção do granel em  EG</v>
          </cell>
          <cell r="M386">
            <v>18012</v>
          </cell>
          <cell r="N386">
            <v>0</v>
          </cell>
          <cell r="O386">
            <v>0</v>
          </cell>
          <cell r="P386">
            <v>9901</v>
          </cell>
        </row>
        <row r="387">
          <cell r="A387">
            <v>1000257</v>
          </cell>
          <cell r="B387" t="str">
            <v>FENAREN 50MG COM X 20 REV</v>
          </cell>
          <cell r="C387" t="str">
            <v>C</v>
          </cell>
          <cell r="D387">
            <v>65000</v>
          </cell>
          <cell r="E387">
            <v>0</v>
          </cell>
          <cell r="F387">
            <v>0</v>
          </cell>
          <cell r="G387">
            <v>0</v>
          </cell>
          <cell r="H387" t="str">
            <v>---</v>
          </cell>
          <cell r="I387" t="str">
            <v>---</v>
          </cell>
          <cell r="J387" t="str">
            <v>---</v>
          </cell>
          <cell r="K387" t="str">
            <v>---</v>
          </cell>
          <cell r="L387" t="str">
            <v xml:space="preserve">Aguardando ACRYL-EZE 93F19255 CLEAR - 3000250 Previsão 04/04 </v>
          </cell>
          <cell r="M387">
            <v>46476</v>
          </cell>
          <cell r="N387">
            <v>0</v>
          </cell>
          <cell r="O387">
            <v>0</v>
          </cell>
          <cell r="P387">
            <v>17267</v>
          </cell>
        </row>
        <row r="388">
          <cell r="A388">
            <v>1000268</v>
          </cell>
          <cell r="B388" t="str">
            <v>FLUCISTEIN 200MG/5G GRAN X 15</v>
          </cell>
          <cell r="C388" t="str">
            <v>C</v>
          </cell>
          <cell r="D388">
            <v>6666</v>
          </cell>
          <cell r="E388">
            <v>13332</v>
          </cell>
          <cell r="F388">
            <v>12667</v>
          </cell>
          <cell r="G388">
            <v>0</v>
          </cell>
          <cell r="H388" t="str">
            <v>---</v>
          </cell>
          <cell r="I388" t="str">
            <v>---</v>
          </cell>
          <cell r="J388" t="str">
            <v>---</v>
          </cell>
          <cell r="K388" t="str">
            <v>---</v>
          </cell>
          <cell r="L388" t="str">
            <v>---</v>
          </cell>
          <cell r="M388">
            <v>23390</v>
          </cell>
          <cell r="N388">
            <v>0</v>
          </cell>
          <cell r="O388">
            <v>0</v>
          </cell>
          <cell r="P388">
            <v>30482</v>
          </cell>
        </row>
        <row r="389">
          <cell r="A389">
            <v>1000290</v>
          </cell>
          <cell r="B389" t="str">
            <v>UNI HALOPER 5 MG/ML (1ML)INJ P344/98-C1</v>
          </cell>
          <cell r="C389" t="str">
            <v>C</v>
          </cell>
          <cell r="D389">
            <v>3636</v>
          </cell>
          <cell r="E389">
            <v>3636</v>
          </cell>
          <cell r="F389">
            <v>3491</v>
          </cell>
          <cell r="G389">
            <v>0</v>
          </cell>
          <cell r="H389" t="str">
            <v>---</v>
          </cell>
          <cell r="I389" t="str">
            <v>---</v>
          </cell>
          <cell r="J389" t="str">
            <v>---</v>
          </cell>
          <cell r="K389" t="str">
            <v>---</v>
          </cell>
          <cell r="L389" t="str">
            <v>CAPACIDADE PRODUTIVA - (Sala de manipulação compete com colírios. Teremos media fill na área)</v>
          </cell>
          <cell r="M389">
            <v>566</v>
          </cell>
          <cell r="N389">
            <v>0</v>
          </cell>
          <cell r="O389">
            <v>0</v>
          </cell>
          <cell r="P389">
            <v>2373</v>
          </cell>
        </row>
        <row r="390">
          <cell r="A390">
            <v>1000292</v>
          </cell>
          <cell r="B390" t="str">
            <v>SILGLOS 10MG/G CREME DERM X50G</v>
          </cell>
          <cell r="C390" t="str">
            <v>C</v>
          </cell>
          <cell r="D390">
            <v>9803</v>
          </cell>
          <cell r="E390">
            <v>0</v>
          </cell>
          <cell r="F390">
            <v>9474</v>
          </cell>
          <cell r="G390" t="str">
            <v>0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>
            <v>12039</v>
          </cell>
          <cell r="N390">
            <v>0</v>
          </cell>
          <cell r="O390">
            <v>0</v>
          </cell>
          <cell r="P390">
            <v>15608</v>
          </cell>
        </row>
        <row r="391">
          <cell r="A391">
            <v>1000306</v>
          </cell>
          <cell r="B391" t="str">
            <v>TESS 2,0/0,035MG COM REV X 21</v>
          </cell>
          <cell r="C391" t="str">
            <v>C</v>
          </cell>
          <cell r="D391">
            <v>142857</v>
          </cell>
          <cell r="E391">
            <v>0</v>
          </cell>
          <cell r="F391">
            <v>0</v>
          </cell>
          <cell r="G391">
            <v>0</v>
          </cell>
          <cell r="H391" t="str">
            <v>---</v>
          </cell>
          <cell r="I391" t="str">
            <v>---</v>
          </cell>
          <cell r="J391" t="str">
            <v>---</v>
          </cell>
          <cell r="K391" t="str">
            <v>---</v>
          </cell>
          <cell r="L391" t="str">
            <v>---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</row>
        <row r="392">
          <cell r="A392">
            <v>1000325</v>
          </cell>
          <cell r="B392" t="str">
            <v>DOXAPROST 2MG COM X 30</v>
          </cell>
          <cell r="C392" t="str">
            <v>C</v>
          </cell>
          <cell r="D392">
            <v>8474</v>
          </cell>
          <cell r="E392">
            <v>33896</v>
          </cell>
          <cell r="F392">
            <v>36886</v>
          </cell>
          <cell r="G392">
            <v>0</v>
          </cell>
          <cell r="H392" t="str">
            <v>---</v>
          </cell>
          <cell r="I392" t="str">
            <v>---</v>
          </cell>
          <cell r="J392" t="str">
            <v>---</v>
          </cell>
          <cell r="K392" t="str">
            <v>---</v>
          </cell>
          <cell r="L392" t="str">
            <v>---</v>
          </cell>
          <cell r="M392">
            <v>9721</v>
          </cell>
          <cell r="N392">
            <v>792</v>
          </cell>
          <cell r="O392">
            <v>0</v>
          </cell>
          <cell r="P392">
            <v>10538</v>
          </cell>
        </row>
        <row r="393">
          <cell r="A393">
            <v>1000328</v>
          </cell>
          <cell r="B393" t="str">
            <v>UNI CLONAZEPAX 2,5MG/ML SOL OR P344/98B1</v>
          </cell>
          <cell r="C393" t="str">
            <v>C</v>
          </cell>
          <cell r="D393">
            <v>46341</v>
          </cell>
          <cell r="E393">
            <v>0</v>
          </cell>
          <cell r="F393">
            <v>0</v>
          </cell>
          <cell r="G393">
            <v>0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>
            <v>48546</v>
          </cell>
          <cell r="N393">
            <v>0</v>
          </cell>
          <cell r="O393">
            <v>0</v>
          </cell>
          <cell r="P393">
            <v>45658</v>
          </cell>
        </row>
        <row r="394">
          <cell r="A394">
            <v>1000330</v>
          </cell>
          <cell r="B394" t="str">
            <v>NASALIV 40MG/1MG/0,4MG/ML SOL</v>
          </cell>
          <cell r="C394" t="str">
            <v>C</v>
          </cell>
          <cell r="D394">
            <v>56910</v>
          </cell>
          <cell r="E394">
            <v>0</v>
          </cell>
          <cell r="F394">
            <v>0</v>
          </cell>
          <cell r="G394">
            <v>0</v>
          </cell>
          <cell r="H394" t="str">
            <v>---</v>
          </cell>
          <cell r="I394" t="str">
            <v>---</v>
          </cell>
          <cell r="J394" t="str">
            <v>---</v>
          </cell>
          <cell r="K394" t="str">
            <v>---</v>
          </cell>
          <cell r="L394" t="str">
            <v>---</v>
          </cell>
          <cell r="M394">
            <v>106630</v>
          </cell>
          <cell r="N394">
            <v>0</v>
          </cell>
          <cell r="O394">
            <v>0</v>
          </cell>
          <cell r="P394">
            <v>94299</v>
          </cell>
        </row>
        <row r="395">
          <cell r="A395">
            <v>1000344</v>
          </cell>
          <cell r="B395" t="str">
            <v>TERMOL 200MG/ML SOL OR X15ML</v>
          </cell>
          <cell r="C395" t="str">
            <v>C</v>
          </cell>
          <cell r="D395">
            <v>26229</v>
          </cell>
          <cell r="E395">
            <v>0</v>
          </cell>
          <cell r="F395">
            <v>0</v>
          </cell>
          <cell r="G395">
            <v>0</v>
          </cell>
          <cell r="H395" t="str">
            <v>---</v>
          </cell>
          <cell r="I395" t="str">
            <v>---</v>
          </cell>
          <cell r="J395" t="str">
            <v>---</v>
          </cell>
          <cell r="K395" t="str">
            <v>---</v>
          </cell>
          <cell r="L395" t="str">
            <v>---</v>
          </cell>
          <cell r="M395">
            <v>27136</v>
          </cell>
          <cell r="N395">
            <v>0</v>
          </cell>
          <cell r="O395">
            <v>0</v>
          </cell>
          <cell r="P395">
            <v>20785</v>
          </cell>
        </row>
        <row r="396">
          <cell r="A396">
            <v>1000345</v>
          </cell>
          <cell r="B396" t="str">
            <v>TERMOL 750MG COM X 200</v>
          </cell>
          <cell r="C396" t="str">
            <v>C</v>
          </cell>
          <cell r="D396">
            <v>2994</v>
          </cell>
          <cell r="E396">
            <v>2994</v>
          </cell>
          <cell r="F396">
            <v>2885</v>
          </cell>
          <cell r="G396">
            <v>0</v>
          </cell>
          <cell r="H396" t="str">
            <v>---</v>
          </cell>
          <cell r="I396" t="str">
            <v>---</v>
          </cell>
          <cell r="J396" t="str">
            <v>---</v>
          </cell>
          <cell r="K396" t="str">
            <v>---</v>
          </cell>
          <cell r="L396" t="str">
            <v>---</v>
          </cell>
          <cell r="M396">
            <v>13621</v>
          </cell>
          <cell r="N396">
            <v>0</v>
          </cell>
          <cell r="O396">
            <v>0</v>
          </cell>
          <cell r="P396">
            <v>16366</v>
          </cell>
        </row>
        <row r="397">
          <cell r="A397">
            <v>1000361</v>
          </cell>
          <cell r="B397" t="str">
            <v>SUCCINIL COLIN 500MG FA</v>
          </cell>
          <cell r="C397" t="str">
            <v>C</v>
          </cell>
          <cell r="D397">
            <v>18181</v>
          </cell>
          <cell r="E397">
            <v>0</v>
          </cell>
          <cell r="F397">
            <v>0</v>
          </cell>
          <cell r="G397">
            <v>0</v>
          </cell>
          <cell r="H397" t="str">
            <v>---</v>
          </cell>
          <cell r="I397" t="str">
            <v>---</v>
          </cell>
          <cell r="J397" t="str">
            <v>---</v>
          </cell>
          <cell r="K397" t="str">
            <v>---</v>
          </cell>
          <cell r="L397" t="str">
            <v>---</v>
          </cell>
          <cell r="M397">
            <v>20312</v>
          </cell>
          <cell r="N397">
            <v>0</v>
          </cell>
          <cell r="O397">
            <v>0</v>
          </cell>
          <cell r="P397">
            <v>19580</v>
          </cell>
        </row>
        <row r="398">
          <cell r="A398">
            <v>1000393</v>
          </cell>
          <cell r="B398" t="str">
            <v>RANIDIN 150 MG COM X 20</v>
          </cell>
          <cell r="C398" t="str">
            <v>C</v>
          </cell>
          <cell r="D398">
            <v>33500</v>
          </cell>
          <cell r="E398">
            <v>0</v>
          </cell>
          <cell r="F398">
            <v>0</v>
          </cell>
          <cell r="G398">
            <v>0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>
            <v>55860</v>
          </cell>
          <cell r="N398">
            <v>0</v>
          </cell>
          <cell r="O398">
            <v>0</v>
          </cell>
          <cell r="P398">
            <v>47102</v>
          </cell>
        </row>
        <row r="399">
          <cell r="A399">
            <v>1000401</v>
          </cell>
          <cell r="B399" t="str">
            <v>FLUCISTEIN 10% SOL INJ X 5</v>
          </cell>
          <cell r="C399" t="str">
            <v>C</v>
          </cell>
          <cell r="D399">
            <v>31250</v>
          </cell>
          <cell r="E399">
            <v>0</v>
          </cell>
          <cell r="F399">
            <v>0</v>
          </cell>
          <cell r="G399">
            <v>0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>
            <v>30281</v>
          </cell>
          <cell r="N399">
            <v>0</v>
          </cell>
          <cell r="O399">
            <v>0</v>
          </cell>
          <cell r="P399">
            <v>15636</v>
          </cell>
        </row>
        <row r="400">
          <cell r="A400">
            <v>1000402</v>
          </cell>
          <cell r="B400" t="str">
            <v>VANCOTRAT 500MG INJ X 1 FA</v>
          </cell>
          <cell r="C400" t="str">
            <v>C</v>
          </cell>
          <cell r="D400">
            <v>19120</v>
          </cell>
          <cell r="E400">
            <v>0</v>
          </cell>
          <cell r="F400">
            <v>0</v>
          </cell>
          <cell r="G400">
            <v>0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>
            <v>22901</v>
          </cell>
          <cell r="N400">
            <v>0</v>
          </cell>
          <cell r="O400">
            <v>0</v>
          </cell>
          <cell r="P400">
            <v>20288</v>
          </cell>
        </row>
        <row r="401">
          <cell r="A401">
            <v>1000609</v>
          </cell>
          <cell r="B401" t="str">
            <v>BIOFLEX SOL OR GT X 10ML</v>
          </cell>
          <cell r="C401" t="str">
            <v>C</v>
          </cell>
          <cell r="D401">
            <v>9524</v>
          </cell>
          <cell r="E401">
            <v>0</v>
          </cell>
          <cell r="F401">
            <v>0</v>
          </cell>
          <cell r="G401">
            <v>0</v>
          </cell>
          <cell r="H401" t="str">
            <v>---</v>
          </cell>
          <cell r="I401" t="str">
            <v>---</v>
          </cell>
          <cell r="J401" t="str">
            <v>---</v>
          </cell>
          <cell r="K401" t="str">
            <v>---</v>
          </cell>
          <cell r="L401" t="str">
            <v>---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A402">
            <v>1000611</v>
          </cell>
          <cell r="B402" t="str">
            <v>BIOGRIPE CAP X 20</v>
          </cell>
          <cell r="C402" t="str">
            <v>C</v>
          </cell>
          <cell r="D402">
            <v>17050</v>
          </cell>
          <cell r="E402">
            <v>0</v>
          </cell>
          <cell r="F402">
            <v>0</v>
          </cell>
          <cell r="G402">
            <v>0</v>
          </cell>
          <cell r="H402" t="str">
            <v>---</v>
          </cell>
          <cell r="I402" t="str">
            <v>---</v>
          </cell>
          <cell r="J402" t="str">
            <v>---</v>
          </cell>
          <cell r="K402" t="str">
            <v>---</v>
          </cell>
          <cell r="L402" t="str">
            <v>---</v>
          </cell>
          <cell r="M402">
            <v>47</v>
          </cell>
          <cell r="N402">
            <v>0</v>
          </cell>
          <cell r="O402">
            <v>0</v>
          </cell>
          <cell r="P402">
            <v>112</v>
          </cell>
        </row>
        <row r="403">
          <cell r="A403">
            <v>1000621</v>
          </cell>
          <cell r="B403" t="str">
            <v>GELO-BIO POM X 20G</v>
          </cell>
          <cell r="C403" t="str">
            <v>C</v>
          </cell>
          <cell r="D403">
            <v>23255</v>
          </cell>
          <cell r="E403">
            <v>23255</v>
          </cell>
          <cell r="F403">
            <v>22348</v>
          </cell>
          <cell r="G403">
            <v>0</v>
          </cell>
          <cell r="H403" t="str">
            <v>---</v>
          </cell>
          <cell r="I403" t="str">
            <v>---</v>
          </cell>
          <cell r="J403" t="str">
            <v>---</v>
          </cell>
          <cell r="K403" t="str">
            <v>---</v>
          </cell>
          <cell r="L403" t="str">
            <v>---</v>
          </cell>
          <cell r="M403">
            <v>23780</v>
          </cell>
          <cell r="N403">
            <v>0</v>
          </cell>
          <cell r="O403">
            <v>0</v>
          </cell>
          <cell r="P403">
            <v>32409</v>
          </cell>
        </row>
        <row r="404">
          <cell r="A404">
            <v>1000720</v>
          </cell>
          <cell r="B404" t="str">
            <v>UNI-DIAZEPAX INJ X 50AMP PORT 344/98-B1</v>
          </cell>
          <cell r="C404" t="str">
            <v>C</v>
          </cell>
          <cell r="D404">
            <v>4651</v>
          </cell>
          <cell r="E404">
            <v>4651</v>
          </cell>
          <cell r="F404">
            <v>3829</v>
          </cell>
          <cell r="G404">
            <v>822</v>
          </cell>
          <cell r="H404" t="str">
            <v>---</v>
          </cell>
          <cell r="I404" t="str">
            <v>---</v>
          </cell>
          <cell r="J404" t="str">
            <v>---</v>
          </cell>
          <cell r="K404" t="str">
            <v>---</v>
          </cell>
          <cell r="L404" t="str">
            <v>CAPACIDADE PRODUTIVA - (Sala de manipulação compete com colírios. Teremos media fill na área)</v>
          </cell>
          <cell r="M404">
            <v>477</v>
          </cell>
          <cell r="N404">
            <v>0</v>
          </cell>
          <cell r="O404">
            <v>0</v>
          </cell>
          <cell r="P404">
            <v>3826</v>
          </cell>
        </row>
        <row r="405">
          <cell r="A405">
            <v>1000866</v>
          </cell>
          <cell r="B405" t="str">
            <v>MAMYLAN BG C/ 30 G</v>
          </cell>
          <cell r="C405" t="str">
            <v>C</v>
          </cell>
          <cell r="D405">
            <v>12698</v>
          </cell>
          <cell r="E405">
            <v>0</v>
          </cell>
          <cell r="F405">
            <v>0</v>
          </cell>
          <cell r="G405">
            <v>0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>
            <v>12117</v>
          </cell>
          <cell r="N405">
            <v>0</v>
          </cell>
          <cell r="O405">
            <v>0</v>
          </cell>
          <cell r="P405">
            <v>7012</v>
          </cell>
        </row>
        <row r="406">
          <cell r="A406">
            <v>1000878</v>
          </cell>
          <cell r="B406" t="str">
            <v>DERMA PREVENT BG C/ 45G</v>
          </cell>
          <cell r="C406" t="str">
            <v>C</v>
          </cell>
          <cell r="D406">
            <v>5419</v>
          </cell>
          <cell r="E406">
            <v>5419</v>
          </cell>
          <cell r="F406">
            <v>5235</v>
          </cell>
          <cell r="G406">
            <v>0</v>
          </cell>
          <cell r="H406" t="str">
            <v>---</v>
          </cell>
          <cell r="I406" t="str">
            <v>---</v>
          </cell>
          <cell r="J406" t="str">
            <v>---</v>
          </cell>
          <cell r="K406" t="str">
            <v>---</v>
          </cell>
          <cell r="L406" t="str">
            <v>---</v>
          </cell>
          <cell r="M406">
            <v>13039</v>
          </cell>
          <cell r="N406">
            <v>0</v>
          </cell>
          <cell r="O406">
            <v>0</v>
          </cell>
          <cell r="P406">
            <v>7398</v>
          </cell>
        </row>
        <row r="407">
          <cell r="A407">
            <v>1000970</v>
          </cell>
          <cell r="B407" t="str">
            <v>PONDICILINA MEL-LIMAO PAST x 12</v>
          </cell>
          <cell r="C407" t="str">
            <v>C</v>
          </cell>
          <cell r="D407">
            <v>41000</v>
          </cell>
          <cell r="E407">
            <v>0</v>
          </cell>
          <cell r="F407">
            <v>0</v>
          </cell>
          <cell r="G407">
            <v>0</v>
          </cell>
          <cell r="H407" t="str">
            <v>---</v>
          </cell>
          <cell r="I407" t="str">
            <v>---</v>
          </cell>
          <cell r="J407" t="str">
            <v>---</v>
          </cell>
          <cell r="K407" t="str">
            <v>---</v>
          </cell>
          <cell r="L407" t="str">
            <v>---</v>
          </cell>
          <cell r="M407">
            <v>38897</v>
          </cell>
          <cell r="N407">
            <v>0</v>
          </cell>
          <cell r="O407">
            <v>0</v>
          </cell>
          <cell r="P407">
            <v>26563</v>
          </cell>
        </row>
        <row r="408">
          <cell r="A408">
            <v>1000971</v>
          </cell>
          <cell r="B408" t="str">
            <v>PONDICILINA MENTA PAST X 12</v>
          </cell>
          <cell r="C408" t="str">
            <v>C</v>
          </cell>
          <cell r="D408">
            <v>41000</v>
          </cell>
          <cell r="E408">
            <v>0</v>
          </cell>
          <cell r="F408">
            <v>0</v>
          </cell>
          <cell r="G408">
            <v>0</v>
          </cell>
          <cell r="H408" t="str">
            <v>---</v>
          </cell>
          <cell r="I408" t="str">
            <v>---</v>
          </cell>
          <cell r="J408" t="str">
            <v>---</v>
          </cell>
          <cell r="K408" t="str">
            <v>---</v>
          </cell>
          <cell r="L408" t="str">
            <v>---</v>
          </cell>
          <cell r="M408">
            <v>40890</v>
          </cell>
          <cell r="N408">
            <v>0</v>
          </cell>
          <cell r="O408">
            <v>0</v>
          </cell>
          <cell r="P408">
            <v>17678</v>
          </cell>
        </row>
        <row r="409">
          <cell r="A409">
            <v>1000985</v>
          </cell>
          <cell r="B409" t="str">
            <v>UREPEL 3% LOÇÃO FR C/ 150ML</v>
          </cell>
          <cell r="C409" t="str">
            <v>C</v>
          </cell>
          <cell r="D409">
            <v>3250</v>
          </cell>
          <cell r="E409">
            <v>0</v>
          </cell>
          <cell r="F409">
            <v>0</v>
          </cell>
          <cell r="G409">
            <v>0</v>
          </cell>
          <cell r="H409" t="str">
            <v>---</v>
          </cell>
          <cell r="I409" t="str">
            <v>---</v>
          </cell>
          <cell r="J409" t="str">
            <v>---</v>
          </cell>
          <cell r="K409" t="str">
            <v>---</v>
          </cell>
          <cell r="L409" t="str">
            <v>---</v>
          </cell>
          <cell r="M409">
            <v>9501</v>
          </cell>
          <cell r="N409">
            <v>0</v>
          </cell>
          <cell r="O409">
            <v>0</v>
          </cell>
          <cell r="P409">
            <v>4085</v>
          </cell>
        </row>
        <row r="410">
          <cell r="A410">
            <v>1001003</v>
          </cell>
          <cell r="B410" t="str">
            <v>STANDOR 500MG COM X 24</v>
          </cell>
          <cell r="C410" t="str">
            <v>C</v>
          </cell>
          <cell r="D410">
            <v>14166</v>
          </cell>
          <cell r="E410">
            <v>0</v>
          </cell>
          <cell r="F410">
            <v>0</v>
          </cell>
          <cell r="G410">
            <v>0</v>
          </cell>
          <cell r="H410" t="str">
            <v>---</v>
          </cell>
          <cell r="I410" t="str">
            <v>---</v>
          </cell>
          <cell r="J410" t="str">
            <v>---</v>
          </cell>
          <cell r="K410" t="str">
            <v>---</v>
          </cell>
          <cell r="L410" t="str">
            <v>---</v>
          </cell>
          <cell r="M410">
            <v>15</v>
          </cell>
          <cell r="N410">
            <v>0</v>
          </cell>
          <cell r="O410">
            <v>0</v>
          </cell>
          <cell r="P410">
            <v>15</v>
          </cell>
        </row>
        <row r="411">
          <cell r="A411">
            <v>1001019</v>
          </cell>
          <cell r="B411" t="str">
            <v>MAMYDRAT LOCAO S/ PERFUME BG C/120G</v>
          </cell>
          <cell r="C411" t="str">
            <v>C</v>
          </cell>
          <cell r="D411">
            <v>4081</v>
          </cell>
          <cell r="E411">
            <v>3865</v>
          </cell>
          <cell r="F411">
            <v>3865</v>
          </cell>
          <cell r="G411">
            <v>0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>
            <v>346</v>
          </cell>
          <cell r="N411">
            <v>0</v>
          </cell>
          <cell r="O411">
            <v>0</v>
          </cell>
          <cell r="P411">
            <v>2719</v>
          </cell>
        </row>
        <row r="412">
          <cell r="A412">
            <v>1001060</v>
          </cell>
          <cell r="B412" t="str">
            <v>FOLIPUR 5 MG COM X 20</v>
          </cell>
          <cell r="C412" t="str">
            <v>C</v>
          </cell>
          <cell r="D412">
            <v>75000</v>
          </cell>
          <cell r="E412">
            <v>0</v>
          </cell>
          <cell r="F412">
            <v>0</v>
          </cell>
          <cell r="G412">
            <v>0</v>
          </cell>
          <cell r="H412" t="str">
            <v>---</v>
          </cell>
          <cell r="I412" t="str">
            <v>---</v>
          </cell>
          <cell r="J412" t="str">
            <v>---</v>
          </cell>
          <cell r="K412" t="str">
            <v>---</v>
          </cell>
          <cell r="L412" t="str">
            <v>---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</row>
        <row r="413">
          <cell r="A413">
            <v>1001070</v>
          </cell>
          <cell r="B413" t="str">
            <v>AZIRAM 60MG/ML SUSP ORAL FR C/150ML</v>
          </cell>
          <cell r="C413" t="str">
            <v>C</v>
          </cell>
          <cell r="D413">
            <v>19672</v>
          </cell>
          <cell r="E413">
            <v>0</v>
          </cell>
          <cell r="F413">
            <v>0</v>
          </cell>
          <cell r="G413">
            <v>0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>
            <v>0</v>
          </cell>
          <cell r="N413">
            <v>0</v>
          </cell>
          <cell r="O413">
            <v>0</v>
          </cell>
          <cell r="P413">
            <v>365</v>
          </cell>
        </row>
        <row r="414">
          <cell r="A414">
            <v>1001073</v>
          </cell>
          <cell r="B414" t="str">
            <v>FERISEPT 10MG/ML SOL TOPICA FR COM 30ML</v>
          </cell>
          <cell r="C414" t="str">
            <v>C</v>
          </cell>
          <cell r="D414">
            <v>32840</v>
          </cell>
          <cell r="E414">
            <v>0</v>
          </cell>
          <cell r="F414">
            <v>0</v>
          </cell>
          <cell r="G414">
            <v>0</v>
          </cell>
          <cell r="H414" t="str">
            <v>---</v>
          </cell>
          <cell r="I414" t="str">
            <v>---</v>
          </cell>
          <cell r="J414" t="str">
            <v>---</v>
          </cell>
          <cell r="K414" t="str">
            <v>---</v>
          </cell>
          <cell r="L414" t="str">
            <v>---</v>
          </cell>
          <cell r="M414">
            <v>55551</v>
          </cell>
          <cell r="N414">
            <v>0</v>
          </cell>
          <cell r="O414">
            <v>0</v>
          </cell>
          <cell r="P414">
            <v>38244</v>
          </cell>
        </row>
        <row r="415">
          <cell r="A415">
            <v>1001083</v>
          </cell>
          <cell r="B415" t="str">
            <v>UNI VIR 200 MG COMP X 25</v>
          </cell>
          <cell r="C415" t="str">
            <v>C</v>
          </cell>
          <cell r="D415">
            <v>20000</v>
          </cell>
          <cell r="E415">
            <v>20000</v>
          </cell>
          <cell r="F415">
            <v>937</v>
          </cell>
          <cell r="G415">
            <v>19063</v>
          </cell>
          <cell r="H415" t="str">
            <v>---</v>
          </cell>
          <cell r="I415" t="str">
            <v>---</v>
          </cell>
          <cell r="J415" t="str">
            <v>---</v>
          </cell>
          <cell r="K415" t="str">
            <v>---</v>
          </cell>
          <cell r="L415" t="str">
            <v>Foi aberto RDI (Desvio no Alumínio ) impossibilitando a embalagem e liberação do lote dentro do mês de Março</v>
          </cell>
          <cell r="M415">
            <v>82</v>
          </cell>
          <cell r="N415">
            <v>600</v>
          </cell>
          <cell r="O415">
            <v>360</v>
          </cell>
          <cell r="P415">
            <v>1097</v>
          </cell>
        </row>
        <row r="416">
          <cell r="A416">
            <v>1001125</v>
          </cell>
          <cell r="B416" t="str">
            <v>UNI HALOPER 5MG CPX200 FIOCRUZ P344/98C1</v>
          </cell>
          <cell r="C416" t="str">
            <v>C</v>
          </cell>
          <cell r="D416">
            <v>6153</v>
          </cell>
          <cell r="E416">
            <v>0</v>
          </cell>
          <cell r="F416">
            <v>0</v>
          </cell>
          <cell r="G416">
            <v>0</v>
          </cell>
          <cell r="H416" t="str">
            <v>---</v>
          </cell>
          <cell r="I416" t="str">
            <v>---</v>
          </cell>
          <cell r="J416" t="str">
            <v>---</v>
          </cell>
          <cell r="K416" t="str">
            <v>---</v>
          </cell>
          <cell r="L416" t="str">
            <v>---</v>
          </cell>
          <cell r="M416">
            <v>144</v>
          </cell>
          <cell r="N416">
            <v>0</v>
          </cell>
          <cell r="O416">
            <v>0</v>
          </cell>
          <cell r="P416">
            <v>144</v>
          </cell>
        </row>
        <row r="417">
          <cell r="A417">
            <v>1001131</v>
          </cell>
          <cell r="B417" t="str">
            <v>FOR GAS 75MG/ML EMULSAO ORAL X 15ML</v>
          </cell>
          <cell r="C417" t="str">
            <v>C</v>
          </cell>
          <cell r="D417">
            <v>65019</v>
          </cell>
          <cell r="E417">
            <v>65019</v>
          </cell>
          <cell r="F417">
            <v>61320</v>
          </cell>
          <cell r="G417">
            <v>0</v>
          </cell>
          <cell r="H417" t="str">
            <v>---</v>
          </cell>
          <cell r="I417" t="str">
            <v>---</v>
          </cell>
          <cell r="J417" t="str">
            <v>---</v>
          </cell>
          <cell r="K417" t="str">
            <v>---</v>
          </cell>
          <cell r="L417" t="str">
            <v>---</v>
          </cell>
          <cell r="M417">
            <v>1456</v>
          </cell>
          <cell r="N417">
            <v>30</v>
          </cell>
          <cell r="O417">
            <v>0</v>
          </cell>
          <cell r="P417">
            <v>55530</v>
          </cell>
        </row>
        <row r="418">
          <cell r="A418">
            <v>1000084</v>
          </cell>
          <cell r="B418" t="str">
            <v>CYLOCORT POM X 3,5G ESTERIL</v>
          </cell>
          <cell r="C418" t="str">
            <v>C</v>
          </cell>
          <cell r="D418">
            <v>8219</v>
          </cell>
          <cell r="E418">
            <v>53604</v>
          </cell>
          <cell r="F418">
            <v>53486</v>
          </cell>
          <cell r="G418">
            <v>0</v>
          </cell>
          <cell r="H418" t="str">
            <v>---</v>
          </cell>
          <cell r="I418" t="str">
            <v>---</v>
          </cell>
          <cell r="J418" t="str">
            <v>---</v>
          </cell>
          <cell r="K418" t="str">
            <v>---</v>
          </cell>
          <cell r="L418" t="str">
            <v>---</v>
          </cell>
          <cell r="M418">
            <v>73</v>
          </cell>
          <cell r="N418">
            <v>0</v>
          </cell>
          <cell r="O418">
            <v>0</v>
          </cell>
          <cell r="P418">
            <v>52829</v>
          </cell>
        </row>
        <row r="419">
          <cell r="A419">
            <v>1000212</v>
          </cell>
          <cell r="B419" t="str">
            <v>DEXANOM 1MG/ML SUS OFT X 5ML</v>
          </cell>
          <cell r="C419" t="str">
            <v>C</v>
          </cell>
          <cell r="D419">
            <v>7692</v>
          </cell>
          <cell r="E419">
            <v>0</v>
          </cell>
          <cell r="F419">
            <v>0</v>
          </cell>
          <cell r="G419">
            <v>0</v>
          </cell>
          <cell r="H419" t="str">
            <v>---</v>
          </cell>
          <cell r="I419" t="str">
            <v>---</v>
          </cell>
          <cell r="J419" t="str">
            <v>---</v>
          </cell>
          <cell r="K419" t="str">
            <v>---</v>
          </cell>
          <cell r="L419" t="str">
            <v>---</v>
          </cell>
          <cell r="M419">
            <v>17240</v>
          </cell>
          <cell r="N419">
            <v>0</v>
          </cell>
          <cell r="O419">
            <v>1600</v>
          </cell>
          <cell r="P419">
            <v>15291</v>
          </cell>
        </row>
        <row r="420">
          <cell r="A420">
            <v>1000374</v>
          </cell>
          <cell r="B420" t="str">
            <v>MAXINOM POM OFT X 3,5G ESTERIL</v>
          </cell>
          <cell r="C420" t="str">
            <v>C</v>
          </cell>
          <cell r="D420">
            <v>8219</v>
          </cell>
          <cell r="E420">
            <v>8219</v>
          </cell>
          <cell r="F420">
            <v>6864</v>
          </cell>
          <cell r="G420">
            <v>0</v>
          </cell>
          <cell r="H420" t="str">
            <v>---</v>
          </cell>
          <cell r="I420" t="str">
            <v>---</v>
          </cell>
          <cell r="J420" t="str">
            <v>---</v>
          </cell>
          <cell r="K420" t="str">
            <v>---</v>
          </cell>
          <cell r="L420" t="str">
            <v>---</v>
          </cell>
          <cell r="M420">
            <v>10585</v>
          </cell>
          <cell r="N420">
            <v>10</v>
          </cell>
          <cell r="O420">
            <v>0</v>
          </cell>
          <cell r="P420">
            <v>9607</v>
          </cell>
        </row>
        <row r="421">
          <cell r="A421">
            <v>1000376</v>
          </cell>
          <cell r="B421" t="str">
            <v>TOBRACORT POM 3,5G ESTERIL</v>
          </cell>
          <cell r="C421" t="str">
            <v>C</v>
          </cell>
          <cell r="D421">
            <v>8219</v>
          </cell>
          <cell r="E421">
            <v>22435</v>
          </cell>
          <cell r="F421">
            <v>14338</v>
          </cell>
          <cell r="G421">
            <v>8097</v>
          </cell>
          <cell r="H421" t="str">
            <v>---</v>
          </cell>
          <cell r="I421" t="str">
            <v>---</v>
          </cell>
          <cell r="J421" t="str">
            <v>---</v>
          </cell>
          <cell r="K421" t="str">
            <v>---</v>
          </cell>
          <cell r="L421" t="str">
            <v>8.219 20/04</v>
          </cell>
          <cell r="M421">
            <v>11032</v>
          </cell>
          <cell r="N421">
            <v>10</v>
          </cell>
          <cell r="O421">
            <v>0</v>
          </cell>
          <cell r="P421">
            <v>25559</v>
          </cell>
        </row>
        <row r="422">
          <cell r="A422">
            <v>1000383</v>
          </cell>
          <cell r="B422" t="str">
            <v>TROPINOM COLIRIO 5ML</v>
          </cell>
          <cell r="C422" t="str">
            <v>C</v>
          </cell>
          <cell r="D422">
            <v>28846</v>
          </cell>
          <cell r="E422">
            <v>0</v>
          </cell>
          <cell r="F422">
            <v>0</v>
          </cell>
          <cell r="G422">
            <v>0</v>
          </cell>
          <cell r="H422" t="str">
            <v>---</v>
          </cell>
          <cell r="I422" t="str">
            <v>---</v>
          </cell>
          <cell r="J422" t="str">
            <v>---</v>
          </cell>
          <cell r="K422" t="str">
            <v>---</v>
          </cell>
          <cell r="L422" t="str">
            <v>---</v>
          </cell>
          <cell r="M422">
            <v>15279</v>
          </cell>
          <cell r="N422">
            <v>2650</v>
          </cell>
          <cell r="O422">
            <v>196</v>
          </cell>
          <cell r="P422">
            <v>9668</v>
          </cell>
        </row>
        <row r="423">
          <cell r="A423">
            <v>1000899</v>
          </cell>
          <cell r="B423" t="str">
            <v>STER MD 1,2 MG/ML SUSP OFT. X 10 ML</v>
          </cell>
          <cell r="C423" t="str">
            <v>C</v>
          </cell>
          <cell r="D423">
            <v>3809</v>
          </cell>
          <cell r="E423">
            <v>26666</v>
          </cell>
          <cell r="F423">
            <v>23851</v>
          </cell>
          <cell r="G423">
            <v>0</v>
          </cell>
          <cell r="H423" t="str">
            <v>---</v>
          </cell>
          <cell r="I423" t="str">
            <v>---</v>
          </cell>
          <cell r="J423" t="str">
            <v>---</v>
          </cell>
          <cell r="K423" t="str">
            <v>---</v>
          </cell>
          <cell r="L423" t="str">
            <v>---</v>
          </cell>
          <cell r="M423">
            <v>11</v>
          </cell>
          <cell r="N423">
            <v>0</v>
          </cell>
          <cell r="O423">
            <v>0</v>
          </cell>
          <cell r="P423">
            <v>34216</v>
          </cell>
        </row>
        <row r="424">
          <cell r="A424">
            <v>1000418</v>
          </cell>
          <cell r="B424" t="str">
            <v>DOXITRAT 80MG COM REV X 12</v>
          </cell>
          <cell r="C424" t="str">
            <v>C</v>
          </cell>
          <cell r="D424">
            <v>19047</v>
          </cell>
          <cell r="E424">
            <v>9000</v>
          </cell>
          <cell r="F424">
            <v>8924</v>
          </cell>
          <cell r="G424">
            <v>76</v>
          </cell>
          <cell r="H424" t="str">
            <v>---</v>
          </cell>
          <cell r="I424" t="str">
            <v>---</v>
          </cell>
          <cell r="J424" t="str">
            <v>---</v>
          </cell>
          <cell r="K424" t="str">
            <v>---</v>
          </cell>
          <cell r="L424" t="str">
            <v>---</v>
          </cell>
          <cell r="M424">
            <v>144</v>
          </cell>
          <cell r="N424">
            <v>0</v>
          </cell>
          <cell r="O424">
            <v>0</v>
          </cell>
          <cell r="P424">
            <v>3335</v>
          </cell>
        </row>
        <row r="425">
          <cell r="A425">
            <v>1000419</v>
          </cell>
          <cell r="B425" t="str">
            <v>NORFLAGEN 200MG COM X 10</v>
          </cell>
          <cell r="C425" t="str">
            <v>C</v>
          </cell>
          <cell r="D425">
            <v>20000</v>
          </cell>
          <cell r="E425">
            <v>0</v>
          </cell>
          <cell r="F425">
            <v>0</v>
          </cell>
          <cell r="G425">
            <v>0</v>
          </cell>
          <cell r="H425" t="str">
            <v>---</v>
          </cell>
          <cell r="I425" t="str">
            <v>---</v>
          </cell>
          <cell r="J425" t="str">
            <v>---</v>
          </cell>
          <cell r="K425" t="str">
            <v>---</v>
          </cell>
          <cell r="L425" t="str">
            <v>---</v>
          </cell>
          <cell r="M425">
            <v>12075</v>
          </cell>
          <cell r="N425">
            <v>0</v>
          </cell>
          <cell r="O425">
            <v>0</v>
          </cell>
          <cell r="P425">
            <v>6975</v>
          </cell>
        </row>
        <row r="426">
          <cell r="A426">
            <v>1000529</v>
          </cell>
          <cell r="B426" t="str">
            <v>CORTISHAMP SHAMPOO X 125ML</v>
          </cell>
          <cell r="C426" t="str">
            <v>C</v>
          </cell>
          <cell r="D426">
            <v>3921</v>
          </cell>
          <cell r="E426">
            <v>3921</v>
          </cell>
          <cell r="F426">
            <v>3947</v>
          </cell>
          <cell r="G426" t="str">
            <v>0</v>
          </cell>
          <cell r="H426" t="str">
            <v>---</v>
          </cell>
          <cell r="I426" t="str">
            <v>---</v>
          </cell>
          <cell r="J426" t="str">
            <v>---</v>
          </cell>
          <cell r="K426" t="str">
            <v>---</v>
          </cell>
          <cell r="L426" t="str">
            <v>---</v>
          </cell>
          <cell r="M426">
            <v>1631</v>
          </cell>
          <cell r="N426">
            <v>0</v>
          </cell>
          <cell r="O426">
            <v>0</v>
          </cell>
          <cell r="P426">
            <v>4220</v>
          </cell>
        </row>
        <row r="427">
          <cell r="A427">
            <v>1000539</v>
          </cell>
          <cell r="B427" t="str">
            <v>CLEAN UP SOL AURICULAR X 100ML</v>
          </cell>
          <cell r="C427" t="str">
            <v>C</v>
          </cell>
          <cell r="D427">
            <v>14704</v>
          </cell>
          <cell r="E427">
            <v>14704</v>
          </cell>
          <cell r="F427">
            <v>14235</v>
          </cell>
          <cell r="G427">
            <v>0</v>
          </cell>
          <cell r="H427" t="str">
            <v>---</v>
          </cell>
          <cell r="I427" t="str">
            <v>---</v>
          </cell>
          <cell r="J427" t="str">
            <v>---</v>
          </cell>
          <cell r="K427" t="str">
            <v>---</v>
          </cell>
          <cell r="L427" t="str">
            <v>---</v>
          </cell>
          <cell r="M427">
            <v>0</v>
          </cell>
          <cell r="N427">
            <v>0</v>
          </cell>
          <cell r="O427">
            <v>0</v>
          </cell>
          <cell r="P427">
            <v>6263</v>
          </cell>
        </row>
        <row r="428">
          <cell r="A428">
            <v>1000550</v>
          </cell>
          <cell r="B428" t="str">
            <v>GARMA IGR SHAMPOO X 200ML</v>
          </cell>
          <cell r="C428" t="str">
            <v>C</v>
          </cell>
          <cell r="D428">
            <v>2926</v>
          </cell>
          <cell r="E428">
            <v>0</v>
          </cell>
          <cell r="F428">
            <v>0</v>
          </cell>
          <cell r="G428">
            <v>0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>
            <v>2836</v>
          </cell>
          <cell r="N428">
            <v>0</v>
          </cell>
          <cell r="O428">
            <v>0</v>
          </cell>
          <cell r="P428">
            <v>2183</v>
          </cell>
        </row>
        <row r="429">
          <cell r="A429">
            <v>1000551</v>
          </cell>
          <cell r="B429" t="str">
            <v>GARMA IGR SPRAY BICO APL X100</v>
          </cell>
          <cell r="C429" t="str">
            <v>C</v>
          </cell>
          <cell r="D429">
            <v>2912</v>
          </cell>
          <cell r="E429">
            <v>0</v>
          </cell>
          <cell r="F429">
            <v>0</v>
          </cell>
          <cell r="G429">
            <v>0</v>
          </cell>
          <cell r="H429" t="str">
            <v>---</v>
          </cell>
          <cell r="I429" t="str">
            <v>---</v>
          </cell>
          <cell r="J429" t="str">
            <v>---</v>
          </cell>
          <cell r="K429" t="str">
            <v>---</v>
          </cell>
          <cell r="L429" t="str">
            <v>---</v>
          </cell>
          <cell r="M429">
            <v>3441</v>
          </cell>
          <cell r="N429">
            <v>0</v>
          </cell>
          <cell r="O429">
            <v>0</v>
          </cell>
          <cell r="P429">
            <v>2657</v>
          </cell>
        </row>
        <row r="430">
          <cell r="A430">
            <v>1000553</v>
          </cell>
          <cell r="B430" t="str">
            <v>MICOLYTIC SPRAY 100G X 1FR</v>
          </cell>
          <cell r="C430" t="str">
            <v>C</v>
          </cell>
          <cell r="D430">
            <v>4976</v>
          </cell>
          <cell r="E430">
            <v>0</v>
          </cell>
          <cell r="F430">
            <v>0</v>
          </cell>
          <cell r="G430">
            <v>0</v>
          </cell>
          <cell r="H430" t="str">
            <v>---</v>
          </cell>
          <cell r="I430" t="str">
            <v>---</v>
          </cell>
          <cell r="J430" t="str">
            <v>---</v>
          </cell>
          <cell r="K430" t="str">
            <v>---</v>
          </cell>
          <cell r="L430" t="str">
            <v>---</v>
          </cell>
          <cell r="M430">
            <v>4048</v>
          </cell>
          <cell r="N430">
            <v>0</v>
          </cell>
          <cell r="O430">
            <v>0</v>
          </cell>
          <cell r="P430">
            <v>2661</v>
          </cell>
        </row>
        <row r="431">
          <cell r="A431">
            <v>1000563</v>
          </cell>
          <cell r="B431" t="str">
            <v>HELFINE PLUS GATOS COM X2</v>
          </cell>
          <cell r="C431" t="str">
            <v>C</v>
          </cell>
          <cell r="D431">
            <v>53333</v>
          </cell>
          <cell r="E431">
            <v>0</v>
          </cell>
          <cell r="F431">
            <v>0</v>
          </cell>
          <cell r="G431">
            <v>0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>
            <v>33219</v>
          </cell>
          <cell r="N431">
            <v>0</v>
          </cell>
          <cell r="O431">
            <v>0</v>
          </cell>
          <cell r="P431">
            <v>23111</v>
          </cell>
        </row>
        <row r="432">
          <cell r="A432">
            <v>1000573</v>
          </cell>
          <cell r="B432" t="str">
            <v>REVIPEL CREME X 70G</v>
          </cell>
          <cell r="C432" t="str">
            <v>C</v>
          </cell>
          <cell r="D432">
            <v>1672</v>
          </cell>
          <cell r="E432">
            <v>1672</v>
          </cell>
          <cell r="F432">
            <v>0</v>
          </cell>
          <cell r="G432">
            <v>1672</v>
          </cell>
          <cell r="H432" t="str">
            <v>---</v>
          </cell>
          <cell r="I432" t="str">
            <v>---</v>
          </cell>
          <cell r="J432" t="str">
            <v>---</v>
          </cell>
          <cell r="K432" t="str">
            <v>---</v>
          </cell>
          <cell r="L432" t="str">
            <v>---</v>
          </cell>
          <cell r="M432">
            <v>2574</v>
          </cell>
          <cell r="N432">
            <v>8</v>
          </cell>
          <cell r="O432">
            <v>0</v>
          </cell>
          <cell r="P432">
            <v>2070</v>
          </cell>
        </row>
        <row r="433">
          <cell r="A433">
            <v>1000923</v>
          </cell>
          <cell r="B433" t="str">
            <v>SEPT CLEAN 1 L</v>
          </cell>
          <cell r="C433" t="str">
            <v>C</v>
          </cell>
          <cell r="D433">
            <v>2487</v>
          </cell>
          <cell r="E433">
            <v>2487</v>
          </cell>
          <cell r="F433">
            <v>2473</v>
          </cell>
          <cell r="G433">
            <v>14</v>
          </cell>
          <cell r="H433" t="str">
            <v>---</v>
          </cell>
          <cell r="I433" t="str">
            <v>---</v>
          </cell>
          <cell r="J433" t="str">
            <v>---</v>
          </cell>
          <cell r="K433" t="str">
            <v>---</v>
          </cell>
          <cell r="L433" t="str">
            <v>---</v>
          </cell>
          <cell r="M433">
            <v>23</v>
          </cell>
          <cell r="N433">
            <v>0</v>
          </cell>
          <cell r="O433">
            <v>0</v>
          </cell>
          <cell r="P433">
            <v>2471</v>
          </cell>
        </row>
        <row r="434">
          <cell r="A434">
            <v>1000924</v>
          </cell>
          <cell r="B434" t="str">
            <v>SEPT CLEAN X 125 ML</v>
          </cell>
          <cell r="C434" t="str">
            <v>C</v>
          </cell>
          <cell r="D434">
            <v>6274</v>
          </cell>
          <cell r="E434">
            <v>0</v>
          </cell>
          <cell r="F434">
            <v>0</v>
          </cell>
          <cell r="G434">
            <v>0</v>
          </cell>
          <cell r="H434" t="str">
            <v>---</v>
          </cell>
          <cell r="I434" t="str">
            <v>---</v>
          </cell>
          <cell r="J434" t="str">
            <v>---</v>
          </cell>
          <cell r="K434" t="str">
            <v>---</v>
          </cell>
          <cell r="L434" t="str">
            <v>---</v>
          </cell>
          <cell r="M434">
            <v>6276</v>
          </cell>
          <cell r="N434">
            <v>0</v>
          </cell>
          <cell r="O434">
            <v>0</v>
          </cell>
          <cell r="P434">
            <v>4176</v>
          </cell>
        </row>
        <row r="435">
          <cell r="A435">
            <v>1000956</v>
          </cell>
          <cell r="B435" t="str">
            <v>VITTA 3.6 COM 60 CAPSULAS</v>
          </cell>
          <cell r="C435" t="str">
            <v>C</v>
          </cell>
          <cell r="D435">
            <v>5000</v>
          </cell>
          <cell r="E435">
            <v>0</v>
          </cell>
          <cell r="F435">
            <v>0</v>
          </cell>
          <cell r="G435">
            <v>0</v>
          </cell>
          <cell r="H435" t="str">
            <v>---</v>
          </cell>
          <cell r="I435" t="str">
            <v>---</v>
          </cell>
          <cell r="J435" t="str">
            <v>---</v>
          </cell>
          <cell r="K435" t="str">
            <v>---</v>
          </cell>
          <cell r="L435" t="str">
            <v>---</v>
          </cell>
          <cell r="M435">
            <v>2433</v>
          </cell>
          <cell r="N435">
            <v>0</v>
          </cell>
          <cell r="O435">
            <v>0</v>
          </cell>
          <cell r="P435">
            <v>1394</v>
          </cell>
        </row>
        <row r="436">
          <cell r="A436">
            <v>1001042</v>
          </cell>
          <cell r="B436" t="str">
            <v>PETPRIL 5MG COM X 30</v>
          </cell>
          <cell r="C436" t="str">
            <v>C</v>
          </cell>
          <cell r="D436">
            <v>5150</v>
          </cell>
          <cell r="E436">
            <v>0</v>
          </cell>
          <cell r="F436">
            <v>0</v>
          </cell>
          <cell r="G436">
            <v>0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>
            <v>5967</v>
          </cell>
          <cell r="N436">
            <v>0</v>
          </cell>
          <cell r="O436">
            <v>0</v>
          </cell>
          <cell r="P436">
            <v>2885</v>
          </cell>
        </row>
        <row r="437">
          <cell r="A437">
            <v>1001103</v>
          </cell>
          <cell r="B437" t="str">
            <v>BALL FREE PASTA ORAL X 70G</v>
          </cell>
          <cell r="C437" t="str">
            <v>C</v>
          </cell>
          <cell r="D437">
            <v>1400</v>
          </cell>
          <cell r="E437">
            <v>2800</v>
          </cell>
          <cell r="F437">
            <v>2716</v>
          </cell>
          <cell r="G437">
            <v>84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>
            <v>116</v>
          </cell>
          <cell r="N437">
            <v>5</v>
          </cell>
          <cell r="O437">
            <v>0</v>
          </cell>
          <cell r="P437">
            <v>853</v>
          </cell>
        </row>
        <row r="438">
          <cell r="A438">
            <v>1000604</v>
          </cell>
          <cell r="B438" t="str">
            <v>APLICADOR PRIMER</v>
          </cell>
          <cell r="C438" t="str">
            <v>C</v>
          </cell>
          <cell r="D438">
            <v>750</v>
          </cell>
          <cell r="E438">
            <v>204</v>
          </cell>
          <cell r="F438">
            <v>230</v>
          </cell>
          <cell r="G438" t="str">
            <v>0</v>
          </cell>
          <cell r="H438" t="str">
            <v>---</v>
          </cell>
          <cell r="I438" t="str">
            <v>---</v>
          </cell>
          <cell r="J438" t="str">
            <v>---</v>
          </cell>
          <cell r="K438">
            <v>204</v>
          </cell>
          <cell r="L438" t="str">
            <v>---</v>
          </cell>
          <cell r="M438">
            <v>470</v>
          </cell>
          <cell r="N438">
            <v>230</v>
          </cell>
          <cell r="O438">
            <v>0</v>
          </cell>
          <cell r="P438">
            <v>218</v>
          </cell>
        </row>
        <row r="439">
          <cell r="A439">
            <v>1000311</v>
          </cell>
          <cell r="B439" t="str">
            <v>NUTRIMAIZ SUS OR X 90ML</v>
          </cell>
          <cell r="C439" t="str">
            <v>C</v>
          </cell>
          <cell r="D439">
            <v>27173</v>
          </cell>
          <cell r="E439">
            <v>27173</v>
          </cell>
          <cell r="F439">
            <v>0</v>
          </cell>
          <cell r="G439">
            <v>27173</v>
          </cell>
          <cell r="H439" t="str">
            <v>---</v>
          </cell>
          <cell r="I439" t="str">
            <v>---</v>
          </cell>
          <cell r="J439" t="str">
            <v>---</v>
          </cell>
          <cell r="K439" t="str">
            <v>---</v>
          </cell>
          <cell r="L439" t="str">
            <v>27.173 10/04</v>
          </cell>
          <cell r="M439">
            <v>149</v>
          </cell>
          <cell r="N439">
            <v>0</v>
          </cell>
          <cell r="O439">
            <v>0</v>
          </cell>
          <cell r="P439">
            <v>0</v>
          </cell>
        </row>
        <row r="440">
          <cell r="A440">
            <v>1000434</v>
          </cell>
          <cell r="B440" t="str">
            <v>MEGACILIN PPU INJ 25ML DISPX12</v>
          </cell>
          <cell r="C440" t="str">
            <v>C</v>
          </cell>
          <cell r="D440">
            <v>586</v>
          </cell>
          <cell r="E440">
            <v>586</v>
          </cell>
          <cell r="F440">
            <v>0</v>
          </cell>
          <cell r="G440">
            <v>586</v>
          </cell>
          <cell r="H440" t="str">
            <v>---</v>
          </cell>
          <cell r="I440" t="str">
            <v>---</v>
          </cell>
          <cell r="J440" t="str">
            <v>---</v>
          </cell>
          <cell r="K440" t="str">
            <v>---</v>
          </cell>
          <cell r="L440" t="str">
            <v>Liberação em ABR</v>
          </cell>
          <cell r="M440">
            <v>315</v>
          </cell>
          <cell r="N440">
            <v>98</v>
          </cell>
          <cell r="O440">
            <v>0</v>
          </cell>
          <cell r="P440">
            <v>56</v>
          </cell>
        </row>
        <row r="441">
          <cell r="A441">
            <v>1000444</v>
          </cell>
          <cell r="B441" t="str">
            <v>MEGACILIN PPU INJ X 100 ML</v>
          </cell>
          <cell r="C441" t="str">
            <v>C</v>
          </cell>
          <cell r="D441">
            <v>1809</v>
          </cell>
          <cell r="E441">
            <v>1809</v>
          </cell>
          <cell r="F441">
            <v>1652</v>
          </cell>
          <cell r="G441">
            <v>157</v>
          </cell>
          <cell r="H441" t="str">
            <v>---</v>
          </cell>
          <cell r="I441" t="str">
            <v>---</v>
          </cell>
          <cell r="J441" t="str">
            <v>---</v>
          </cell>
          <cell r="K441" t="str">
            <v>---</v>
          </cell>
          <cell r="L441" t="str">
            <v>---</v>
          </cell>
          <cell r="M441">
            <v>550</v>
          </cell>
          <cell r="N441">
            <v>1056</v>
          </cell>
          <cell r="O441">
            <v>0</v>
          </cell>
          <cell r="P441">
            <v>1692</v>
          </cell>
        </row>
        <row r="442">
          <cell r="A442">
            <v>1000526</v>
          </cell>
          <cell r="B442" t="str">
            <v>BOIFLIN X 200G</v>
          </cell>
          <cell r="C442" t="str">
            <v>C</v>
          </cell>
          <cell r="D442">
            <v>975</v>
          </cell>
          <cell r="E442">
            <v>2925</v>
          </cell>
          <cell r="F442">
            <v>0</v>
          </cell>
          <cell r="G442">
            <v>2925</v>
          </cell>
          <cell r="H442" t="str">
            <v>---</v>
          </cell>
          <cell r="I442" t="str">
            <v>---</v>
          </cell>
          <cell r="J442" t="str">
            <v>---</v>
          </cell>
          <cell r="K442" t="str">
            <v>---</v>
          </cell>
          <cell r="L442" t="str">
            <v>---</v>
          </cell>
          <cell r="M442">
            <v>2424</v>
          </cell>
          <cell r="N442">
            <v>0</v>
          </cell>
          <cell r="O442">
            <v>0</v>
          </cell>
          <cell r="P442">
            <v>51</v>
          </cell>
        </row>
        <row r="443">
          <cell r="A443">
            <v>1000581</v>
          </cell>
          <cell r="B443" t="str">
            <v>UBERLAC SUS INTRAMAMARIA X10ML</v>
          </cell>
          <cell r="C443" t="str">
            <v>C</v>
          </cell>
          <cell r="D443">
            <v>1228</v>
          </cell>
          <cell r="E443">
            <v>4912</v>
          </cell>
          <cell r="F443">
            <v>0</v>
          </cell>
          <cell r="G443">
            <v>4912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 xml:space="preserve">Liberação em ABR 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A444">
            <v>1000190</v>
          </cell>
          <cell r="B444" t="str">
            <v>CORTISONAL 10MG/G CREME X 20G</v>
          </cell>
          <cell r="C444" t="str">
            <v>C</v>
          </cell>
          <cell r="D444">
            <v>23255</v>
          </cell>
          <cell r="E444">
            <v>23255</v>
          </cell>
          <cell r="F444">
            <v>0</v>
          </cell>
          <cell r="G444">
            <v>23255</v>
          </cell>
          <cell r="H444" t="str">
            <v>---</v>
          </cell>
          <cell r="I444" t="str">
            <v>---</v>
          </cell>
          <cell r="J444" t="str">
            <v>---</v>
          </cell>
          <cell r="K444" t="str">
            <v>---</v>
          </cell>
          <cell r="L444" t="str">
            <v>23.255 15/04</v>
          </cell>
          <cell r="M444">
            <v>19212</v>
          </cell>
          <cell r="N444">
            <v>0</v>
          </cell>
          <cell r="O444">
            <v>0</v>
          </cell>
          <cell r="P444">
            <v>39</v>
          </cell>
        </row>
        <row r="445">
          <cell r="A445">
            <v>1000963</v>
          </cell>
          <cell r="B445" t="str">
            <v>TEIPLAN 200 MG PO INJ FA E DIL</v>
          </cell>
          <cell r="C445" t="str">
            <v>C</v>
          </cell>
          <cell r="D445">
            <v>5000</v>
          </cell>
          <cell r="E445">
            <v>14311</v>
          </cell>
          <cell r="F445">
            <v>0</v>
          </cell>
          <cell r="G445">
            <v>14311</v>
          </cell>
          <cell r="H445" t="str">
            <v>---</v>
          </cell>
          <cell r="I445" t="str">
            <v>---</v>
          </cell>
          <cell r="J445" t="str">
            <v>---</v>
          </cell>
          <cell r="K445" t="str">
            <v>---</v>
          </cell>
          <cell r="L445" t="str">
            <v xml:space="preserve">Liberação em ABR </v>
          </cell>
          <cell r="M445">
            <v>2406</v>
          </cell>
          <cell r="N445">
            <v>0</v>
          </cell>
          <cell r="O445">
            <v>0</v>
          </cell>
          <cell r="P445">
            <v>27</v>
          </cell>
        </row>
        <row r="446">
          <cell r="A446">
            <v>1001107</v>
          </cell>
          <cell r="B446" t="str">
            <v>DERMOGEN OTO SOLUCAO AURICULAR X 100ML</v>
          </cell>
          <cell r="C446" t="str">
            <v>C</v>
          </cell>
          <cell r="D446">
            <v>6862</v>
          </cell>
          <cell r="E446">
            <v>6862</v>
          </cell>
          <cell r="F446">
            <v>6721</v>
          </cell>
          <cell r="G446">
            <v>141</v>
          </cell>
          <cell r="H446" t="str">
            <v>---</v>
          </cell>
          <cell r="I446" t="str">
            <v>---</v>
          </cell>
          <cell r="J446" t="str">
            <v>---</v>
          </cell>
          <cell r="K446">
            <v>6703</v>
          </cell>
          <cell r="L446" t="str">
            <v>---</v>
          </cell>
          <cell r="M446">
            <v>0</v>
          </cell>
          <cell r="N446">
            <v>6703</v>
          </cell>
          <cell r="O446">
            <v>0</v>
          </cell>
          <cell r="P446">
            <v>0</v>
          </cell>
        </row>
        <row r="447">
          <cell r="A447">
            <v>1000427</v>
          </cell>
          <cell r="B447" t="str">
            <v>CALMIUN 2 % INJ 10 ML I.N.36/2002</v>
          </cell>
          <cell r="C447" t="str">
            <v>C</v>
          </cell>
          <cell r="D447">
            <v>4784</v>
          </cell>
          <cell r="E447">
            <v>0</v>
          </cell>
          <cell r="F447">
            <v>0</v>
          </cell>
          <cell r="G447">
            <v>0</v>
          </cell>
          <cell r="H447" t="str">
            <v>---</v>
          </cell>
          <cell r="I447" t="str">
            <v>---</v>
          </cell>
          <cell r="J447" t="str">
            <v>---</v>
          </cell>
          <cell r="K447" t="str">
            <v>---</v>
          </cell>
          <cell r="L447" t="str">
            <v xml:space="preserve">Capacidade Produtiva </v>
          </cell>
          <cell r="M447">
            <v>3</v>
          </cell>
          <cell r="N447">
            <v>0</v>
          </cell>
          <cell r="O447">
            <v>0</v>
          </cell>
          <cell r="P447">
            <v>3</v>
          </cell>
        </row>
        <row r="448">
          <cell r="A448">
            <v>1000449</v>
          </cell>
          <cell r="B448" t="str">
            <v>ZELOTRIL 10% X 50ML INJ F/A</v>
          </cell>
          <cell r="C448" t="str">
            <v>C</v>
          </cell>
          <cell r="D448">
            <v>9900</v>
          </cell>
          <cell r="E448">
            <v>0</v>
          </cell>
          <cell r="F448">
            <v>0</v>
          </cell>
          <cell r="G448">
            <v>0</v>
          </cell>
          <cell r="H448" t="str">
            <v>---</v>
          </cell>
          <cell r="I448" t="str">
            <v>---</v>
          </cell>
          <cell r="J448" t="str">
            <v>---</v>
          </cell>
          <cell r="K448" t="str">
            <v>---</v>
          </cell>
          <cell r="L448" t="str">
            <v>---</v>
          </cell>
          <cell r="M448">
            <v>1579</v>
          </cell>
          <cell r="N448">
            <v>0</v>
          </cell>
          <cell r="O448">
            <v>0</v>
          </cell>
          <cell r="P448">
            <v>7</v>
          </cell>
        </row>
        <row r="449">
          <cell r="A449">
            <v>1000562</v>
          </cell>
          <cell r="B449" t="str">
            <v>POTENFORT INJ X 10ML</v>
          </cell>
          <cell r="C449" t="str">
            <v>C</v>
          </cell>
          <cell r="D449">
            <v>1587</v>
          </cell>
          <cell r="E449">
            <v>4761</v>
          </cell>
          <cell r="F449">
            <v>4464</v>
          </cell>
          <cell r="G449">
            <v>297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>
            <v>0</v>
          </cell>
          <cell r="N449">
            <v>1303</v>
          </cell>
          <cell r="O449">
            <v>0</v>
          </cell>
          <cell r="P449">
            <v>3155</v>
          </cell>
        </row>
        <row r="450">
          <cell r="A450">
            <v>1000061</v>
          </cell>
          <cell r="B450" t="str">
            <v>TEFLAN 40MG PO LIOF SOL INJ5FA</v>
          </cell>
          <cell r="C450" t="str">
            <v>C</v>
          </cell>
          <cell r="D450">
            <v>4000</v>
          </cell>
          <cell r="E450">
            <v>0</v>
          </cell>
          <cell r="F450">
            <v>0</v>
          </cell>
          <cell r="G450">
            <v>0</v>
          </cell>
          <cell r="H450" t="str">
            <v>---</v>
          </cell>
          <cell r="I450" t="str">
            <v>---</v>
          </cell>
          <cell r="J450" t="str">
            <v>---</v>
          </cell>
          <cell r="K450" t="str">
            <v>---</v>
          </cell>
          <cell r="L450" t="str">
            <v>---</v>
          </cell>
          <cell r="M450">
            <v>2341</v>
          </cell>
          <cell r="N450">
            <v>0</v>
          </cell>
          <cell r="O450">
            <v>0</v>
          </cell>
          <cell r="P450">
            <v>517</v>
          </cell>
        </row>
        <row r="451">
          <cell r="A451">
            <v>1000111</v>
          </cell>
          <cell r="B451" t="str">
            <v>FOR GAS 40MG COM REV X 20</v>
          </cell>
          <cell r="C451" t="str">
            <v>C</v>
          </cell>
          <cell r="D451">
            <v>60000</v>
          </cell>
          <cell r="E451">
            <v>0</v>
          </cell>
          <cell r="F451">
            <v>0</v>
          </cell>
          <cell r="G451">
            <v>0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52.930 mil unidades aguardando testes P&amp;D para retrabalho do Lote.</v>
          </cell>
          <cell r="M451">
            <v>0</v>
          </cell>
          <cell r="N451">
            <v>0</v>
          </cell>
          <cell r="O451">
            <v>0</v>
          </cell>
          <cell r="P451">
            <v>1</v>
          </cell>
        </row>
        <row r="452">
          <cell r="A452">
            <v>1000183</v>
          </cell>
          <cell r="B452" t="str">
            <v>UNI HIOSCIN 10MG COM REV X20</v>
          </cell>
          <cell r="C452" t="str">
            <v>C</v>
          </cell>
          <cell r="D452">
            <v>100000</v>
          </cell>
          <cell r="E452">
            <v>200000</v>
          </cell>
          <cell r="F452">
            <v>290916</v>
          </cell>
          <cell r="G452">
            <v>0</v>
          </cell>
          <cell r="H452" t="str">
            <v>---</v>
          </cell>
          <cell r="I452" t="str">
            <v>---</v>
          </cell>
          <cell r="J452" t="str">
            <v>---</v>
          </cell>
          <cell r="K452">
            <v>4158</v>
          </cell>
          <cell r="L452" t="str">
            <v>---</v>
          </cell>
          <cell r="M452">
            <v>674</v>
          </cell>
          <cell r="N452">
            <v>792</v>
          </cell>
          <cell r="O452">
            <v>0</v>
          </cell>
          <cell r="P452">
            <v>105840</v>
          </cell>
        </row>
        <row r="453">
          <cell r="A453">
            <v>1000869</v>
          </cell>
          <cell r="B453" t="str">
            <v>BUPSTESIC COM VASO SOL INJ 6 FA X 20 ML</v>
          </cell>
          <cell r="C453" t="str">
            <v>C</v>
          </cell>
          <cell r="D453">
            <v>799</v>
          </cell>
          <cell r="E453">
            <v>799</v>
          </cell>
          <cell r="F453">
            <v>705</v>
          </cell>
          <cell r="G453">
            <v>94</v>
          </cell>
          <cell r="H453" t="str">
            <v>---</v>
          </cell>
          <cell r="I453" t="str">
            <v>---</v>
          </cell>
          <cell r="J453" t="str">
            <v>---</v>
          </cell>
          <cell r="K453" t="str">
            <v>---</v>
          </cell>
          <cell r="L453" t="str">
            <v>CAPACIDADE PRODUTIVA (Programado conforme  capacidade da área e do Liofilizador. Teremos media fill na área)</v>
          </cell>
          <cell r="M453">
            <v>11</v>
          </cell>
          <cell r="N453">
            <v>0</v>
          </cell>
          <cell r="O453">
            <v>0</v>
          </cell>
          <cell r="P453">
            <v>692</v>
          </cell>
        </row>
        <row r="454">
          <cell r="A454">
            <v>1000364</v>
          </cell>
          <cell r="B454" t="str">
            <v>CRISTALIN COLIRIO 15ML</v>
          </cell>
          <cell r="C454" t="str">
            <v>C</v>
          </cell>
          <cell r="D454">
            <v>32051</v>
          </cell>
          <cell r="E454">
            <v>32051</v>
          </cell>
          <cell r="F454">
            <v>29248</v>
          </cell>
          <cell r="G454">
            <v>2803</v>
          </cell>
          <cell r="H454" t="str">
            <v>---</v>
          </cell>
          <cell r="I454" t="str">
            <v>---</v>
          </cell>
          <cell r="J454" t="str">
            <v>---</v>
          </cell>
          <cell r="K454" t="str">
            <v>---</v>
          </cell>
          <cell r="L454" t="str">
            <v>CAPACIDADE PRODUTIVA - (Sala de manipulação compete com ampolas. Teremos media fill na área)</v>
          </cell>
          <cell r="M454">
            <v>471</v>
          </cell>
          <cell r="N454">
            <v>0</v>
          </cell>
          <cell r="O454">
            <v>0</v>
          </cell>
          <cell r="P454">
            <v>29200</v>
          </cell>
        </row>
        <row r="455">
          <cell r="A455">
            <v>1000372</v>
          </cell>
          <cell r="B455" t="str">
            <v>MAXINOM COL X 5ML</v>
          </cell>
          <cell r="C455" t="str">
            <v>C</v>
          </cell>
          <cell r="D455">
            <v>7692</v>
          </cell>
          <cell r="E455">
            <v>0</v>
          </cell>
          <cell r="F455">
            <v>0</v>
          </cell>
          <cell r="G455">
            <v>0</v>
          </cell>
          <cell r="H455" t="str">
            <v>---</v>
          </cell>
          <cell r="I455" t="str">
            <v>---</v>
          </cell>
          <cell r="J455" t="str">
            <v>---</v>
          </cell>
          <cell r="K455" t="str">
            <v>---</v>
          </cell>
          <cell r="L455" t="str">
            <v>CAPACIDADE PRODUTIVA - (Sala de manipulação compete com ampolas. Teremos media fill na área)</v>
          </cell>
          <cell r="M455">
            <v>1</v>
          </cell>
          <cell r="N455">
            <v>0</v>
          </cell>
          <cell r="O455">
            <v>0</v>
          </cell>
          <cell r="P455">
            <v>3</v>
          </cell>
        </row>
        <row r="456">
          <cell r="A456">
            <v>1000375</v>
          </cell>
          <cell r="B456" t="str">
            <v>TOBRACORT COLIRIO 5ML</v>
          </cell>
          <cell r="C456" t="str">
            <v>C</v>
          </cell>
          <cell r="D456">
            <v>7692</v>
          </cell>
          <cell r="E456">
            <v>7692</v>
          </cell>
          <cell r="F456">
            <v>5892</v>
          </cell>
          <cell r="G456">
            <v>0</v>
          </cell>
          <cell r="H456" t="str">
            <v>---</v>
          </cell>
          <cell r="I456" t="str">
            <v>---</v>
          </cell>
          <cell r="J456" t="str">
            <v>---</v>
          </cell>
          <cell r="K456" t="str">
            <v>---</v>
          </cell>
          <cell r="L456" t="str">
            <v>CAPACIDADE PRODUTIVA - (Sala de manipulação compete com ampolas. Teremos media fill na área)</v>
          </cell>
          <cell r="M456">
            <v>0</v>
          </cell>
          <cell r="N456">
            <v>0</v>
          </cell>
          <cell r="O456">
            <v>0</v>
          </cell>
          <cell r="P456">
            <v>5816</v>
          </cell>
        </row>
        <row r="457">
          <cell r="A457">
            <v>1000467</v>
          </cell>
          <cell r="B457" t="str">
            <v>HIDRAPET LOCAO C/ 1FR C/500G</v>
          </cell>
          <cell r="C457" t="str">
            <v>C</v>
          </cell>
          <cell r="D457">
            <v>234</v>
          </cell>
          <cell r="E457">
            <v>936</v>
          </cell>
          <cell r="F457">
            <v>1169</v>
          </cell>
          <cell r="G457" t="str">
            <v>0</v>
          </cell>
          <cell r="H457" t="str">
            <v>---</v>
          </cell>
          <cell r="I457" t="str">
            <v>---</v>
          </cell>
          <cell r="J457" t="str">
            <v>---</v>
          </cell>
          <cell r="K457" t="str">
            <v>---</v>
          </cell>
          <cell r="L457" t="str">
            <v>---</v>
          </cell>
          <cell r="M457">
            <v>120</v>
          </cell>
          <cell r="N457">
            <v>230</v>
          </cell>
          <cell r="O457">
            <v>0</v>
          </cell>
          <cell r="P457">
            <v>249</v>
          </cell>
        </row>
        <row r="458">
          <cell r="A458">
            <v>1000592</v>
          </cell>
          <cell r="B458" t="str">
            <v>LUTROPIN V - LHP 20 ML</v>
          </cell>
          <cell r="C458" t="str">
            <v>C</v>
          </cell>
          <cell r="D458">
            <v>4000</v>
          </cell>
          <cell r="E458">
            <v>0</v>
          </cell>
          <cell r="F458">
            <v>0</v>
          </cell>
          <cell r="G458">
            <v>0</v>
          </cell>
          <cell r="H458" t="str">
            <v>---</v>
          </cell>
          <cell r="I458" t="str">
            <v>---</v>
          </cell>
          <cell r="J458" t="str">
            <v>---</v>
          </cell>
          <cell r="K458" t="str">
            <v>---</v>
          </cell>
          <cell r="L458" t="str">
            <v>---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</row>
        <row r="459">
          <cell r="A459">
            <v>1000593</v>
          </cell>
          <cell r="B459" t="str">
            <v>PROLISE INJ 20 ML</v>
          </cell>
          <cell r="C459" t="str">
            <v>C</v>
          </cell>
          <cell r="D459">
            <v>2000</v>
          </cell>
          <cell r="E459">
            <v>0</v>
          </cell>
          <cell r="F459">
            <v>0</v>
          </cell>
          <cell r="G459">
            <v>0</v>
          </cell>
          <cell r="H459" t="str">
            <v>---</v>
          </cell>
          <cell r="I459" t="str">
            <v>---</v>
          </cell>
          <cell r="J459" t="str">
            <v>---</v>
          </cell>
          <cell r="K459" t="str">
            <v>---</v>
          </cell>
          <cell r="L459" t="str">
            <v>---</v>
          </cell>
          <cell r="M459">
            <v>2</v>
          </cell>
          <cell r="N459">
            <v>0</v>
          </cell>
          <cell r="O459">
            <v>0</v>
          </cell>
          <cell r="P459">
            <v>2</v>
          </cell>
        </row>
        <row r="460">
          <cell r="A460">
            <v>1000902</v>
          </cell>
          <cell r="B460" t="str">
            <v>RIC BE INJ 50ML</v>
          </cell>
          <cell r="C460" t="str">
            <v>C</v>
          </cell>
          <cell r="D460">
            <v>2772</v>
          </cell>
          <cell r="E460">
            <v>0</v>
          </cell>
          <cell r="F460">
            <v>0</v>
          </cell>
          <cell r="G460">
            <v>0</v>
          </cell>
          <cell r="H460" t="str">
            <v>---</v>
          </cell>
          <cell r="I460" t="str">
            <v>---</v>
          </cell>
          <cell r="J460" t="str">
            <v>---</v>
          </cell>
          <cell r="K460" t="str">
            <v>---</v>
          </cell>
          <cell r="L460" t="str">
            <v>Aguard. entrega BENZ. ESTRADIOL 3001286 (prev. 15/04). A quant. que tínhamos em estoque foi bloqueada devido problema na filtração do produto e consequência no teste de teor fora da especificação</v>
          </cell>
          <cell r="M460">
            <v>8</v>
          </cell>
          <cell r="N460">
            <v>0</v>
          </cell>
          <cell r="O460">
            <v>0</v>
          </cell>
          <cell r="P460">
            <v>2</v>
          </cell>
        </row>
        <row r="461">
          <cell r="A461">
            <v>1000903</v>
          </cell>
          <cell r="B461" t="str">
            <v>RIC BE INJ X100ML</v>
          </cell>
          <cell r="C461" t="str">
            <v>C</v>
          </cell>
          <cell r="D461">
            <v>3980</v>
          </cell>
          <cell r="E461">
            <v>0</v>
          </cell>
          <cell r="F461">
            <v>0</v>
          </cell>
          <cell r="G461">
            <v>0</v>
          </cell>
          <cell r="H461" t="str">
            <v>---</v>
          </cell>
          <cell r="I461" t="str">
            <v>---</v>
          </cell>
          <cell r="J461" t="str">
            <v>---</v>
          </cell>
          <cell r="K461" t="str">
            <v>---</v>
          </cell>
          <cell r="L461" t="str">
            <v xml:space="preserve">Aguard. entrega BENZ. ESTRADIOL 3001286 (prev. 15/04). A quant. que tínhamos em estoque foi bloqueada devido problema na filtração do produto e consequência no teste de teor fora da especificação </v>
          </cell>
          <cell r="M461">
            <v>4</v>
          </cell>
          <cell r="N461">
            <v>6</v>
          </cell>
          <cell r="O461">
            <v>0</v>
          </cell>
          <cell r="P461">
            <v>1</v>
          </cell>
        </row>
        <row r="462">
          <cell r="A462">
            <v>1001072</v>
          </cell>
          <cell r="B462" t="str">
            <v>VODOL PREVENT AEROSSOL AG TUBO 50ML/30G</v>
          </cell>
          <cell r="C462" t="str">
            <v>AG</v>
          </cell>
          <cell r="D462">
            <v>10000</v>
          </cell>
          <cell r="E462">
            <v>0</v>
          </cell>
          <cell r="F462">
            <v>0</v>
          </cell>
          <cell r="G462">
            <v>0</v>
          </cell>
          <cell r="H462" t="str">
            <v>---</v>
          </cell>
          <cell r="I462" t="str">
            <v>---</v>
          </cell>
          <cell r="J462" t="str">
            <v>---</v>
          </cell>
          <cell r="K462" t="str">
            <v>---</v>
          </cell>
          <cell r="L462" t="str">
            <v>---</v>
          </cell>
          <cell r="M462">
            <v>26283</v>
          </cell>
          <cell r="N462">
            <v>0</v>
          </cell>
          <cell r="O462">
            <v>0</v>
          </cell>
          <cell r="P462">
            <v>25983</v>
          </cell>
        </row>
        <row r="463">
          <cell r="A463">
            <v>1000029</v>
          </cell>
          <cell r="B463" t="str">
            <v>PAXTRAT 20MG COM REVX20 PRO AG P344/98C1</v>
          </cell>
          <cell r="C463" t="str">
            <v>AG</v>
          </cell>
          <cell r="D463">
            <v>78125</v>
          </cell>
          <cell r="E463">
            <v>0</v>
          </cell>
          <cell r="F463">
            <v>0</v>
          </cell>
          <cell r="G463">
            <v>0</v>
          </cell>
          <cell r="H463" t="str">
            <v>---</v>
          </cell>
          <cell r="I463" t="str">
            <v>---</v>
          </cell>
          <cell r="J463" t="str">
            <v>---</v>
          </cell>
          <cell r="K463" t="str">
            <v>---</v>
          </cell>
          <cell r="L463" t="str">
            <v>---</v>
          </cell>
          <cell r="M463">
            <v>3</v>
          </cell>
          <cell r="N463">
            <v>0</v>
          </cell>
          <cell r="O463">
            <v>0</v>
          </cell>
          <cell r="P463">
            <v>3</v>
          </cell>
        </row>
        <row r="464">
          <cell r="A464">
            <v>1000317</v>
          </cell>
          <cell r="B464" t="str">
            <v>BACLON 10MG COM X 10 AG</v>
          </cell>
          <cell r="C464" t="str">
            <v>AG</v>
          </cell>
          <cell r="D464">
            <v>46153</v>
          </cell>
          <cell r="E464">
            <v>0</v>
          </cell>
          <cell r="F464">
            <v>0</v>
          </cell>
          <cell r="G464">
            <v>0</v>
          </cell>
          <cell r="H464" t="str">
            <v>---</v>
          </cell>
          <cell r="I464" t="str">
            <v>---</v>
          </cell>
          <cell r="J464" t="str">
            <v>---</v>
          </cell>
          <cell r="K464" t="str">
            <v>---</v>
          </cell>
          <cell r="L464" t="str">
            <v>---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A465">
            <v>1000865</v>
          </cell>
          <cell r="B465" t="str">
            <v>TEFLAN 20MG INJ AG</v>
          </cell>
          <cell r="C465" t="str">
            <v>AG</v>
          </cell>
          <cell r="D465">
            <v>21256</v>
          </cell>
          <cell r="E465">
            <v>0</v>
          </cell>
          <cell r="F465">
            <v>0</v>
          </cell>
          <cell r="G465">
            <v>0</v>
          </cell>
          <cell r="H465" t="str">
            <v>---</v>
          </cell>
          <cell r="I465" t="str">
            <v>---</v>
          </cell>
          <cell r="J465" t="str">
            <v>---</v>
          </cell>
          <cell r="K465" t="str">
            <v>---</v>
          </cell>
          <cell r="L465" t="str">
            <v>---</v>
          </cell>
          <cell r="M465">
            <v>8363</v>
          </cell>
          <cell r="N465">
            <v>0</v>
          </cell>
          <cell r="O465">
            <v>0</v>
          </cell>
          <cell r="P465">
            <v>8363</v>
          </cell>
        </row>
        <row r="466">
          <cell r="A466">
            <v>1000966</v>
          </cell>
          <cell r="B466" t="str">
            <v>UNINALTREX 50MG COM REV X30 344/98-C1 AG</v>
          </cell>
          <cell r="C466" t="str">
            <v>AG</v>
          </cell>
          <cell r="D466">
            <v>13333</v>
          </cell>
          <cell r="E466">
            <v>0</v>
          </cell>
          <cell r="F466">
            <v>0</v>
          </cell>
          <cell r="G466">
            <v>0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>
            <v>3990</v>
          </cell>
          <cell r="N466">
            <v>0</v>
          </cell>
          <cell r="O466">
            <v>0</v>
          </cell>
          <cell r="P466">
            <v>2725</v>
          </cell>
        </row>
        <row r="467">
          <cell r="A467">
            <v>1000979</v>
          </cell>
          <cell r="B467" t="str">
            <v>VITAMAMY COMP REV X5 AG (AL)</v>
          </cell>
          <cell r="C467" t="str">
            <v>AG</v>
          </cell>
          <cell r="D467">
            <v>72600</v>
          </cell>
          <cell r="E467">
            <v>0</v>
          </cell>
          <cell r="F467">
            <v>0</v>
          </cell>
          <cell r="G467">
            <v>0</v>
          </cell>
          <cell r="H467" t="str">
            <v>---</v>
          </cell>
          <cell r="I467" t="str">
            <v>---</v>
          </cell>
          <cell r="J467" t="str">
            <v>---</v>
          </cell>
          <cell r="K467" t="str">
            <v>---</v>
          </cell>
          <cell r="L467" t="str">
            <v>---</v>
          </cell>
          <cell r="M467">
            <v>47432</v>
          </cell>
          <cell r="N467">
            <v>0</v>
          </cell>
          <cell r="O467">
            <v>0</v>
          </cell>
          <cell r="P467">
            <v>43691</v>
          </cell>
        </row>
        <row r="468">
          <cell r="A468">
            <v>1000983</v>
          </cell>
          <cell r="B468" t="str">
            <v>TESS 2,0/0,035MG COM REV X21 AG</v>
          </cell>
          <cell r="C468" t="str">
            <v>AG</v>
          </cell>
          <cell r="D468">
            <v>142857</v>
          </cell>
          <cell r="E468">
            <v>50000</v>
          </cell>
          <cell r="F468">
            <v>44225</v>
          </cell>
          <cell r="G468">
            <v>0</v>
          </cell>
          <cell r="H468" t="str">
            <v>---</v>
          </cell>
          <cell r="I468" t="str">
            <v>---</v>
          </cell>
          <cell r="J468" t="str">
            <v>---</v>
          </cell>
          <cell r="K468" t="str">
            <v>---</v>
          </cell>
          <cell r="L468" t="str">
            <v>---</v>
          </cell>
          <cell r="M468">
            <v>37980</v>
          </cell>
          <cell r="N468">
            <v>0</v>
          </cell>
          <cell r="O468">
            <v>0</v>
          </cell>
          <cell r="P468">
            <v>47131</v>
          </cell>
        </row>
        <row r="469">
          <cell r="A469">
            <v>1001000</v>
          </cell>
          <cell r="B469" t="str">
            <v>DEMEDROX 150MG/ML SUS INJ SERINGA (AG)</v>
          </cell>
          <cell r="C469" t="str">
            <v>AG</v>
          </cell>
          <cell r="D469">
            <v>16260</v>
          </cell>
          <cell r="E469">
            <v>0</v>
          </cell>
          <cell r="F469">
            <v>0</v>
          </cell>
          <cell r="G469">
            <v>0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>
            <v>14206</v>
          </cell>
          <cell r="N469">
            <v>0</v>
          </cell>
          <cell r="O469">
            <v>0</v>
          </cell>
          <cell r="P469">
            <v>9973</v>
          </cell>
        </row>
        <row r="470">
          <cell r="A470">
            <v>1001031</v>
          </cell>
          <cell r="B470" t="str">
            <v>DEPRESS 20MG CAP X 14 PORT 344/98-C1 AG</v>
          </cell>
          <cell r="C470" t="str">
            <v>AG</v>
          </cell>
          <cell r="D470">
            <v>35714</v>
          </cell>
          <cell r="E470">
            <v>0</v>
          </cell>
          <cell r="F470">
            <v>0</v>
          </cell>
          <cell r="G470">
            <v>0</v>
          </cell>
          <cell r="H470" t="str">
            <v>---</v>
          </cell>
          <cell r="I470" t="str">
            <v>---</v>
          </cell>
          <cell r="J470" t="str">
            <v>---</v>
          </cell>
          <cell r="K470" t="str">
            <v>---</v>
          </cell>
          <cell r="L470" t="str">
            <v>---</v>
          </cell>
          <cell r="M470">
            <v>13196</v>
          </cell>
          <cell r="N470">
            <v>0</v>
          </cell>
          <cell r="O470">
            <v>0</v>
          </cell>
          <cell r="P470">
            <v>13196</v>
          </cell>
        </row>
        <row r="471">
          <cell r="A471">
            <v>1001036</v>
          </cell>
          <cell r="B471" t="str">
            <v>TEFLAN 20MG COM REV X 3 AG</v>
          </cell>
          <cell r="C471" t="str">
            <v>AG</v>
          </cell>
          <cell r="D471">
            <v>119633</v>
          </cell>
          <cell r="E471">
            <v>0</v>
          </cell>
          <cell r="F471">
            <v>0</v>
          </cell>
          <cell r="G471">
            <v>0</v>
          </cell>
          <cell r="H471" t="str">
            <v>---</v>
          </cell>
          <cell r="I471" t="str">
            <v>---</v>
          </cell>
          <cell r="J471" t="str">
            <v>---</v>
          </cell>
          <cell r="K471" t="str">
            <v>---</v>
          </cell>
          <cell r="L471" t="str">
            <v>---</v>
          </cell>
          <cell r="M471">
            <v>108077</v>
          </cell>
          <cell r="N471">
            <v>0</v>
          </cell>
          <cell r="O471">
            <v>0</v>
          </cell>
          <cell r="P471">
            <v>131945</v>
          </cell>
        </row>
        <row r="472">
          <cell r="A472">
            <v>1001109</v>
          </cell>
          <cell r="B472" t="str">
            <v>DK2 - CAL COMP REV X 3 AG (AL)</v>
          </cell>
          <cell r="C472" t="str">
            <v>AG</v>
          </cell>
          <cell r="D472">
            <v>30000</v>
          </cell>
          <cell r="E472">
            <v>60000</v>
          </cell>
          <cell r="F472">
            <v>59808</v>
          </cell>
          <cell r="G472">
            <v>0</v>
          </cell>
          <cell r="H472" t="str">
            <v>---</v>
          </cell>
          <cell r="I472" t="str">
            <v>---</v>
          </cell>
          <cell r="J472" t="str">
            <v>---</v>
          </cell>
          <cell r="K472" t="str">
            <v>---</v>
          </cell>
          <cell r="L472" t="str">
            <v>60.000 10/04</v>
          </cell>
          <cell r="M472">
            <v>85</v>
          </cell>
          <cell r="N472">
            <v>0</v>
          </cell>
          <cell r="O472">
            <v>51840</v>
          </cell>
          <cell r="P472">
            <v>1217</v>
          </cell>
        </row>
        <row r="473">
          <cell r="A473">
            <v>1001148</v>
          </cell>
          <cell r="B473" t="str">
            <v>DK2-CAL GRANULOS EFERVESCENTES X3AG (AL)</v>
          </cell>
          <cell r="C473" t="str">
            <v>AG</v>
          </cell>
          <cell r="D473">
            <v>52000</v>
          </cell>
          <cell r="E473">
            <v>0</v>
          </cell>
          <cell r="F473">
            <v>0</v>
          </cell>
          <cell r="G473">
            <v>0</v>
          </cell>
          <cell r="H473" t="str">
            <v>---</v>
          </cell>
          <cell r="I473" t="str">
            <v>---</v>
          </cell>
          <cell r="J473" t="str">
            <v>---</v>
          </cell>
          <cell r="K473" t="str">
            <v>---</v>
          </cell>
          <cell r="L473" t="str">
            <v>---</v>
          </cell>
          <cell r="M473">
            <v>51699</v>
          </cell>
          <cell r="N473">
            <v>0</v>
          </cell>
          <cell r="O473">
            <v>0</v>
          </cell>
          <cell r="P473">
            <v>38115</v>
          </cell>
        </row>
        <row r="474">
          <cell r="A474">
            <v>1001149</v>
          </cell>
          <cell r="B474" t="str">
            <v>VITA MAMY GRAN EFERVESCENTES X 3 AG (AL)</v>
          </cell>
          <cell r="C474" t="str">
            <v>AG</v>
          </cell>
          <cell r="D474">
            <v>50000</v>
          </cell>
          <cell r="E474">
            <v>0</v>
          </cell>
          <cell r="F474">
            <v>0</v>
          </cell>
          <cell r="G474">
            <v>0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>
            <v>33783</v>
          </cell>
          <cell r="N474">
            <v>0</v>
          </cell>
          <cell r="O474">
            <v>0</v>
          </cell>
          <cell r="P474">
            <v>34690</v>
          </cell>
        </row>
        <row r="475">
          <cell r="A475">
            <v>1001161</v>
          </cell>
          <cell r="B475" t="str">
            <v>BIO 5 SACHE 4G X 3 AG (AL)</v>
          </cell>
          <cell r="C475" t="str">
            <v>AG</v>
          </cell>
          <cell r="D475">
            <v>38000</v>
          </cell>
          <cell r="E475">
            <v>0</v>
          </cell>
          <cell r="F475">
            <v>0</v>
          </cell>
          <cell r="G475">
            <v>0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>
            <v>37338</v>
          </cell>
          <cell r="N475">
            <v>0</v>
          </cell>
          <cell r="O475">
            <v>0</v>
          </cell>
          <cell r="P475">
            <v>37338</v>
          </cell>
        </row>
        <row r="476">
          <cell r="A476">
            <v>1001180</v>
          </cell>
          <cell r="B476" t="str">
            <v>BIO D SABOR LARANJA X 3ML GTS AG (AL)</v>
          </cell>
          <cell r="C476" t="str">
            <v>AG</v>
          </cell>
          <cell r="D476">
            <v>81168</v>
          </cell>
          <cell r="E476">
            <v>0</v>
          </cell>
          <cell r="F476">
            <v>0</v>
          </cell>
          <cell r="G476">
            <v>0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>
            <v>55823</v>
          </cell>
          <cell r="N476">
            <v>0</v>
          </cell>
          <cell r="O476">
            <v>0</v>
          </cell>
          <cell r="P476">
            <v>46810</v>
          </cell>
        </row>
        <row r="477">
          <cell r="A477">
            <v>1001204</v>
          </cell>
          <cell r="B477" t="str">
            <v>PAXTRAT 20MG AG COMP REV X30 P 344/98-C1</v>
          </cell>
          <cell r="C477" t="str">
            <v>AG</v>
          </cell>
          <cell r="D477">
            <v>52083</v>
          </cell>
          <cell r="E477">
            <v>52083</v>
          </cell>
          <cell r="F477">
            <v>50039</v>
          </cell>
          <cell r="G477">
            <v>0</v>
          </cell>
          <cell r="H477" t="str">
            <v>---</v>
          </cell>
          <cell r="I477" t="str">
            <v>---</v>
          </cell>
          <cell r="J477" t="str">
            <v>---</v>
          </cell>
          <cell r="K477">
            <v>52083</v>
          </cell>
          <cell r="L477" t="str">
            <v>---</v>
          </cell>
          <cell r="M477">
            <v>21596</v>
          </cell>
          <cell r="N477">
            <v>0</v>
          </cell>
          <cell r="O477">
            <v>50032</v>
          </cell>
          <cell r="P477">
            <v>606</v>
          </cell>
        </row>
        <row r="478">
          <cell r="A478">
            <v>1001213</v>
          </cell>
          <cell r="B478" t="str">
            <v>DEPRESS 20MG CAP AG X 28 PORT 344/98-C1</v>
          </cell>
          <cell r="C478" t="str">
            <v>AG</v>
          </cell>
          <cell r="D478">
            <v>17857</v>
          </cell>
          <cell r="E478">
            <v>0</v>
          </cell>
          <cell r="F478">
            <v>0</v>
          </cell>
          <cell r="G478">
            <v>0</v>
          </cell>
          <cell r="H478" t="str">
            <v>---</v>
          </cell>
          <cell r="I478" t="str">
            <v>---</v>
          </cell>
          <cell r="J478" t="str">
            <v>---</v>
          </cell>
          <cell r="K478" t="str">
            <v>---</v>
          </cell>
          <cell r="L478" t="str">
            <v>---</v>
          </cell>
          <cell r="M478">
            <v>3119</v>
          </cell>
          <cell r="N478">
            <v>0</v>
          </cell>
          <cell r="O478">
            <v>0</v>
          </cell>
          <cell r="P478">
            <v>3111</v>
          </cell>
        </row>
        <row r="479">
          <cell r="A479">
            <v>1001046</v>
          </cell>
          <cell r="B479" t="str">
            <v>MAMYDRAT SEM PERFUME SACHE 7G AG</v>
          </cell>
          <cell r="C479" t="str">
            <v>AG</v>
          </cell>
          <cell r="D479">
            <v>31292</v>
          </cell>
          <cell r="E479">
            <v>0</v>
          </cell>
          <cell r="F479">
            <v>0</v>
          </cell>
          <cell r="G479">
            <v>0</v>
          </cell>
          <cell r="H479" t="str">
            <v>---</v>
          </cell>
          <cell r="I479" t="str">
            <v>---</v>
          </cell>
          <cell r="J479" t="str">
            <v>---</v>
          </cell>
          <cell r="K479" t="str">
            <v>---</v>
          </cell>
          <cell r="L479" t="str">
            <v>---</v>
          </cell>
          <cell r="M479">
            <v>1835</v>
          </cell>
          <cell r="N479">
            <v>0</v>
          </cell>
          <cell r="O479">
            <v>0</v>
          </cell>
          <cell r="P479">
            <v>1835</v>
          </cell>
        </row>
        <row r="480">
          <cell r="A480">
            <v>1000082</v>
          </cell>
          <cell r="B480" t="str">
            <v>MAXINOM POM OFTX3,5G ESTERI AG</v>
          </cell>
          <cell r="C480" t="str">
            <v>AG</v>
          </cell>
          <cell r="D480">
            <v>8219</v>
          </cell>
          <cell r="E480">
            <v>16438</v>
          </cell>
          <cell r="F480">
            <v>0</v>
          </cell>
          <cell r="G480">
            <v>16438</v>
          </cell>
          <cell r="H480" t="str">
            <v>---</v>
          </cell>
          <cell r="I480" t="str">
            <v>---</v>
          </cell>
          <cell r="J480" t="str">
            <v>---</v>
          </cell>
          <cell r="K480" t="str">
            <v>---</v>
          </cell>
          <cell r="L480" t="str">
            <v xml:space="preserve">16.438 20/04 </v>
          </cell>
          <cell r="M480">
            <v>3047</v>
          </cell>
          <cell r="N480">
            <v>0</v>
          </cell>
          <cell r="O480">
            <v>0</v>
          </cell>
          <cell r="P480">
            <v>14746</v>
          </cell>
        </row>
        <row r="481">
          <cell r="A481">
            <v>1000083</v>
          </cell>
          <cell r="B481" t="str">
            <v>CYLOCORT POM X3,5G AG ESTERIL</v>
          </cell>
          <cell r="C481" t="str">
            <v>AG</v>
          </cell>
          <cell r="D481">
            <v>8219</v>
          </cell>
          <cell r="E481">
            <v>8219</v>
          </cell>
          <cell r="F481">
            <v>6708</v>
          </cell>
          <cell r="G481">
            <v>0</v>
          </cell>
          <cell r="H481" t="str">
            <v>---</v>
          </cell>
          <cell r="I481" t="str">
            <v>---</v>
          </cell>
          <cell r="J481" t="str">
            <v>---</v>
          </cell>
          <cell r="K481">
            <v>6698</v>
          </cell>
          <cell r="L481" t="str">
            <v>---</v>
          </cell>
          <cell r="M481">
            <v>7423</v>
          </cell>
          <cell r="N481">
            <v>0</v>
          </cell>
          <cell r="O481">
            <v>0</v>
          </cell>
          <cell r="P481">
            <v>13639</v>
          </cell>
        </row>
        <row r="482">
          <cell r="A482">
            <v>1000820</v>
          </cell>
          <cell r="B482" t="str">
            <v>DRUSOLOL 2%/0,5% COL 2,5 ML AG</v>
          </cell>
          <cell r="C482" t="str">
            <v>AG</v>
          </cell>
          <cell r="D482">
            <v>55555</v>
          </cell>
          <cell r="E482">
            <v>55555</v>
          </cell>
          <cell r="F482">
            <v>41799</v>
          </cell>
          <cell r="G482">
            <v>13756</v>
          </cell>
          <cell r="H482" t="str">
            <v>---</v>
          </cell>
          <cell r="I482" t="str">
            <v>---</v>
          </cell>
          <cell r="J482" t="str">
            <v>---</v>
          </cell>
          <cell r="K482" t="str">
            <v>---</v>
          </cell>
          <cell r="L482" t="str">
            <v>---</v>
          </cell>
          <cell r="M482">
            <v>67</v>
          </cell>
          <cell r="N482">
            <v>0</v>
          </cell>
          <cell r="O482">
            <v>0</v>
          </cell>
          <cell r="P482">
            <v>41781</v>
          </cell>
        </row>
        <row r="483">
          <cell r="A483">
            <v>1000918</v>
          </cell>
          <cell r="B483" t="str">
            <v>BLEPHAGEL GEL SACHE X 3 ML X 100 AG</v>
          </cell>
          <cell r="C483" t="str">
            <v>AG</v>
          </cell>
          <cell r="D483" t="str">
            <v>---</v>
          </cell>
          <cell r="E483">
            <v>0</v>
          </cell>
          <cell r="F483">
            <v>0</v>
          </cell>
          <cell r="G483">
            <v>0</v>
          </cell>
          <cell r="H483" t="str">
            <v>---</v>
          </cell>
          <cell r="I483" t="str">
            <v>---</v>
          </cell>
          <cell r="J483" t="str">
            <v>---</v>
          </cell>
          <cell r="K483" t="str">
            <v>---</v>
          </cell>
          <cell r="L483" t="str">
            <v>---</v>
          </cell>
          <cell r="M483">
            <v>1</v>
          </cell>
          <cell r="N483">
            <v>0</v>
          </cell>
          <cell r="O483">
            <v>0</v>
          </cell>
          <cell r="P483">
            <v>1</v>
          </cell>
        </row>
        <row r="484">
          <cell r="A484">
            <v>1000992</v>
          </cell>
          <cell r="B484" t="str">
            <v>LACRIFILM 5MG/ML SOL OFT X 2,5 ML (AG)</v>
          </cell>
          <cell r="C484" t="str">
            <v>AG</v>
          </cell>
          <cell r="D484">
            <v>25925</v>
          </cell>
          <cell r="E484">
            <v>285175</v>
          </cell>
          <cell r="F484">
            <v>267354</v>
          </cell>
          <cell r="G484">
            <v>17821</v>
          </cell>
          <cell r="H484" t="str">
            <v>---</v>
          </cell>
          <cell r="I484" t="str">
            <v>---</v>
          </cell>
          <cell r="J484" t="str">
            <v>---</v>
          </cell>
          <cell r="K484" t="str">
            <v>---</v>
          </cell>
          <cell r="L484" t="str">
            <v>---</v>
          </cell>
          <cell r="M484">
            <v>238248</v>
          </cell>
          <cell r="N484">
            <v>7800</v>
          </cell>
          <cell r="O484">
            <v>24251</v>
          </cell>
          <cell r="P484">
            <v>281480</v>
          </cell>
        </row>
        <row r="485">
          <cell r="A485">
            <v>1001105</v>
          </cell>
          <cell r="B485" t="str">
            <v>BLEPHAGEL GEL SACHE X 3ML X 100 AG</v>
          </cell>
          <cell r="C485" t="str">
            <v>AG</v>
          </cell>
          <cell r="D485">
            <v>1500</v>
          </cell>
          <cell r="E485">
            <v>2133</v>
          </cell>
          <cell r="F485">
            <v>0</v>
          </cell>
          <cell r="G485">
            <v>2133</v>
          </cell>
          <cell r="H485" t="str">
            <v>---</v>
          </cell>
          <cell r="I485" t="str">
            <v>---</v>
          </cell>
          <cell r="J485" t="str">
            <v>---</v>
          </cell>
          <cell r="K485">
            <v>2133</v>
          </cell>
          <cell r="L485" t="str">
            <v>---</v>
          </cell>
          <cell r="M485">
            <v>1225</v>
          </cell>
          <cell r="N485">
            <v>0</v>
          </cell>
          <cell r="O485">
            <v>0</v>
          </cell>
          <cell r="P485">
            <v>765</v>
          </cell>
        </row>
        <row r="486">
          <cell r="A486">
            <v>1001219</v>
          </cell>
          <cell r="B486" t="str">
            <v>GLAUB MD SOL OFT X 1 FR AG</v>
          </cell>
          <cell r="C486" t="str">
            <v>AG</v>
          </cell>
          <cell r="D486">
            <v>29629</v>
          </cell>
          <cell r="E486">
            <v>88887</v>
          </cell>
          <cell r="F486">
            <v>25526</v>
          </cell>
          <cell r="G486">
            <v>63361</v>
          </cell>
          <cell r="H486" t="str">
            <v>---</v>
          </cell>
          <cell r="I486" t="str">
            <v>---</v>
          </cell>
          <cell r="J486" t="str">
            <v>---</v>
          </cell>
          <cell r="K486" t="str">
            <v>---</v>
          </cell>
          <cell r="L486" t="str">
            <v>88.887 19/04. Aguardando recebimento da MP - 3000412 - CLORETO DE MAGNESIO (HEXAHID). Produção de lotes para validação de processo, nova envasadora Groninger. Será liberado para faturamento em Abril após finalização do estudo 3º lote.</v>
          </cell>
          <cell r="M486">
            <v>224</v>
          </cell>
          <cell r="N486">
            <v>0</v>
          </cell>
          <cell r="O486">
            <v>0</v>
          </cell>
          <cell r="P486">
            <v>224</v>
          </cell>
        </row>
        <row r="487">
          <cell r="A487">
            <v>1001249</v>
          </cell>
          <cell r="B487" t="str">
            <v>TOBRANOM COLIRIO X 1 FR AG</v>
          </cell>
          <cell r="C487" t="str">
            <v>AG</v>
          </cell>
          <cell r="D487">
            <v>13333</v>
          </cell>
          <cell r="E487">
            <v>39999</v>
          </cell>
          <cell r="F487">
            <v>31837</v>
          </cell>
          <cell r="G487">
            <v>8162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39.999 12/04 - Liberação em Abril, produção de lotes para validação de processo, nova envasadora Groninger, liberação após finalização do estudo do 3º lote.</v>
          </cell>
          <cell r="M487">
            <v>0</v>
          </cell>
          <cell r="N487">
            <v>0</v>
          </cell>
          <cell r="O487">
            <v>31297</v>
          </cell>
          <cell r="P487">
            <v>0</v>
          </cell>
        </row>
        <row r="488">
          <cell r="A488">
            <v>1001158</v>
          </cell>
          <cell r="B488" t="str">
            <v>DEXANEURIN INJ. AMP A E AMP B - AG</v>
          </cell>
          <cell r="C488" t="str">
            <v>AG</v>
          </cell>
          <cell r="D488">
            <v>45454</v>
          </cell>
          <cell r="E488">
            <v>0</v>
          </cell>
          <cell r="F488">
            <v>0</v>
          </cell>
          <cell r="G488">
            <v>0</v>
          </cell>
          <cell r="H488" t="str">
            <v>---</v>
          </cell>
          <cell r="I488" t="str">
            <v>---</v>
          </cell>
          <cell r="J488" t="str">
            <v>---</v>
          </cell>
          <cell r="K488" t="str">
            <v>---</v>
          </cell>
          <cell r="L488" t="str">
            <v>64.036 unidades estão bloqueadas com RDI - devido o produto apresentou teor muito abaixo da especificação para o ativo Cianocobalamina. Aguardando investigação e previsão de liberação.</v>
          </cell>
          <cell r="M488">
            <v>45</v>
          </cell>
          <cell r="N488">
            <v>0</v>
          </cell>
          <cell r="O488">
            <v>0</v>
          </cell>
          <cell r="P488">
            <v>45</v>
          </cell>
        </row>
        <row r="489">
          <cell r="A489">
            <v>1000076</v>
          </cell>
          <cell r="B489" t="str">
            <v>OCTIFEN 0,25MG/ML COL X2,5ML AG</v>
          </cell>
          <cell r="C489" t="str">
            <v>AG</v>
          </cell>
          <cell r="D489">
            <v>74074</v>
          </cell>
          <cell r="E489">
            <v>0</v>
          </cell>
          <cell r="F489">
            <v>0</v>
          </cell>
          <cell r="G489">
            <v>0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CAPACIDADE PRODUTIVA</v>
          </cell>
          <cell r="M489">
            <v>1113</v>
          </cell>
          <cell r="N489">
            <v>0</v>
          </cell>
          <cell r="O489">
            <v>0</v>
          </cell>
          <cell r="P489">
            <v>1106</v>
          </cell>
        </row>
        <row r="490">
          <cell r="A490">
            <v>1000186</v>
          </cell>
          <cell r="B490" t="str">
            <v>MAXINOM COL X 2,5ML AG</v>
          </cell>
          <cell r="C490" t="str">
            <v>AG</v>
          </cell>
          <cell r="D490">
            <v>14814</v>
          </cell>
          <cell r="E490">
            <v>0</v>
          </cell>
          <cell r="F490">
            <v>0</v>
          </cell>
          <cell r="G490">
            <v>0</v>
          </cell>
          <cell r="H490" t="str">
            <v>---</v>
          </cell>
          <cell r="I490" t="str">
            <v>---</v>
          </cell>
          <cell r="J490" t="str">
            <v>---</v>
          </cell>
          <cell r="K490" t="str">
            <v>---</v>
          </cell>
          <cell r="L490" t="str">
            <v>CAPACIDADE PRODUTIVA</v>
          </cell>
          <cell r="M490">
            <v>832</v>
          </cell>
          <cell r="N490">
            <v>0</v>
          </cell>
          <cell r="O490">
            <v>0</v>
          </cell>
          <cell r="P490">
            <v>829</v>
          </cell>
        </row>
        <row r="491">
          <cell r="A491">
            <v>1000300</v>
          </cell>
          <cell r="B491" t="str">
            <v>STER 10MG/ML COL X 2,5ML AG</v>
          </cell>
          <cell r="C491" t="str">
            <v>AG</v>
          </cell>
          <cell r="D491">
            <v>14814</v>
          </cell>
          <cell r="E491">
            <v>0</v>
          </cell>
          <cell r="F491">
            <v>0</v>
          </cell>
          <cell r="G491">
            <v>0</v>
          </cell>
          <cell r="H491" t="str">
            <v>---</v>
          </cell>
          <cell r="I491" t="str">
            <v>---</v>
          </cell>
          <cell r="J491" t="str">
            <v>---</v>
          </cell>
          <cell r="K491" t="str">
            <v>---</v>
          </cell>
          <cell r="L491" t="str">
            <v>CAPACIDADE PRODUTIVA</v>
          </cell>
          <cell r="M491">
            <v>783</v>
          </cell>
          <cell r="N491">
            <v>0</v>
          </cell>
          <cell r="O491">
            <v>0</v>
          </cell>
          <cell r="P491">
            <v>778</v>
          </cell>
        </row>
        <row r="492">
          <cell r="A492">
            <v>1000367</v>
          </cell>
          <cell r="B492" t="str">
            <v>GLAUCOTRAT 0,5% COLIRIO 2,5 AG</v>
          </cell>
          <cell r="C492" t="str">
            <v>AG</v>
          </cell>
          <cell r="D492">
            <v>74074</v>
          </cell>
          <cell r="E492">
            <v>0</v>
          </cell>
          <cell r="F492">
            <v>0</v>
          </cell>
          <cell r="G492">
            <v>0</v>
          </cell>
          <cell r="H492" t="str">
            <v>---</v>
          </cell>
          <cell r="I492" t="str">
            <v>---</v>
          </cell>
          <cell r="J492" t="str">
            <v>---</v>
          </cell>
          <cell r="K492" t="str">
            <v>---</v>
          </cell>
          <cell r="L492" t="str">
            <v>CAPACIDADE PRODUTIVA</v>
          </cell>
          <cell r="M492">
            <v>45</v>
          </cell>
          <cell r="N492">
            <v>0</v>
          </cell>
          <cell r="O492">
            <v>0</v>
          </cell>
          <cell r="P492">
            <v>45</v>
          </cell>
        </row>
        <row r="493">
          <cell r="A493">
            <v>1000368</v>
          </cell>
          <cell r="B493" t="str">
            <v>OCUPRESS 20MG/ML COLIRIO AG</v>
          </cell>
          <cell r="C493" t="str">
            <v>AG</v>
          </cell>
          <cell r="D493">
            <v>74074</v>
          </cell>
          <cell r="E493">
            <v>0</v>
          </cell>
          <cell r="F493">
            <v>0</v>
          </cell>
          <cell r="G493">
            <v>0</v>
          </cell>
          <cell r="H493" t="str">
            <v>---</v>
          </cell>
          <cell r="I493" t="str">
            <v>---</v>
          </cell>
          <cell r="J493" t="str">
            <v>---</v>
          </cell>
          <cell r="K493" t="str">
            <v>---</v>
          </cell>
          <cell r="L493" t="str">
            <v>CAPACIDADE PRODUTIVA</v>
          </cell>
          <cell r="M493">
            <v>972</v>
          </cell>
          <cell r="N493">
            <v>0</v>
          </cell>
          <cell r="O493">
            <v>0</v>
          </cell>
          <cell r="P493">
            <v>965</v>
          </cell>
        </row>
        <row r="494">
          <cell r="A494">
            <v>1000380</v>
          </cell>
          <cell r="B494" t="str">
            <v>TOBRACORT COLIRIO X 2,5ML AG</v>
          </cell>
          <cell r="C494" t="str">
            <v>AG</v>
          </cell>
          <cell r="D494">
            <v>14814</v>
          </cell>
          <cell r="E494">
            <v>0</v>
          </cell>
          <cell r="F494">
            <v>0</v>
          </cell>
          <cell r="G494">
            <v>0</v>
          </cell>
          <cell r="H494" t="str">
            <v>---</v>
          </cell>
          <cell r="I494" t="str">
            <v>---</v>
          </cell>
          <cell r="J494" t="str">
            <v>---</v>
          </cell>
          <cell r="K494" t="str">
            <v>---</v>
          </cell>
          <cell r="L494" t="str">
            <v>CAPACIDADE PRODUTIVA</v>
          </cell>
          <cell r="M494">
            <v>263</v>
          </cell>
          <cell r="N494">
            <v>0</v>
          </cell>
          <cell r="O494">
            <v>0</v>
          </cell>
          <cell r="P494">
            <v>257</v>
          </cell>
        </row>
        <row r="495">
          <cell r="A495">
            <v>1000382</v>
          </cell>
          <cell r="B495" t="str">
            <v>CETROLAC COLIRIO X 2,5ML AG</v>
          </cell>
          <cell r="C495" t="str">
            <v>AG</v>
          </cell>
          <cell r="D495">
            <v>92592</v>
          </cell>
          <cell r="E495">
            <v>0</v>
          </cell>
          <cell r="F495">
            <v>0</v>
          </cell>
          <cell r="G495">
            <v>0</v>
          </cell>
          <cell r="H495" t="str">
            <v>---</v>
          </cell>
          <cell r="I495" t="str">
            <v>---</v>
          </cell>
          <cell r="J495" t="str">
            <v>---</v>
          </cell>
          <cell r="K495" t="str">
            <v>---</v>
          </cell>
          <cell r="L495" t="str">
            <v>CAPACIDADE PRODUTIVA</v>
          </cell>
          <cell r="M495">
            <v>508</v>
          </cell>
          <cell r="N495">
            <v>0</v>
          </cell>
          <cell r="O495">
            <v>0</v>
          </cell>
          <cell r="P495">
            <v>508</v>
          </cell>
        </row>
        <row r="496">
          <cell r="A496">
            <v>1000385</v>
          </cell>
          <cell r="B496" t="str">
            <v>CYLOCORT COLIRIO X 2,5ML AG</v>
          </cell>
          <cell r="C496" t="str">
            <v>AG</v>
          </cell>
          <cell r="D496">
            <v>74074</v>
          </cell>
          <cell r="E496">
            <v>0</v>
          </cell>
          <cell r="F496">
            <v>0</v>
          </cell>
          <cell r="G496">
            <v>0</v>
          </cell>
          <cell r="H496" t="str">
            <v>---</v>
          </cell>
          <cell r="I496" t="str">
            <v>---</v>
          </cell>
          <cell r="J496" t="str">
            <v>---</v>
          </cell>
          <cell r="K496" t="str">
            <v>---</v>
          </cell>
          <cell r="L496" t="str">
            <v>CAPACIDADE PRODUTIVA</v>
          </cell>
          <cell r="M496">
            <v>998</v>
          </cell>
          <cell r="N496">
            <v>0</v>
          </cell>
          <cell r="O496">
            <v>0</v>
          </cell>
          <cell r="P496">
            <v>992</v>
          </cell>
        </row>
        <row r="497">
          <cell r="A497">
            <v>1000877</v>
          </cell>
          <cell r="B497" t="str">
            <v>HYABAK SOL. OFT. FR C/5ML (AG)</v>
          </cell>
          <cell r="C497" t="str">
            <v>AG</v>
          </cell>
          <cell r="D497">
            <v>72600</v>
          </cell>
          <cell r="E497">
            <v>0</v>
          </cell>
          <cell r="F497">
            <v>0</v>
          </cell>
          <cell r="G497">
            <v>0</v>
          </cell>
          <cell r="H497" t="str">
            <v>---</v>
          </cell>
          <cell r="I497" t="str">
            <v>---</v>
          </cell>
          <cell r="J497" t="str">
            <v>---</v>
          </cell>
          <cell r="K497" t="str">
            <v>---</v>
          </cell>
          <cell r="L497" t="str">
            <v>---</v>
          </cell>
          <cell r="M497">
            <v>28641</v>
          </cell>
          <cell r="N497">
            <v>0</v>
          </cell>
          <cell r="O497">
            <v>0</v>
          </cell>
          <cell r="P497">
            <v>2327</v>
          </cell>
        </row>
        <row r="498">
          <cell r="A498">
            <v>1000905</v>
          </cell>
          <cell r="B498" t="str">
            <v>STER MD 1,2 MG/ML SUSP OFT. X 5 ML AG</v>
          </cell>
          <cell r="C498" t="str">
            <v>AG</v>
          </cell>
          <cell r="D498">
            <v>7692</v>
          </cell>
          <cell r="E498">
            <v>15384</v>
          </cell>
          <cell r="F498">
            <v>11873</v>
          </cell>
          <cell r="G498">
            <v>3511</v>
          </cell>
          <cell r="H498" t="str">
            <v>---</v>
          </cell>
          <cell r="I498" t="str">
            <v>---</v>
          </cell>
          <cell r="J498" t="str">
            <v>---</v>
          </cell>
          <cell r="K498" t="str">
            <v>---</v>
          </cell>
          <cell r="L498" t="str">
            <v>CAPACIDADE PRODUTIVA - (Sala de manipulação compete com ampolas. Teremos media fill na área)</v>
          </cell>
          <cell r="M498">
            <v>625</v>
          </cell>
          <cell r="N498">
            <v>0</v>
          </cell>
          <cell r="O498">
            <v>5654</v>
          </cell>
          <cell r="P498">
            <v>6558</v>
          </cell>
        </row>
        <row r="499">
          <cell r="A499">
            <v>1001166</v>
          </cell>
          <cell r="B499" t="str">
            <v>CETROLAC MD 4 MG/ML COLIRIO X 1 FR AG</v>
          </cell>
          <cell r="C499" t="str">
            <v>AG</v>
          </cell>
          <cell r="D499">
            <v>23076</v>
          </cell>
          <cell r="E499">
            <v>0</v>
          </cell>
          <cell r="F499">
            <v>0</v>
          </cell>
          <cell r="G499">
            <v>0</v>
          </cell>
          <cell r="H499" t="str">
            <v>---</v>
          </cell>
          <cell r="I499" t="str">
            <v>---</v>
          </cell>
          <cell r="J499" t="str">
            <v>---</v>
          </cell>
          <cell r="K499" t="str">
            <v>---</v>
          </cell>
          <cell r="L499" t="str">
            <v>CAPACIDADE PRODUTIVA</v>
          </cell>
          <cell r="M499">
            <v>122</v>
          </cell>
          <cell r="N499">
            <v>0</v>
          </cell>
          <cell r="O499">
            <v>0</v>
          </cell>
          <cell r="P499">
            <v>122</v>
          </cell>
        </row>
        <row r="500">
          <cell r="A500">
            <v>1000379</v>
          </cell>
          <cell r="B500" t="str">
            <v>GLAUB COLIRIO X 2,5ML AG</v>
          </cell>
          <cell r="C500" t="str">
            <v>AG</v>
          </cell>
          <cell r="D500">
            <v>74074</v>
          </cell>
          <cell r="E500">
            <v>0</v>
          </cell>
          <cell r="F500">
            <v>0</v>
          </cell>
          <cell r="G500">
            <v>0</v>
          </cell>
          <cell r="H500" t="str">
            <v>---</v>
          </cell>
          <cell r="I500" t="str">
            <v>---</v>
          </cell>
          <cell r="J500" t="str">
            <v>---</v>
          </cell>
          <cell r="K500" t="str">
            <v>---</v>
          </cell>
          <cell r="L500" t="str">
            <v>CAPACIDADE PRODUTIVA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A501">
            <v>1000384</v>
          </cell>
          <cell r="B501" t="str">
            <v>TROPINOM COLIRIO X 2,5ML AG</v>
          </cell>
          <cell r="C501" t="str">
            <v>AG</v>
          </cell>
          <cell r="D501">
            <v>37037</v>
          </cell>
          <cell r="E501">
            <v>0</v>
          </cell>
          <cell r="F501">
            <v>0</v>
          </cell>
          <cell r="G501">
            <v>0</v>
          </cell>
          <cell r="H501" t="str">
            <v>---</v>
          </cell>
          <cell r="I501" t="str">
            <v>---</v>
          </cell>
          <cell r="J501" t="str">
            <v>---</v>
          </cell>
          <cell r="K501" t="str">
            <v>---</v>
          </cell>
          <cell r="L501" t="str">
            <v>CAPACIDADE PRODUTIVA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A502">
            <v>1000908</v>
          </cell>
          <cell r="B502" t="str">
            <v>CRISTALIN COLIRIO 7,5ML AG</v>
          </cell>
          <cell r="C502" t="str">
            <v>AG</v>
          </cell>
          <cell r="D502">
            <v>31847</v>
          </cell>
          <cell r="E502">
            <v>0</v>
          </cell>
          <cell r="F502">
            <v>0</v>
          </cell>
          <cell r="G502">
            <v>0</v>
          </cell>
          <cell r="H502" t="str">
            <v>---</v>
          </cell>
          <cell r="I502" t="str">
            <v>---</v>
          </cell>
          <cell r="J502" t="str">
            <v>---</v>
          </cell>
          <cell r="K502" t="str">
            <v>---</v>
          </cell>
          <cell r="L502" t="str">
            <v>CAPACIDADE PRODUTIVA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</row>
        <row r="503">
          <cell r="A503">
            <v>1001209</v>
          </cell>
          <cell r="B503" t="str">
            <v>VARFARINA SODICA 5MG COM CT AL AL X 30</v>
          </cell>
          <cell r="C503" t="str">
            <v>LANÇ</v>
          </cell>
          <cell r="D503">
            <v>75000</v>
          </cell>
          <cell r="E503">
            <v>75000</v>
          </cell>
          <cell r="F503">
            <v>71489</v>
          </cell>
          <cell r="G503">
            <v>0</v>
          </cell>
          <cell r="H503" t="str">
            <v>---</v>
          </cell>
          <cell r="I503" t="str">
            <v>---</v>
          </cell>
          <cell r="J503" t="str">
            <v>---</v>
          </cell>
          <cell r="K503" t="str">
            <v>---</v>
          </cell>
          <cell r="L503" t="str">
            <v xml:space="preserve">( Produto em Estudo de Validação ) Temos 2 lotes produzidos quantidade  140.139mil unidades, ficará bloqueado aguardando produção do terceiro lote programado para abril, previsão de liberação para faturamento em 31/04/2016. </v>
          </cell>
          <cell r="M503">
            <v>121683</v>
          </cell>
          <cell r="N503">
            <v>792</v>
          </cell>
          <cell r="O503">
            <v>0</v>
          </cell>
          <cell r="P503">
            <v>55358</v>
          </cell>
        </row>
        <row r="504">
          <cell r="A504">
            <v>1001280</v>
          </cell>
          <cell r="B504" t="str">
            <v>BACLOFENO 10MG COM X 20</v>
          </cell>
          <cell r="C504" t="str">
            <v>LANÇ</v>
          </cell>
          <cell r="D504">
            <v>40000</v>
          </cell>
          <cell r="E504">
            <v>0</v>
          </cell>
          <cell r="F504">
            <v>0</v>
          </cell>
          <cell r="G504">
            <v>0</v>
          </cell>
          <cell r="H504" t="str">
            <v>---</v>
          </cell>
          <cell r="I504" t="str">
            <v>---</v>
          </cell>
          <cell r="J504" t="str">
            <v>---</v>
          </cell>
          <cell r="K504">
            <v>39036</v>
          </cell>
          <cell r="L504" t="str">
            <v>---</v>
          </cell>
          <cell r="M504">
            <v>156360</v>
          </cell>
          <cell r="N504">
            <v>1386</v>
          </cell>
          <cell r="O504">
            <v>39036</v>
          </cell>
          <cell r="P504">
            <v>135269</v>
          </cell>
        </row>
        <row r="505">
          <cell r="A505">
            <v>1001289</v>
          </cell>
          <cell r="B505" t="str">
            <v>CL PAROXETINA 20MG COM REV X30 P344/98C1</v>
          </cell>
          <cell r="C505" t="str">
            <v>LANÇ</v>
          </cell>
          <cell r="D505">
            <v>36000</v>
          </cell>
          <cell r="E505">
            <v>0</v>
          </cell>
          <cell r="F505">
            <v>0</v>
          </cell>
          <cell r="G505">
            <v>0</v>
          </cell>
          <cell r="H505" t="str">
            <v>---</v>
          </cell>
          <cell r="I505" t="str">
            <v>---</v>
          </cell>
          <cell r="J505" t="str">
            <v>---</v>
          </cell>
          <cell r="K505" t="str">
            <v>---</v>
          </cell>
          <cell r="L505" t="str">
            <v>'Aguardando CLORIDRATO DE PAROXETINA PORT 344/98-C1 - 3000162 previsão 15/04</v>
          </cell>
          <cell r="M505">
            <v>59805</v>
          </cell>
          <cell r="N505">
            <v>396</v>
          </cell>
          <cell r="O505">
            <v>0</v>
          </cell>
          <cell r="P505">
            <v>54261</v>
          </cell>
        </row>
        <row r="506">
          <cell r="A506">
            <v>1001471</v>
          </cell>
          <cell r="B506" t="str">
            <v>OXCARBAZEPINA 6% SUS OR + SER DOS P344C1</v>
          </cell>
          <cell r="C506" t="str">
            <v>LANÇ</v>
          </cell>
          <cell r="D506">
            <v>9803</v>
          </cell>
          <cell r="E506">
            <v>58818</v>
          </cell>
          <cell r="F506">
            <v>55877</v>
          </cell>
          <cell r="G506">
            <v>0</v>
          </cell>
          <cell r="H506" t="str">
            <v>---</v>
          </cell>
          <cell r="I506" t="str">
            <v>---</v>
          </cell>
          <cell r="J506" t="str">
            <v>---</v>
          </cell>
          <cell r="K506" t="str">
            <v>---</v>
          </cell>
          <cell r="L506" t="str">
            <v>18.585 07/04</v>
          </cell>
          <cell r="M506">
            <v>0</v>
          </cell>
          <cell r="N506">
            <v>10250</v>
          </cell>
          <cell r="O506">
            <v>17640</v>
          </cell>
          <cell r="P506">
            <v>27819</v>
          </cell>
        </row>
        <row r="507">
          <cell r="A507">
            <v>1001279</v>
          </cell>
          <cell r="B507" t="str">
            <v>BIO 5 SACHE 4 G X 30 (AL)</v>
          </cell>
          <cell r="C507" t="str">
            <v>LANÇ</v>
          </cell>
          <cell r="D507">
            <v>2500</v>
          </cell>
          <cell r="E507">
            <v>0</v>
          </cell>
          <cell r="F507">
            <v>0</v>
          </cell>
          <cell r="G507">
            <v>0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>
            <v>2321</v>
          </cell>
          <cell r="N507">
            <v>0</v>
          </cell>
          <cell r="O507">
            <v>0</v>
          </cell>
          <cell r="P507">
            <v>2321</v>
          </cell>
        </row>
        <row r="508">
          <cell r="A508">
            <v>1000473</v>
          </cell>
          <cell r="B508" t="str">
            <v>THION C SOL TOP X FR 1L</v>
          </cell>
          <cell r="C508" t="str">
            <v>LANÇ</v>
          </cell>
          <cell r="D508">
            <v>2786</v>
          </cell>
          <cell r="E508">
            <v>13930</v>
          </cell>
          <cell r="F508">
            <v>13497</v>
          </cell>
          <cell r="G508">
            <v>433</v>
          </cell>
          <cell r="H508" t="str">
            <v>---</v>
          </cell>
          <cell r="I508" t="str">
            <v>---</v>
          </cell>
          <cell r="J508" t="str">
            <v>---</v>
          </cell>
          <cell r="K508" t="str">
            <v>---</v>
          </cell>
          <cell r="L508" t="str">
            <v>---</v>
          </cell>
          <cell r="M508">
            <v>0</v>
          </cell>
          <cell r="N508">
            <v>0</v>
          </cell>
          <cell r="O508">
            <v>0</v>
          </cell>
          <cell r="P508">
            <v>3450</v>
          </cell>
        </row>
        <row r="509">
          <cell r="A509">
            <v>1001163</v>
          </cell>
          <cell r="B509" t="str">
            <v>UBERSEAL 4G DISPLAY X 20 SERINGAS</v>
          </cell>
          <cell r="C509" t="str">
            <v>LANÇ</v>
          </cell>
          <cell r="D509">
            <v>232</v>
          </cell>
          <cell r="E509">
            <v>0</v>
          </cell>
          <cell r="F509">
            <v>0</v>
          </cell>
          <cell r="G509">
            <v>0</v>
          </cell>
          <cell r="H509" t="str">
            <v>---</v>
          </cell>
          <cell r="I509" t="str">
            <v>---</v>
          </cell>
          <cell r="J509" t="str">
            <v>---</v>
          </cell>
          <cell r="K509" t="str">
            <v>---</v>
          </cell>
          <cell r="L509" t="str">
            <v>---</v>
          </cell>
          <cell r="M509">
            <v>502</v>
          </cell>
          <cell r="N509">
            <v>0</v>
          </cell>
          <cell r="O509">
            <v>0</v>
          </cell>
          <cell r="P509">
            <v>499</v>
          </cell>
        </row>
        <row r="510">
          <cell r="A510">
            <v>1001252</v>
          </cell>
          <cell r="B510" t="str">
            <v>MECTIMAX DUO INJ X 50 ML</v>
          </cell>
          <cell r="C510" t="str">
            <v>LANÇ</v>
          </cell>
          <cell r="D510">
            <v>9803</v>
          </cell>
          <cell r="E510">
            <v>0</v>
          </cell>
          <cell r="F510">
            <v>0</v>
          </cell>
          <cell r="G510">
            <v>0</v>
          </cell>
          <cell r="H510" t="str">
            <v>---</v>
          </cell>
          <cell r="I510" t="str">
            <v>---</v>
          </cell>
          <cell r="J510" t="str">
            <v>---</v>
          </cell>
          <cell r="K510" t="str">
            <v>---</v>
          </cell>
          <cell r="L510" t="str">
            <v>---</v>
          </cell>
          <cell r="M510">
            <v>8577</v>
          </cell>
          <cell r="N510">
            <v>0</v>
          </cell>
          <cell r="O510">
            <v>0</v>
          </cell>
          <cell r="P510">
            <v>5210</v>
          </cell>
        </row>
        <row r="511">
          <cell r="A511">
            <v>1001253</v>
          </cell>
          <cell r="B511" t="str">
            <v>MECTIMAX 3,15% GOLD INJ X 50 ML</v>
          </cell>
          <cell r="C511" t="str">
            <v>LANÇ</v>
          </cell>
          <cell r="D511">
            <v>9433</v>
          </cell>
          <cell r="E511">
            <v>0</v>
          </cell>
          <cell r="F511">
            <v>0</v>
          </cell>
          <cell r="G511">
            <v>0</v>
          </cell>
          <cell r="H511" t="str">
            <v>---</v>
          </cell>
          <cell r="I511" t="str">
            <v>---</v>
          </cell>
          <cell r="J511" t="str">
            <v>---</v>
          </cell>
          <cell r="K511" t="str">
            <v>---</v>
          </cell>
          <cell r="L511" t="str">
            <v>---</v>
          </cell>
          <cell r="M511">
            <v>7544</v>
          </cell>
          <cell r="N511">
            <v>0</v>
          </cell>
          <cell r="O511">
            <v>0</v>
          </cell>
          <cell r="P511">
            <v>3708</v>
          </cell>
        </row>
        <row r="512">
          <cell r="A512">
            <v>1000965</v>
          </cell>
          <cell r="B512" t="str">
            <v>CONIDRIN 3% SOL SPR X 60ML</v>
          </cell>
          <cell r="C512" t="str">
            <v>LANÇ</v>
          </cell>
          <cell r="D512">
            <v>32840</v>
          </cell>
          <cell r="E512">
            <v>0</v>
          </cell>
          <cell r="F512">
            <v>0</v>
          </cell>
          <cell r="G512">
            <v>0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>
            <v>95008</v>
          </cell>
          <cell r="N512">
            <v>0</v>
          </cell>
          <cell r="O512">
            <v>0</v>
          </cell>
          <cell r="P512">
            <v>73240</v>
          </cell>
        </row>
        <row r="513">
          <cell r="A513">
            <v>1001167</v>
          </cell>
          <cell r="B513" t="str">
            <v>BIO E 400 UI CAP MOLE X 30</v>
          </cell>
          <cell r="C513" t="str">
            <v>LANÇ</v>
          </cell>
          <cell r="D513">
            <v>20000</v>
          </cell>
          <cell r="E513">
            <v>60000</v>
          </cell>
          <cell r="F513">
            <v>51061</v>
          </cell>
          <cell r="G513">
            <v>0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>
            <v>0</v>
          </cell>
          <cell r="N513">
            <v>0</v>
          </cell>
          <cell r="O513">
            <v>0</v>
          </cell>
          <cell r="P513">
            <v>51046</v>
          </cell>
        </row>
        <row r="514">
          <cell r="A514">
            <v>1001168</v>
          </cell>
          <cell r="B514" t="str">
            <v>COLACT 667MG/ML LIQ X 120ML (AL)</v>
          </cell>
          <cell r="C514" t="str">
            <v>LANÇ</v>
          </cell>
          <cell r="D514">
            <v>41050</v>
          </cell>
          <cell r="E514">
            <v>0</v>
          </cell>
          <cell r="F514">
            <v>0</v>
          </cell>
          <cell r="G514">
            <v>0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>
            <v>140111</v>
          </cell>
          <cell r="N514">
            <v>0</v>
          </cell>
          <cell r="O514">
            <v>0</v>
          </cell>
          <cell r="P514">
            <v>129394</v>
          </cell>
        </row>
        <row r="515">
          <cell r="A515">
            <v>1001203</v>
          </cell>
          <cell r="B515" t="str">
            <v>UNI-CARBAMAZ 200MG COM X200 P. 344/98-C1</v>
          </cell>
          <cell r="C515" t="str">
            <v>LANÇ</v>
          </cell>
          <cell r="D515">
            <v>8350</v>
          </cell>
          <cell r="E515">
            <v>25050</v>
          </cell>
          <cell r="F515">
            <v>24761</v>
          </cell>
          <cell r="G515">
            <v>0</v>
          </cell>
          <cell r="H515" t="str">
            <v>---</v>
          </cell>
          <cell r="I515" t="str">
            <v>---</v>
          </cell>
          <cell r="J515" t="str">
            <v>---</v>
          </cell>
          <cell r="K515" t="str">
            <v>---</v>
          </cell>
          <cell r="L515" t="str">
            <v>---</v>
          </cell>
          <cell r="M515">
            <v>59623</v>
          </cell>
          <cell r="N515">
            <v>0</v>
          </cell>
          <cell r="O515">
            <v>0</v>
          </cell>
          <cell r="P515">
            <v>84260</v>
          </cell>
        </row>
        <row r="516">
          <cell r="A516">
            <v>1001207</v>
          </cell>
          <cell r="B516" t="str">
            <v>BIO EPA X60 CAP MOLE (AL)</v>
          </cell>
          <cell r="C516" t="str">
            <v>LANÇ</v>
          </cell>
          <cell r="D516">
            <v>6475</v>
          </cell>
          <cell r="E516">
            <v>19425</v>
          </cell>
          <cell r="F516">
            <v>68420</v>
          </cell>
          <cell r="G516" t="str">
            <v>0</v>
          </cell>
          <cell r="H516" t="str">
            <v>---</v>
          </cell>
          <cell r="I516" t="str">
            <v>---</v>
          </cell>
          <cell r="J516" t="str">
            <v>---</v>
          </cell>
          <cell r="K516" t="str">
            <v>---</v>
          </cell>
          <cell r="L516" t="str">
            <v>---</v>
          </cell>
          <cell r="M516">
            <v>8</v>
          </cell>
          <cell r="N516">
            <v>156</v>
          </cell>
          <cell r="O516">
            <v>0</v>
          </cell>
          <cell r="P516">
            <v>20339</v>
          </cell>
        </row>
        <row r="517">
          <cell r="A517">
            <v>1001214</v>
          </cell>
          <cell r="B517" t="str">
            <v>PILEM 0,75MG COM X 2 (M.S.)</v>
          </cell>
          <cell r="C517" t="str">
            <v>LANÇ</v>
          </cell>
          <cell r="D517">
            <v>818181</v>
          </cell>
          <cell r="E517">
            <v>344000</v>
          </cell>
          <cell r="F517">
            <v>341744</v>
          </cell>
          <cell r="G517">
            <v>2256</v>
          </cell>
          <cell r="H517" t="str">
            <v>---</v>
          </cell>
          <cell r="I517" t="str">
            <v>---</v>
          </cell>
          <cell r="J517" t="str">
            <v>---</v>
          </cell>
          <cell r="K517" t="str">
            <v>---</v>
          </cell>
          <cell r="L517" t="str">
            <v xml:space="preserve">344.000 Unidades, aguardando teste do Reblas para liberação. </v>
          </cell>
          <cell r="M517">
            <v>21450</v>
          </cell>
          <cell r="N517">
            <v>0</v>
          </cell>
          <cell r="O517">
            <v>0</v>
          </cell>
          <cell r="P517">
            <v>362785</v>
          </cell>
        </row>
        <row r="518">
          <cell r="A518">
            <v>1001222</v>
          </cell>
          <cell r="B518" t="str">
            <v>BIO C ZINCO X 30 COM EFEV</v>
          </cell>
          <cell r="C518" t="str">
            <v>LANÇ</v>
          </cell>
          <cell r="D518">
            <v>7400</v>
          </cell>
          <cell r="E518">
            <v>22200</v>
          </cell>
          <cell r="F518">
            <v>0</v>
          </cell>
          <cell r="G518">
            <v>22200</v>
          </cell>
          <cell r="H518" t="str">
            <v>---</v>
          </cell>
          <cell r="I518" t="str">
            <v>---</v>
          </cell>
          <cell r="J518" t="str">
            <v>---</v>
          </cell>
          <cell r="K518" t="str">
            <v>---</v>
          </cell>
          <cell r="L518" t="str">
            <v xml:space="preserve">22.200 10/04  </v>
          </cell>
          <cell r="M518">
            <v>81103</v>
          </cell>
          <cell r="N518">
            <v>0</v>
          </cell>
          <cell r="O518">
            <v>0</v>
          </cell>
          <cell r="P518">
            <v>67639</v>
          </cell>
        </row>
        <row r="519">
          <cell r="A519">
            <v>1001223</v>
          </cell>
          <cell r="B519" t="str">
            <v>UNIPRAZOL 20MG CAP BLX28</v>
          </cell>
          <cell r="C519" t="str">
            <v>LANÇ</v>
          </cell>
          <cell r="D519">
            <v>45592</v>
          </cell>
          <cell r="E519">
            <v>112030</v>
          </cell>
          <cell r="F519">
            <v>107739</v>
          </cell>
          <cell r="G519">
            <v>0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>
            <v>236618</v>
          </cell>
          <cell r="N519">
            <v>4752</v>
          </cell>
          <cell r="O519">
            <v>0</v>
          </cell>
          <cell r="P519">
            <v>204868</v>
          </cell>
        </row>
        <row r="520">
          <cell r="A520">
            <v>1001247</v>
          </cell>
          <cell r="B520" t="str">
            <v>UNI HALOPER 2MG/ML SOL OR P. 344/98-C1</v>
          </cell>
          <cell r="C520" t="str">
            <v>LANÇ</v>
          </cell>
          <cell r="D520">
            <v>48780</v>
          </cell>
          <cell r="E520">
            <v>0</v>
          </cell>
          <cell r="F520">
            <v>0</v>
          </cell>
          <cell r="G520">
            <v>0</v>
          </cell>
          <cell r="H520" t="str">
            <v>---</v>
          </cell>
          <cell r="I520" t="str">
            <v>---</v>
          </cell>
          <cell r="J520" t="str">
            <v>---</v>
          </cell>
          <cell r="K520" t="str">
            <v>---</v>
          </cell>
          <cell r="L520" t="str">
            <v>---</v>
          </cell>
          <cell r="M520">
            <v>39750</v>
          </cell>
          <cell r="N520">
            <v>0</v>
          </cell>
          <cell r="O520">
            <v>0</v>
          </cell>
          <cell r="P520">
            <v>38735</v>
          </cell>
        </row>
        <row r="521">
          <cell r="A521">
            <v>1001248</v>
          </cell>
          <cell r="B521" t="str">
            <v>BIO C 200 MG/ML SOL GOT</v>
          </cell>
          <cell r="C521" t="str">
            <v>LANÇ</v>
          </cell>
          <cell r="D521">
            <v>49261</v>
          </cell>
          <cell r="E521">
            <v>49261</v>
          </cell>
          <cell r="F521">
            <v>45703</v>
          </cell>
          <cell r="G521">
            <v>3558</v>
          </cell>
          <cell r="H521" t="str">
            <v>---</v>
          </cell>
          <cell r="I521" t="str">
            <v>---</v>
          </cell>
          <cell r="J521" t="str">
            <v>---</v>
          </cell>
          <cell r="K521" t="str">
            <v>---</v>
          </cell>
          <cell r="L521" t="str">
            <v xml:space="preserve">49.261 10/04  </v>
          </cell>
          <cell r="M521">
            <v>101093</v>
          </cell>
          <cell r="N521">
            <v>3600</v>
          </cell>
          <cell r="O521">
            <v>45360</v>
          </cell>
          <cell r="P521">
            <v>72399</v>
          </cell>
        </row>
        <row r="522">
          <cell r="A522">
            <v>1001478</v>
          </cell>
          <cell r="B522" t="str">
            <v>EXTODIN 100MCG/ML INJ P344/98C1 5AMPX2ML</v>
          </cell>
          <cell r="C522" t="str">
            <v>LANÇ</v>
          </cell>
          <cell r="D522">
            <v>5504</v>
          </cell>
          <cell r="E522">
            <v>16512</v>
          </cell>
          <cell r="F522">
            <v>14543</v>
          </cell>
          <cell r="G522">
            <v>0</v>
          </cell>
          <cell r="H522" t="str">
            <v>---</v>
          </cell>
          <cell r="I522" t="str">
            <v>---</v>
          </cell>
          <cell r="J522" t="str">
            <v>---</v>
          </cell>
          <cell r="K522" t="str">
            <v>---</v>
          </cell>
          <cell r="L522" t="str">
            <v>---</v>
          </cell>
          <cell r="M522">
            <v>0</v>
          </cell>
          <cell r="N522">
            <v>0</v>
          </cell>
          <cell r="O522">
            <v>0</v>
          </cell>
          <cell r="P522">
            <v>12379</v>
          </cell>
        </row>
        <row r="523">
          <cell r="A523">
            <v>1000763</v>
          </cell>
          <cell r="B523" t="str">
            <v>TOBRANOM POM OFT X 3,5G ESTERIL</v>
          </cell>
          <cell r="C523" t="str">
            <v>LANÇ</v>
          </cell>
          <cell r="D523">
            <v>5972</v>
          </cell>
          <cell r="E523">
            <v>4750</v>
          </cell>
          <cell r="F523">
            <v>4750</v>
          </cell>
          <cell r="G523">
            <v>0</v>
          </cell>
          <cell r="H523" t="str">
            <v>---</v>
          </cell>
          <cell r="I523" t="str">
            <v>---</v>
          </cell>
          <cell r="J523" t="str">
            <v>---</v>
          </cell>
          <cell r="K523" t="str">
            <v>---</v>
          </cell>
          <cell r="L523" t="str">
            <v>---</v>
          </cell>
          <cell r="M523">
            <v>2052</v>
          </cell>
          <cell r="N523">
            <v>0</v>
          </cell>
          <cell r="O523">
            <v>0</v>
          </cell>
          <cell r="P523">
            <v>5348</v>
          </cell>
        </row>
        <row r="524">
          <cell r="A524">
            <v>1001218</v>
          </cell>
          <cell r="B524" t="str">
            <v>GLAUB MD SOL OFT X 1 FR</v>
          </cell>
          <cell r="C524" t="str">
            <v>LANÇ</v>
          </cell>
          <cell r="D524">
            <v>15384</v>
          </cell>
          <cell r="E524">
            <v>15384</v>
          </cell>
          <cell r="F524">
            <v>12100</v>
          </cell>
          <cell r="G524">
            <v>0</v>
          </cell>
          <cell r="H524" t="str">
            <v>---</v>
          </cell>
          <cell r="I524" t="str">
            <v>---</v>
          </cell>
          <cell r="J524" t="str">
            <v>---</v>
          </cell>
          <cell r="K524" t="str">
            <v>---</v>
          </cell>
          <cell r="L524" t="str">
            <v>Lotes para validação de processo, nova envasadora Groninger. Será liberado após finalização do estudo 3º lote.</v>
          </cell>
          <cell r="M524">
            <v>24340</v>
          </cell>
          <cell r="N524">
            <v>0</v>
          </cell>
          <cell r="O524">
            <v>0</v>
          </cell>
          <cell r="P524">
            <v>57805</v>
          </cell>
        </row>
        <row r="525">
          <cell r="A525">
            <v>1001250</v>
          </cell>
          <cell r="B525" t="str">
            <v>TOBRANOM POM OFT X 3,5G ESTERIL AG</v>
          </cell>
          <cell r="C525" t="str">
            <v>LANÇ</v>
          </cell>
          <cell r="D525">
            <v>5972</v>
          </cell>
          <cell r="E525">
            <v>0</v>
          </cell>
          <cell r="F525">
            <v>0</v>
          </cell>
          <cell r="G525">
            <v>0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>
            <v>10771</v>
          </cell>
          <cell r="N525">
            <v>0</v>
          </cell>
          <cell r="O525">
            <v>0</v>
          </cell>
          <cell r="P525">
            <v>8953</v>
          </cell>
        </row>
        <row r="526">
          <cell r="A526">
            <v>1000588</v>
          </cell>
          <cell r="B526" t="str">
            <v>CRONIDOR 80 MG COM X 10 IN25 2012</v>
          </cell>
          <cell r="C526" t="str">
            <v>LANÇ</v>
          </cell>
          <cell r="D526">
            <v>5000</v>
          </cell>
          <cell r="E526">
            <v>20000</v>
          </cell>
          <cell r="F526">
            <v>19563</v>
          </cell>
          <cell r="G526">
            <v>437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>
            <v>10272</v>
          </cell>
          <cell r="N526">
            <v>0</v>
          </cell>
          <cell r="O526">
            <v>0</v>
          </cell>
          <cell r="P526">
            <v>25500</v>
          </cell>
        </row>
        <row r="527">
          <cell r="A527">
            <v>1000819</v>
          </cell>
          <cell r="B527" t="str">
            <v>CRONIDOR 2% INJETAVEL X 20ML IN25 2012</v>
          </cell>
          <cell r="C527" t="str">
            <v>LANÇ</v>
          </cell>
          <cell r="D527">
            <v>5454</v>
          </cell>
          <cell r="E527">
            <v>0</v>
          </cell>
          <cell r="F527">
            <v>0</v>
          </cell>
          <cell r="G527">
            <v>0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>
            <v>12135</v>
          </cell>
          <cell r="N527">
            <v>0</v>
          </cell>
          <cell r="O527">
            <v>0</v>
          </cell>
          <cell r="P527">
            <v>11045</v>
          </cell>
        </row>
        <row r="528">
          <cell r="A528">
            <v>1000996</v>
          </cell>
          <cell r="B528" t="str">
            <v>CRONIDOR 40 MG COM X 10 IN 25 2012</v>
          </cell>
          <cell r="C528" t="str">
            <v>LANÇ</v>
          </cell>
          <cell r="D528">
            <v>10000</v>
          </cell>
          <cell r="E528">
            <v>30000</v>
          </cell>
          <cell r="F528">
            <v>19522</v>
          </cell>
          <cell r="G528">
            <v>10478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>
            <v>6760</v>
          </cell>
          <cell r="N528">
            <v>0</v>
          </cell>
          <cell r="O528">
            <v>0</v>
          </cell>
          <cell r="P528">
            <v>16305</v>
          </cell>
        </row>
        <row r="529">
          <cell r="A529">
            <v>1001254</v>
          </cell>
          <cell r="B529" t="str">
            <v>PRIMER MONODOSE COM 10 DISPOSITIVOS</v>
          </cell>
          <cell r="C529" t="str">
            <v>LANÇ</v>
          </cell>
          <cell r="D529">
            <v>578</v>
          </cell>
          <cell r="E529">
            <v>0</v>
          </cell>
          <cell r="F529">
            <v>1163</v>
          </cell>
          <cell r="G529" t="str">
            <v>0</v>
          </cell>
          <cell r="H529" t="str">
            <v>---</v>
          </cell>
          <cell r="I529" t="str">
            <v>---</v>
          </cell>
          <cell r="J529" t="str">
            <v>---</v>
          </cell>
          <cell r="K529" t="str">
            <v>---</v>
          </cell>
          <cell r="L529" t="str">
            <v>---</v>
          </cell>
          <cell r="M529">
            <v>0</v>
          </cell>
          <cell r="N529">
            <v>0</v>
          </cell>
          <cell r="O529">
            <v>0</v>
          </cell>
          <cell r="P529">
            <v>1139</v>
          </cell>
        </row>
        <row r="530">
          <cell r="A530">
            <v>1001245</v>
          </cell>
          <cell r="B530" t="str">
            <v>BABY SURE TESTE GRAVIDEZ X 1</v>
          </cell>
          <cell r="C530" t="str">
            <v>LANÇ</v>
          </cell>
          <cell r="D530">
            <v>100000</v>
          </cell>
          <cell r="E530">
            <v>0</v>
          </cell>
          <cell r="F530">
            <v>0</v>
          </cell>
          <cell r="G530">
            <v>0</v>
          </cell>
          <cell r="H530" t="str">
            <v>---</v>
          </cell>
          <cell r="I530" t="str">
            <v>---</v>
          </cell>
          <cell r="J530" t="str">
            <v>---</v>
          </cell>
          <cell r="K530" t="str">
            <v>---</v>
          </cell>
          <cell r="L530" t="str">
            <v>---</v>
          </cell>
          <cell r="M530">
            <v>65515</v>
          </cell>
          <cell r="N530">
            <v>7956</v>
          </cell>
          <cell r="O530">
            <v>0</v>
          </cell>
          <cell r="P530">
            <v>13046</v>
          </cell>
        </row>
        <row r="531">
          <cell r="A531">
            <v>1000664</v>
          </cell>
          <cell r="B531" t="str">
            <v>TOBRANOM COLIRIO X 1 FR</v>
          </cell>
          <cell r="C531" t="str">
            <v>LANÇ</v>
          </cell>
          <cell r="D531">
            <v>6923</v>
          </cell>
          <cell r="E531">
            <v>0</v>
          </cell>
          <cell r="F531">
            <v>0</v>
          </cell>
          <cell r="G531">
            <v>0</v>
          </cell>
          <cell r="H531" t="str">
            <v>---</v>
          </cell>
          <cell r="I531" t="str">
            <v>---</v>
          </cell>
          <cell r="J531" t="str">
            <v>---</v>
          </cell>
          <cell r="K531" t="str">
            <v>---</v>
          </cell>
          <cell r="L531" t="str">
            <v>CAPACIDADE PRODUTIVA</v>
          </cell>
          <cell r="M531">
            <v>3252</v>
          </cell>
          <cell r="N531">
            <v>0</v>
          </cell>
          <cell r="O531">
            <v>0</v>
          </cell>
          <cell r="P531">
            <v>1295</v>
          </cell>
        </row>
        <row r="532">
          <cell r="A532">
            <v>1001287</v>
          </cell>
          <cell r="B532" t="str">
            <v>ZOLPAZ 10MG X 20 PORT 344/98-B1</v>
          </cell>
          <cell r="C532" t="str">
            <v>LANÇ</v>
          </cell>
          <cell r="D532" t="str">
            <v>---</v>
          </cell>
          <cell r="E532">
            <v>0</v>
          </cell>
          <cell r="F532">
            <v>0</v>
          </cell>
          <cell r="G532">
            <v>0</v>
          </cell>
          <cell r="H532" t="str">
            <v>---</v>
          </cell>
          <cell r="I532" t="str">
            <v>---</v>
          </cell>
          <cell r="J532" t="str">
            <v>---</v>
          </cell>
          <cell r="K532" t="str">
            <v>---</v>
          </cell>
          <cell r="L532" t="str">
            <v>---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</row>
        <row r="533">
          <cell r="A533">
            <v>1001288</v>
          </cell>
          <cell r="B533" t="str">
            <v>ZOLPAZ 10MG X 30 PORT 344/98-B1</v>
          </cell>
          <cell r="C533" t="str">
            <v>LANÇ</v>
          </cell>
          <cell r="D533" t="str">
            <v>---</v>
          </cell>
          <cell r="E533">
            <v>0</v>
          </cell>
          <cell r="F533">
            <v>0</v>
          </cell>
          <cell r="G533">
            <v>0</v>
          </cell>
          <cell r="H533" t="str">
            <v>---</v>
          </cell>
          <cell r="I533" t="str">
            <v>---</v>
          </cell>
          <cell r="J533" t="str">
            <v>---</v>
          </cell>
          <cell r="K533" t="str">
            <v>---</v>
          </cell>
          <cell r="L533" t="str">
            <v>---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A534">
            <v>1001176</v>
          </cell>
          <cell r="B534" t="str">
            <v>COLACT 667MG/ML LIQ AMEIXA X120ML (AL)</v>
          </cell>
          <cell r="C534" t="str">
            <v>LANÇ</v>
          </cell>
          <cell r="D534">
            <v>40816</v>
          </cell>
          <cell r="E534">
            <v>0</v>
          </cell>
          <cell r="F534">
            <v>0</v>
          </cell>
          <cell r="G534">
            <v>0</v>
          </cell>
          <cell r="H534" t="str">
            <v>---</v>
          </cell>
          <cell r="I534" t="str">
            <v>---</v>
          </cell>
          <cell r="J534" t="str">
            <v>---</v>
          </cell>
          <cell r="K534" t="str">
            <v>---</v>
          </cell>
          <cell r="L534" t="str">
            <v xml:space="preserve">40.816 15/04 </v>
          </cell>
          <cell r="M534">
            <v>70040</v>
          </cell>
          <cell r="N534">
            <v>0</v>
          </cell>
          <cell r="O534">
            <v>0</v>
          </cell>
          <cell r="P534">
            <v>152</v>
          </cell>
        </row>
        <row r="535">
          <cell r="A535">
            <v>1001205</v>
          </cell>
          <cell r="B535" t="str">
            <v>BIOARGI-C X 16 COMP EFERV</v>
          </cell>
          <cell r="C535" t="str">
            <v>LANÇ</v>
          </cell>
          <cell r="D535">
            <v>10780</v>
          </cell>
          <cell r="E535">
            <v>64880</v>
          </cell>
          <cell r="F535">
            <v>59634</v>
          </cell>
          <cell r="G535">
            <v>5246</v>
          </cell>
          <cell r="H535" t="str">
            <v>---</v>
          </cell>
          <cell r="I535" t="str">
            <v>---</v>
          </cell>
          <cell r="J535" t="str">
            <v>---</v>
          </cell>
          <cell r="K535">
            <v>15194</v>
          </cell>
          <cell r="L535" t="str">
            <v>---</v>
          </cell>
          <cell r="M535">
            <v>23465</v>
          </cell>
          <cell r="N535">
            <v>20490</v>
          </cell>
          <cell r="O535">
            <v>0</v>
          </cell>
          <cell r="P535">
            <v>23552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A176"/>
  <sheetViews>
    <sheetView showGridLines="0" tabSelected="1" topLeftCell="A13" workbookViewId="0">
      <selection activeCell="A30" sqref="A30:F30"/>
    </sheetView>
  </sheetViews>
  <sheetFormatPr defaultRowHeight="15" x14ac:dyDescent="0.25"/>
  <cols>
    <col min="2" max="2" width="44" bestFit="1" customWidth="1"/>
    <col min="3" max="3" width="5.42578125" bestFit="1" customWidth="1"/>
    <col min="4" max="4" width="3.28515625" bestFit="1" customWidth="1"/>
    <col min="5" max="5" width="14" customWidth="1"/>
    <col min="6" max="6" width="42.28515625" customWidth="1"/>
    <col min="7" max="16" width="13.85546875" customWidth="1"/>
    <col min="17" max="17" width="12.5703125" bestFit="1" customWidth="1"/>
    <col min="18" max="18" width="13.5703125" bestFit="1" customWidth="1"/>
    <col min="19" max="19" width="14.42578125" customWidth="1"/>
    <col min="20" max="20" width="15.140625" bestFit="1" customWidth="1"/>
    <col min="21" max="22" width="15.140625" customWidth="1"/>
    <col min="23" max="23" width="12.5703125" style="16" bestFit="1" customWidth="1"/>
    <col min="24" max="24" width="17.28515625" customWidth="1"/>
    <col min="25" max="25" width="12.5703125" bestFit="1" customWidth="1"/>
    <col min="26" max="26" width="14.85546875" bestFit="1" customWidth="1"/>
    <col min="27" max="27" width="0" hidden="1" customWidth="1"/>
  </cols>
  <sheetData>
    <row r="5" spans="1:27" x14ac:dyDescent="0.25">
      <c r="A5" s="3" t="s">
        <v>586</v>
      </c>
    </row>
    <row r="6" spans="1:27" x14ac:dyDescent="0.25">
      <c r="Q6" s="25" t="s">
        <v>728</v>
      </c>
      <c r="R6" s="25"/>
      <c r="S6" s="25"/>
      <c r="T6" s="25"/>
      <c r="U6" s="25"/>
      <c r="V6" s="25"/>
      <c r="W6" s="22"/>
    </row>
    <row r="7" spans="1:27" s="2" customFormat="1" x14ac:dyDescent="0.25">
      <c r="A7" s="4" t="s">
        <v>0</v>
      </c>
      <c r="B7" s="4" t="s">
        <v>1</v>
      </c>
      <c r="C7" s="4" t="s">
        <v>2</v>
      </c>
      <c r="D7" s="4" t="s">
        <v>3</v>
      </c>
      <c r="E7" s="4" t="s">
        <v>585</v>
      </c>
      <c r="F7" s="6" t="s">
        <v>587</v>
      </c>
      <c r="G7" s="6" t="s">
        <v>729</v>
      </c>
      <c r="H7" s="12" t="s">
        <v>730</v>
      </c>
      <c r="I7" s="6" t="s">
        <v>731</v>
      </c>
      <c r="J7" s="12" t="s">
        <v>732</v>
      </c>
      <c r="K7" s="6" t="s">
        <v>733</v>
      </c>
      <c r="L7" s="12" t="s">
        <v>734</v>
      </c>
      <c r="M7" s="6" t="s">
        <v>6</v>
      </c>
      <c r="N7" s="12" t="s">
        <v>7</v>
      </c>
      <c r="O7" s="6" t="s">
        <v>735</v>
      </c>
      <c r="P7" s="12" t="s">
        <v>736</v>
      </c>
      <c r="Q7" s="6" t="s">
        <v>8</v>
      </c>
      <c r="R7" s="12" t="s">
        <v>9</v>
      </c>
      <c r="S7" s="6" t="s">
        <v>10</v>
      </c>
      <c r="T7" s="12" t="s">
        <v>11</v>
      </c>
      <c r="U7" s="6" t="s">
        <v>12</v>
      </c>
      <c r="V7" s="12" t="s">
        <v>13</v>
      </c>
      <c r="W7" s="6" t="s">
        <v>760</v>
      </c>
      <c r="X7" s="6" t="s">
        <v>609</v>
      </c>
      <c r="Y7" s="6" t="s">
        <v>610</v>
      </c>
      <c r="Z7" s="6" t="s">
        <v>611</v>
      </c>
      <c r="AA7" s="2" t="s">
        <v>727</v>
      </c>
    </row>
    <row r="8" spans="1:27" x14ac:dyDescent="0.25">
      <c r="A8" s="5">
        <v>1001112</v>
      </c>
      <c r="B8" s="5" t="s">
        <v>562</v>
      </c>
      <c r="C8" s="5">
        <v>50</v>
      </c>
      <c r="D8" s="5">
        <v>2</v>
      </c>
      <c r="E8" s="5" t="str">
        <f>VLOOKUP(D8,Plan2!A:B,2,0)</f>
        <v>Andromed</v>
      </c>
      <c r="F8" s="5" t="str">
        <f>VLOOKUP(A8,'[1]DADOS FICHA FARMA'!$A:$L,12,0)</f>
        <v>Linha Humana Similar Lista Negativa</v>
      </c>
      <c r="G8" s="19">
        <f>VLOOKUP(A8,preços01.04!A:W,8,0)</f>
        <v>6.89</v>
      </c>
      <c r="H8" s="20">
        <f>VLOOKUP($A8,preços01.04!A:W,9,0)</f>
        <v>9.1999999999999993</v>
      </c>
      <c r="I8" s="19">
        <f>VLOOKUP(A8,preços01.04!A:K,10,0)</f>
        <v>7.37</v>
      </c>
      <c r="J8" s="20">
        <f>VLOOKUP(A8,preços01.04!A:K,11,0)</f>
        <v>9.82</v>
      </c>
      <c r="K8" s="19">
        <f>VLOOKUP(A8,preços01.04!A:R,12,0)</f>
        <v>7.47</v>
      </c>
      <c r="L8" s="21">
        <f>VLOOKUP(A8,preços01.04!A:N,13,0)</f>
        <v>9.9499999999999993</v>
      </c>
      <c r="M8" s="19">
        <f>VLOOKUP(A8,preços01.04!A:O,14,0)</f>
        <v>7.42</v>
      </c>
      <c r="N8" s="20">
        <f>VLOOKUP(A8,preços01.04!A:P,15,0)</f>
        <v>9.89</v>
      </c>
      <c r="O8" s="19">
        <f>VLOOKUP(A8,preços01.04!A:Q,16,0)</f>
        <v>7.69</v>
      </c>
      <c r="P8" s="20">
        <f>VLOOKUP(A8,preços01.04!A:R,17,0)</f>
        <v>10.23</v>
      </c>
      <c r="Q8" s="19">
        <f>VLOOKUP(A8,preços01.04!A:S,18,0)</f>
        <v>6.41</v>
      </c>
      <c r="R8" s="21">
        <f>VLOOKUP(A8,preços01.04!A:V,19,0)</f>
        <v>8.5399999999999991</v>
      </c>
      <c r="S8" s="19">
        <f>VLOOKUP(A8,preços01.04!A:W,20,0)</f>
        <v>6.45</v>
      </c>
      <c r="T8" s="20">
        <f>VLOOKUP(A8,preços01.04!A:W,21,0)</f>
        <v>8.6</v>
      </c>
      <c r="U8" s="23">
        <f>VLOOKUP(A8,preços01.04!A:W,22,0)</f>
        <v>6.49</v>
      </c>
      <c r="V8" s="20">
        <f>VLOOKUP(A8,preços01.04!A:W,23,0)</f>
        <v>8.65</v>
      </c>
      <c r="W8" s="6">
        <v>20</v>
      </c>
      <c r="X8" s="8">
        <f>VLOOKUP(A8,'[1]DADOS FICHA FARMA'!$A:$L,9,0)</f>
        <v>7896006211808</v>
      </c>
      <c r="Y8" s="9">
        <f>VLOOKUP(A8,'[1]DADOS FICHA FARMA'!$A:$K,11,0)</f>
        <v>160</v>
      </c>
      <c r="Z8" s="5" t="str">
        <f>VLOOKUP(A8,'[1]DADOS FICHA FARMA'!$A:$K,10,0)</f>
        <v>3004.90.99</v>
      </c>
      <c r="AA8">
        <f>VLOOKUP(A8,Fat!A:C,3,0)</f>
        <v>49414</v>
      </c>
    </row>
    <row r="9" spans="1:27" x14ac:dyDescent="0.25">
      <c r="A9" s="5">
        <v>1001074</v>
      </c>
      <c r="B9" s="5" t="s">
        <v>557</v>
      </c>
      <c r="C9" s="5">
        <v>50</v>
      </c>
      <c r="D9" s="5">
        <v>7</v>
      </c>
      <c r="E9" s="5" t="str">
        <f>VLOOKUP(D9,Plan2!A:B,2,0)</f>
        <v>Genérico</v>
      </c>
      <c r="F9" s="5" t="str">
        <f>VLOOKUP(A9,'[1]DADOS FICHA FARMA'!$A:$L,12,0)</f>
        <v>Linha Humana Genérico Lista Positiva</v>
      </c>
      <c r="G9" s="19">
        <f>VLOOKUP(A9,preços01.04!A:W,8,0)</f>
        <v>16.920000000000002</v>
      </c>
      <c r="H9" s="20">
        <f>VLOOKUP(A9,preços01.04!A:W,9,0)</f>
        <v>23.39</v>
      </c>
      <c r="I9" s="19">
        <f>VLOOKUP(A9,preços01.04!A:K,10,0)</f>
        <v>17.940000000000001</v>
      </c>
      <c r="J9" s="20">
        <f>VLOOKUP(A9,preços01.04!A:K,11,0)</f>
        <v>24.8</v>
      </c>
      <c r="K9" s="19">
        <f>VLOOKUP(A9,preços01.04!A:R,12,0)</f>
        <v>18.16</v>
      </c>
      <c r="L9" s="21">
        <f>VLOOKUP(A9,preços01.04!A:N,13,0)</f>
        <v>25.11</v>
      </c>
      <c r="M9" s="19">
        <f>VLOOKUP(A9,preços01.04!A:O,14,0)</f>
        <v>18.05</v>
      </c>
      <c r="N9" s="20">
        <f>VLOOKUP(A9,preços01.04!A:P,15,0)</f>
        <v>24.95</v>
      </c>
      <c r="O9" s="19">
        <f>VLOOKUP(A9,preços01.04!A:Q,16,0)</f>
        <v>18.61</v>
      </c>
      <c r="P9" s="20">
        <f>VLOOKUP(A9,preços01.04!A:R,17,0)</f>
        <v>25.73</v>
      </c>
      <c r="Q9" s="19">
        <f>VLOOKUP(A9,preços01.04!A:S,18,0)</f>
        <v>17.940000000000001</v>
      </c>
      <c r="R9" s="21">
        <f>VLOOKUP(A9,preços01.04!A:V,19,0)</f>
        <v>24.8</v>
      </c>
      <c r="S9" s="19">
        <f>VLOOKUP(A9,preços01.04!A:W,20,0)</f>
        <v>18.05</v>
      </c>
      <c r="T9" s="20">
        <f>VLOOKUP(A9,preços01.04!A:W,21,0)</f>
        <v>24.95</v>
      </c>
      <c r="U9" s="23">
        <f>VLOOKUP(A9,preços01.04!A:W,22,0)</f>
        <v>18.16</v>
      </c>
      <c r="V9" s="20">
        <f>VLOOKUP(A9,preços01.04!A:W,23,0)</f>
        <v>25.11</v>
      </c>
      <c r="W9" s="6">
        <v>75</v>
      </c>
      <c r="X9" s="8">
        <f>VLOOKUP(A9,'[1]DADOS FICHA FARMA'!$A:$L,9,0)</f>
        <v>7896006205593</v>
      </c>
      <c r="Y9" s="9">
        <f>VLOOKUP(A9,'[1]DADOS FICHA FARMA'!$A:$K,11,0)</f>
        <v>35</v>
      </c>
      <c r="Z9" s="5" t="str">
        <f>VLOOKUP(A9,'[1]DADOS FICHA FARMA'!$A:$K,10,0)</f>
        <v>3004.90.39</v>
      </c>
      <c r="AA9">
        <f>VLOOKUP(A9,Fat!A:C,3,0)</f>
        <v>18356</v>
      </c>
    </row>
    <row r="10" spans="1:27" x14ac:dyDescent="0.25">
      <c r="A10" s="5">
        <v>1000307</v>
      </c>
      <c r="B10" s="5" t="s">
        <v>498</v>
      </c>
      <c r="C10" s="5">
        <v>50</v>
      </c>
      <c r="D10" s="5">
        <v>7</v>
      </c>
      <c r="E10" s="5" t="str">
        <f>VLOOKUP(D10,Plan2!A:B,2,0)</f>
        <v>Genérico</v>
      </c>
      <c r="F10" s="5" t="str">
        <f>VLOOKUP(A10,'[1]DADOS FICHA FARMA'!$A:$L,12,0)</f>
        <v>Linha Humana Genérico Lista Positiva</v>
      </c>
      <c r="G10" s="19">
        <f>VLOOKUP(A10,preços01.04!A:W,8,0)</f>
        <v>5.07</v>
      </c>
      <c r="H10" s="20">
        <f>VLOOKUP(A10,preços01.04!A:W,9,0)</f>
        <v>7.01</v>
      </c>
      <c r="I10" s="19">
        <f>VLOOKUP(A10,preços01.04!A:K,10,0)</f>
        <v>5.37</v>
      </c>
      <c r="J10" s="20">
        <f>VLOOKUP(A10,preços01.04!A:K,11,0)</f>
        <v>7.43</v>
      </c>
      <c r="K10" s="19">
        <f>VLOOKUP(A10,preços01.04!A:R,12,0)</f>
        <v>5.44</v>
      </c>
      <c r="L10" s="21">
        <f>VLOOKUP(A10,preços01.04!A:N,13,0)</f>
        <v>7.52</v>
      </c>
      <c r="M10" s="19">
        <f>VLOOKUP(A10,preços01.04!A:O,14,0)</f>
        <v>5.41</v>
      </c>
      <c r="N10" s="20">
        <f>VLOOKUP(A10,preços01.04!A:P,15,0)</f>
        <v>7.47</v>
      </c>
      <c r="O10" s="19">
        <f>VLOOKUP(A10,preços01.04!A:Q,16,0)</f>
        <v>5.58</v>
      </c>
      <c r="P10" s="20">
        <f>VLOOKUP(A10,preços01.04!A:R,17,0)</f>
        <v>7.71</v>
      </c>
      <c r="Q10" s="19">
        <f>VLOOKUP(A10,preços01.04!A:S,18,0)</f>
        <v>5.37</v>
      </c>
      <c r="R10" s="21">
        <f>VLOOKUP(A10,preços01.04!A:V,19,0)</f>
        <v>7.42</v>
      </c>
      <c r="S10" s="19">
        <f>VLOOKUP(A10,preços01.04!A:W,20,0)</f>
        <v>5.41</v>
      </c>
      <c r="T10" s="20">
        <f>VLOOKUP(A10,preços01.04!A:W,21,0)</f>
        <v>7.48</v>
      </c>
      <c r="U10" s="23">
        <f>VLOOKUP(A10,preços01.04!A:W,22,0)</f>
        <v>5.44</v>
      </c>
      <c r="V10" s="20">
        <f>VLOOKUP(A10,preços01.04!A:W,23,0)</f>
        <v>7.52</v>
      </c>
      <c r="W10" s="6">
        <v>69</v>
      </c>
      <c r="X10" s="8">
        <f>VLOOKUP(A10,'[1]DADOS FICHA FARMA'!$A:$L,9,0)</f>
        <v>7896006267010</v>
      </c>
      <c r="Y10" s="9">
        <f>VLOOKUP(A10,'[1]DADOS FICHA FARMA'!$A:$K,11,0)</f>
        <v>80</v>
      </c>
      <c r="Z10" s="5" t="str">
        <f>VLOOKUP(A10,'[1]DADOS FICHA FARMA'!$A:$K,10,0)</f>
        <v>3004.32.90</v>
      </c>
      <c r="AA10">
        <f>VLOOKUP(A10,Fat!A:C,3,0)</f>
        <v>321196</v>
      </c>
    </row>
    <row r="11" spans="1:27" x14ac:dyDescent="0.25">
      <c r="A11" s="5">
        <v>1000308</v>
      </c>
      <c r="B11" s="5" t="s">
        <v>499</v>
      </c>
      <c r="C11" s="5">
        <v>50</v>
      </c>
      <c r="D11" s="5">
        <v>7</v>
      </c>
      <c r="E11" s="5" t="str">
        <f>VLOOKUP(D11,Plan2!A:B,2,0)</f>
        <v>Genérico</v>
      </c>
      <c r="F11" s="5" t="str">
        <f>VLOOKUP(A11,'[1]DADOS FICHA FARMA'!$A:$L,12,0)</f>
        <v>Linha Humana Genérico Lista Negativa</v>
      </c>
      <c r="G11" s="19">
        <f>VLOOKUP(A11,preços01.04!A:W,8,0)</f>
        <v>7.07</v>
      </c>
      <c r="H11" s="20">
        <f>VLOOKUP(A11,preços01.04!A:W,9,0)</f>
        <v>9.4499999999999993</v>
      </c>
      <c r="I11" s="19">
        <f>VLOOKUP(A11,preços01.04!A:K,10,0)</f>
        <v>7.56</v>
      </c>
      <c r="J11" s="20">
        <f>VLOOKUP(A11,preços01.04!A:K,11,0)</f>
        <v>10.08</v>
      </c>
      <c r="K11" s="19">
        <f>VLOOKUP(A11,preços01.04!A:R,12,0)</f>
        <v>7.67</v>
      </c>
      <c r="L11" s="21">
        <f>VLOOKUP(A11,preços01.04!A:N,13,0)</f>
        <v>10.220000000000001</v>
      </c>
      <c r="M11" s="19">
        <f>VLOOKUP(A11,preços01.04!A:O,14,0)</f>
        <v>7.62</v>
      </c>
      <c r="N11" s="20">
        <f>VLOOKUP(A11,preços01.04!A:P,15,0)</f>
        <v>10.15</v>
      </c>
      <c r="O11" s="19">
        <f>VLOOKUP(A11,preços01.04!A:Q,16,0)</f>
        <v>7.89</v>
      </c>
      <c r="P11" s="20">
        <f>VLOOKUP(A11,preços01.04!A:R,17,0)</f>
        <v>10.5</v>
      </c>
      <c r="Q11" s="19">
        <f>VLOOKUP(A11,preços01.04!A:S,18,0)</f>
        <v>6.58</v>
      </c>
      <c r="R11" s="21">
        <f>VLOOKUP(A11,preços01.04!A:V,19,0)</f>
        <v>8.77</v>
      </c>
      <c r="S11" s="19">
        <f>VLOOKUP(A11,preços01.04!A:W,20,0)</f>
        <v>6.62</v>
      </c>
      <c r="T11" s="20">
        <f>VLOOKUP(A11,preços01.04!A:W,21,0)</f>
        <v>8.82</v>
      </c>
      <c r="U11" s="23">
        <f>VLOOKUP(A11,preços01.04!A:W,22,0)</f>
        <v>6.66</v>
      </c>
      <c r="V11" s="20">
        <f>VLOOKUP(A11,preços01.04!A:W,23,0)</f>
        <v>8.8699999999999992</v>
      </c>
      <c r="W11" s="6">
        <v>50</v>
      </c>
      <c r="X11" s="8">
        <f>VLOOKUP(A11,'[1]DADOS FICHA FARMA'!$A:$L,9,0)</f>
        <v>7896006267072</v>
      </c>
      <c r="Y11" s="9">
        <f>VLOOKUP(A11,'[1]DADOS FICHA FARMA'!$A:$K,11,0)</f>
        <v>80</v>
      </c>
      <c r="Z11" s="5" t="str">
        <f>VLOOKUP(A11,'[1]DADOS FICHA FARMA'!$A:$K,10,0)</f>
        <v>3004.32.90</v>
      </c>
      <c r="AA11">
        <f>VLOOKUP(A11,Fat!A:C,3,0)</f>
        <v>108694</v>
      </c>
    </row>
    <row r="12" spans="1:27" x14ac:dyDescent="0.25">
      <c r="A12" s="5">
        <v>1000285</v>
      </c>
      <c r="B12" s="5" t="s">
        <v>489</v>
      </c>
      <c r="C12" s="5">
        <v>50</v>
      </c>
      <c r="D12" s="5">
        <v>7</v>
      </c>
      <c r="E12" s="5" t="str">
        <f>VLOOKUP(D12,Plan2!A:B,2,0)</f>
        <v>Genérico</v>
      </c>
      <c r="F12" s="5" t="str">
        <f>VLOOKUP(A12,'[1]DADOS FICHA FARMA'!$A:$L,12,0)</f>
        <v>Linha Humana Genérico Lista Negativa</v>
      </c>
      <c r="G12" s="19">
        <f>VLOOKUP(A12,preços01.04!A:W,8,0)</f>
        <v>10.67</v>
      </c>
      <c r="H12" s="20">
        <f>VLOOKUP(A12,preços01.04!A:W,9,0)</f>
        <v>14.25</v>
      </c>
      <c r="I12" s="19">
        <f>VLOOKUP(A12,preços01.04!A:K,10,0)</f>
        <v>11.41</v>
      </c>
      <c r="J12" s="20">
        <f>VLOOKUP(A12,preços01.04!A:K,11,0)</f>
        <v>15.21</v>
      </c>
      <c r="K12" s="19">
        <f>VLOOKUP(A12,preços01.04!A:R,12,0)</f>
        <v>11.57</v>
      </c>
      <c r="L12" s="21">
        <f>VLOOKUP(A12,preços01.04!A:N,13,0)</f>
        <v>15.41</v>
      </c>
      <c r="M12" s="19">
        <f>VLOOKUP(A12,preços01.04!A:O,14,0)</f>
        <v>11.49</v>
      </c>
      <c r="N12" s="20">
        <f>VLOOKUP(A12,preços01.04!A:P,15,0)</f>
        <v>15.31</v>
      </c>
      <c r="O12" s="19">
        <f>VLOOKUP(A12,preços01.04!A:Q,16,0)</f>
        <v>11.9</v>
      </c>
      <c r="P12" s="20">
        <f>VLOOKUP(A12,preços01.04!A:R,17,0)</f>
        <v>15.85</v>
      </c>
      <c r="Q12" s="19">
        <f>VLOOKUP(A12,preços01.04!A:S,18,0)</f>
        <v>9.93</v>
      </c>
      <c r="R12" s="21">
        <f>VLOOKUP(A12,preços01.04!A:V,19,0)</f>
        <v>13.24</v>
      </c>
      <c r="S12" s="19">
        <f>VLOOKUP(A12,preços01.04!A:W,20,0)</f>
        <v>9.99</v>
      </c>
      <c r="T12" s="20">
        <f>VLOOKUP(A12,preços01.04!A:W,21,0)</f>
        <v>13.31</v>
      </c>
      <c r="U12" s="23">
        <f>VLOOKUP(A12,preços01.04!A:W,22,0)</f>
        <v>10.050000000000001</v>
      </c>
      <c r="V12" s="20">
        <f>VLOOKUP(A12,preços01.04!A:W,23,0)</f>
        <v>13.39</v>
      </c>
      <c r="W12" s="6">
        <v>30</v>
      </c>
      <c r="X12" s="8">
        <f>VLOOKUP(A12,'[1]DADOS FICHA FARMA'!$A:$L,9,0)</f>
        <v>7896006259732</v>
      </c>
      <c r="Y12" s="9">
        <f>VLOOKUP(A12,'[1]DADOS FICHA FARMA'!$A:$K,11,0)</f>
        <v>48</v>
      </c>
      <c r="Z12" s="5" t="str">
        <f>VLOOKUP(A12,'[1]DADOS FICHA FARMA'!$A:$K,10,0)</f>
        <v>3004.90.59</v>
      </c>
      <c r="AA12">
        <f>VLOOKUP(A12,Fat!A:C,3,0)</f>
        <v>102924</v>
      </c>
    </row>
    <row r="13" spans="1:27" x14ac:dyDescent="0.25">
      <c r="A13" s="5">
        <v>1000287</v>
      </c>
      <c r="B13" s="5" t="s">
        <v>490</v>
      </c>
      <c r="C13" s="5">
        <v>50</v>
      </c>
      <c r="D13" s="5">
        <v>7</v>
      </c>
      <c r="E13" s="5" t="str">
        <f>VLOOKUP(D13,Plan2!A:B,2,0)</f>
        <v>Genérico</v>
      </c>
      <c r="F13" s="5" t="str">
        <f>VLOOKUP(A13,'[1]DADOS FICHA FARMA'!$A:$L,12,0)</f>
        <v>Linha Humana Genérico Lista Negativa</v>
      </c>
      <c r="G13" s="19">
        <f>VLOOKUP(A13,preços01.04!A:W,8,0)</f>
        <v>17.36</v>
      </c>
      <c r="H13" s="20">
        <f>VLOOKUP(A13,preços01.04!A:W,9,0)</f>
        <v>23.18</v>
      </c>
      <c r="I13" s="19">
        <f>VLOOKUP(A13,preços01.04!A:K,10,0)</f>
        <v>18.559999999999999</v>
      </c>
      <c r="J13" s="20">
        <f>VLOOKUP(A13,preços01.04!A:K,11,0)</f>
        <v>24.74</v>
      </c>
      <c r="K13" s="19">
        <f>VLOOKUP(A13,preços01.04!A:R,12,0)</f>
        <v>18.82</v>
      </c>
      <c r="L13" s="21">
        <f>VLOOKUP(A13,preços01.04!A:N,13,0)</f>
        <v>25.07</v>
      </c>
      <c r="M13" s="19">
        <f>VLOOKUP(A13,preços01.04!A:O,14,0)</f>
        <v>18.690000000000001</v>
      </c>
      <c r="N13" s="20">
        <f>VLOOKUP(A13,preços01.04!A:P,15,0)</f>
        <v>24.9</v>
      </c>
      <c r="O13" s="19">
        <f>VLOOKUP(A13,preços01.04!A:Q,16,0)</f>
        <v>19.36</v>
      </c>
      <c r="P13" s="20">
        <f>VLOOKUP(A13,preços01.04!A:R,17,0)</f>
        <v>25.78</v>
      </c>
      <c r="Q13" s="19">
        <f>VLOOKUP(A13,preços01.04!A:S,18,0)</f>
        <v>16.149999999999999</v>
      </c>
      <c r="R13" s="21">
        <f>VLOOKUP(A13,preços01.04!A:V,19,0)</f>
        <v>21.53</v>
      </c>
      <c r="S13" s="19">
        <f>VLOOKUP(A13,preços01.04!A:W,20,0)</f>
        <v>16.25</v>
      </c>
      <c r="T13" s="20">
        <f>VLOOKUP(A13,preços01.04!A:W,21,0)</f>
        <v>21.66</v>
      </c>
      <c r="U13" s="23">
        <f>VLOOKUP(A13,preços01.04!A:W,22,0)</f>
        <v>16.350000000000001</v>
      </c>
      <c r="V13" s="20">
        <f>VLOOKUP(A13,preços01.04!A:W,23,0)</f>
        <v>21.78</v>
      </c>
      <c r="W13" s="6">
        <v>60</v>
      </c>
      <c r="X13" s="8">
        <f>VLOOKUP(A13,'[1]DADOS FICHA FARMA'!$A:$L,9,0)</f>
        <v>7896006210221</v>
      </c>
      <c r="Y13" s="9">
        <f>VLOOKUP(A13,'[1]DADOS FICHA FARMA'!$A:$K,11,0)</f>
        <v>35</v>
      </c>
      <c r="Z13" s="5" t="str">
        <f>VLOOKUP(A13,'[1]DADOS FICHA FARMA'!$A:$K,10,0)</f>
        <v>3004.90.59</v>
      </c>
      <c r="AA13">
        <f>VLOOKUP(A13,Fat!A:C,3,0)</f>
        <v>10279</v>
      </c>
    </row>
    <row r="14" spans="1:27" x14ac:dyDescent="0.25">
      <c r="A14" s="5">
        <v>1001014</v>
      </c>
      <c r="B14" s="5" t="s">
        <v>548</v>
      </c>
      <c r="C14" s="5">
        <v>50</v>
      </c>
      <c r="D14" s="5">
        <v>1</v>
      </c>
      <c r="E14" s="5" t="str">
        <f>VLOOKUP(D14,Plan2!A:B,2,0)</f>
        <v>Marcas UQ</v>
      </c>
      <c r="F14" s="5" t="str">
        <f>VLOOKUP(A14,'[1]DADOS FICHA FARMA'!$A:$L,12,0)</f>
        <v>Linha Humana Outros Lista Negativa</v>
      </c>
      <c r="G14" s="19">
        <f>VLOOKUP(A14,preços01.04!A:W,8,0)</f>
        <v>42.19</v>
      </c>
      <c r="H14" s="20">
        <f>VLOOKUP(A14,preços01.04!A:W,9,0)</f>
        <v>0.01</v>
      </c>
      <c r="I14" s="19">
        <f>VLOOKUP(A14,preços01.04!A:K,10,0)</f>
        <v>45.12</v>
      </c>
      <c r="J14" s="20">
        <f>VLOOKUP(A14,preços01.04!A:K,11,0)</f>
        <v>0.01</v>
      </c>
      <c r="K14" s="19">
        <f>VLOOKUP(A14,preços01.04!A:R,12,0)</f>
        <v>45.75</v>
      </c>
      <c r="L14" s="21">
        <f>VLOOKUP(A14,preços01.04!A:N,13,0)</f>
        <v>0.01</v>
      </c>
      <c r="M14" s="19">
        <f>VLOOKUP(A14,preços01.04!A:O,14,0)</f>
        <v>45.43</v>
      </c>
      <c r="N14" s="20">
        <f>VLOOKUP(A14,preços01.04!A:P,15,0)</f>
        <v>0.01</v>
      </c>
      <c r="O14" s="19">
        <f>VLOOKUP(A14,preços01.04!A:Q,16,0)</f>
        <v>47.07</v>
      </c>
      <c r="P14" s="20">
        <f>VLOOKUP(A14,preços01.04!A:R,17,0)</f>
        <v>0.01</v>
      </c>
      <c r="Q14" s="19">
        <f>VLOOKUP(A14,preços01.04!A:S,18,0)</f>
        <v>39.270000000000003</v>
      </c>
      <c r="R14" s="21">
        <f>VLOOKUP(A14,preços01.04!A:V,19,0)</f>
        <v>0.01</v>
      </c>
      <c r="S14" s="19">
        <f>VLOOKUP(A14,preços01.04!A:W,20,0)</f>
        <v>39.51</v>
      </c>
      <c r="T14" s="20">
        <f>VLOOKUP(A14,preços01.04!A:W,21,0)</f>
        <v>0.01</v>
      </c>
      <c r="U14" s="23">
        <f>VLOOKUP(A14,preços01.04!A:W,22,0)</f>
        <v>39.75</v>
      </c>
      <c r="V14" s="20">
        <f>VLOOKUP(A14,preços01.04!A:W,23,0)</f>
        <v>0.01</v>
      </c>
      <c r="W14" s="6">
        <v>72</v>
      </c>
      <c r="X14" s="8">
        <f>VLOOKUP(A14,'[1]DADOS FICHA FARMA'!$A:$L,9,0)</f>
        <v>7896006207757</v>
      </c>
      <c r="Y14" s="9">
        <f>VLOOKUP(A14,'[1]DADOS FICHA FARMA'!$A:$K,11,0)</f>
        <v>70</v>
      </c>
      <c r="Z14" s="5" t="str">
        <f>VLOOKUP(A14,'[1]DADOS FICHA FARMA'!$A:$K,10,0)</f>
        <v>3004.50.90</v>
      </c>
      <c r="AA14">
        <f>VLOOKUP(A14,Fat!A:C,3,0)</f>
        <v>13229</v>
      </c>
    </row>
    <row r="15" spans="1:27" x14ac:dyDescent="0.25">
      <c r="A15" s="5">
        <v>1000046</v>
      </c>
      <c r="B15" s="5" t="s">
        <v>439</v>
      </c>
      <c r="C15" s="5">
        <v>50</v>
      </c>
      <c r="D15" s="5">
        <v>7</v>
      </c>
      <c r="E15" s="5" t="str">
        <f>VLOOKUP(D15,Plan2!A:B,2,0)</f>
        <v>Genérico</v>
      </c>
      <c r="F15" s="5" t="str">
        <f>VLOOKUP(A15,'[1]DADOS FICHA FARMA'!$A:$L,12,0)</f>
        <v>Linha Humana Genérico Lista Positiva</v>
      </c>
      <c r="G15" s="19">
        <f>VLOOKUP(A15,preços01.04!A:W,8,0)</f>
        <v>21.25</v>
      </c>
      <c r="H15" s="20">
        <f>VLOOKUP(A15,preços01.04!A:W,9,0)</f>
        <v>29.37</v>
      </c>
      <c r="I15" s="19">
        <f>VLOOKUP(A15,preços01.04!A:K,10,0)</f>
        <v>22.53</v>
      </c>
      <c r="J15" s="20">
        <f>VLOOKUP(A15,preços01.04!A:K,11,0)</f>
        <v>31.14</v>
      </c>
      <c r="K15" s="19">
        <f>VLOOKUP(A15,preços01.04!A:R,12,0)</f>
        <v>22.8</v>
      </c>
      <c r="L15" s="21">
        <f>VLOOKUP(A15,preços01.04!A:N,13,0)</f>
        <v>31.52</v>
      </c>
      <c r="M15" s="19">
        <f>VLOOKUP(A15,preços01.04!A:O,14,0)</f>
        <v>22.66</v>
      </c>
      <c r="N15" s="20">
        <f>VLOOKUP(A15,preços01.04!A:P,15,0)</f>
        <v>31.33</v>
      </c>
      <c r="O15" s="19">
        <f>VLOOKUP(A15,preços01.04!A:Q,16,0)</f>
        <v>23.37</v>
      </c>
      <c r="P15" s="20">
        <f>VLOOKUP(A15,preços01.04!A:R,17,0)</f>
        <v>32.31</v>
      </c>
      <c r="Q15" s="19">
        <f>VLOOKUP(A15,preços01.04!A:S,18,0)</f>
        <v>22.53</v>
      </c>
      <c r="R15" s="21">
        <f>VLOOKUP(A15,preços01.04!A:V,19,0)</f>
        <v>31.15</v>
      </c>
      <c r="S15" s="19">
        <f>VLOOKUP(A15,preços01.04!A:W,20,0)</f>
        <v>22.66</v>
      </c>
      <c r="T15" s="20">
        <f>VLOOKUP(A15,preços01.04!A:W,21,0)</f>
        <v>31.33</v>
      </c>
      <c r="U15" s="23">
        <f>VLOOKUP(A15,preços01.04!A:W,22,0)</f>
        <v>22.8</v>
      </c>
      <c r="V15" s="20">
        <f>VLOOKUP(A15,preços01.04!A:W,23,0)</f>
        <v>31.52</v>
      </c>
      <c r="W15" s="6">
        <v>73</v>
      </c>
      <c r="X15" s="8">
        <f>VLOOKUP(A15,'[1]DADOS FICHA FARMA'!$A:$L,9,0)</f>
        <v>7896006217305</v>
      </c>
      <c r="Y15" s="9">
        <f>VLOOKUP(A15,'[1]DADOS FICHA FARMA'!$A:$K,11,0)</f>
        <v>35</v>
      </c>
      <c r="Z15" s="5" t="str">
        <f>VLOOKUP(A15,'[1]DADOS FICHA FARMA'!$A:$K,10,0)</f>
        <v>3004.10.12</v>
      </c>
      <c r="AA15">
        <f>VLOOKUP(A15,Fat!A:C,3,0)</f>
        <v>29635</v>
      </c>
    </row>
    <row r="16" spans="1:27" x14ac:dyDescent="0.25">
      <c r="A16" s="5">
        <v>1000131</v>
      </c>
      <c r="B16" s="5" t="s">
        <v>453</v>
      </c>
      <c r="C16" s="5">
        <v>50</v>
      </c>
      <c r="D16" s="5">
        <v>7</v>
      </c>
      <c r="E16" s="5" t="str">
        <f>VLOOKUP(D16,Plan2!A:B,2,0)</f>
        <v>Genérico</v>
      </c>
      <c r="F16" s="5" t="str">
        <f>VLOOKUP(A16,'[1]DADOS FICHA FARMA'!$A:$L,12,0)</f>
        <v>Linha Humana Genérico Lista Positiva</v>
      </c>
      <c r="G16" s="19">
        <f>VLOOKUP(A16,preços01.04!A:W,8,0)</f>
        <v>23.69</v>
      </c>
      <c r="H16" s="20">
        <f>VLOOKUP(A16,preços01.04!A:W,9,0)</f>
        <v>32.75</v>
      </c>
      <c r="I16" s="19">
        <f>VLOOKUP(A16,preços01.04!A:K,10,0)</f>
        <v>25.11</v>
      </c>
      <c r="J16" s="20">
        <f>VLOOKUP(A16,preços01.04!A:K,11,0)</f>
        <v>34.72</v>
      </c>
      <c r="K16" s="19">
        <f>VLOOKUP(A16,preços01.04!A:R,12,0)</f>
        <v>25.42</v>
      </c>
      <c r="L16" s="21">
        <f>VLOOKUP(A16,preços01.04!A:N,13,0)</f>
        <v>35.14</v>
      </c>
      <c r="M16" s="19">
        <f>VLOOKUP(A16,preços01.04!A:O,14,0)</f>
        <v>25.27</v>
      </c>
      <c r="N16" s="20">
        <f>VLOOKUP(A16,preços01.04!A:P,15,0)</f>
        <v>34.93</v>
      </c>
      <c r="O16" s="19">
        <f>VLOOKUP(A16,preços01.04!A:Q,16,0)</f>
        <v>26.06</v>
      </c>
      <c r="P16" s="20">
        <f>VLOOKUP(A16,preços01.04!A:R,17,0)</f>
        <v>36.020000000000003</v>
      </c>
      <c r="Q16" s="19">
        <f>VLOOKUP(A16,preços01.04!A:S,18,0)</f>
        <v>25.11</v>
      </c>
      <c r="R16" s="21">
        <f>VLOOKUP(A16,preços01.04!A:V,19,0)</f>
        <v>34.71</v>
      </c>
      <c r="S16" s="19">
        <f>VLOOKUP(A16,preços01.04!A:W,20,0)</f>
        <v>25.27</v>
      </c>
      <c r="T16" s="20">
        <f>VLOOKUP(A16,preços01.04!A:W,21,0)</f>
        <v>34.93</v>
      </c>
      <c r="U16" s="23">
        <f>VLOOKUP(A16,preços01.04!A:W,22,0)</f>
        <v>25.42</v>
      </c>
      <c r="V16" s="20">
        <f>VLOOKUP(A16,preços01.04!A:W,23,0)</f>
        <v>35.14</v>
      </c>
      <c r="W16" s="6">
        <v>73</v>
      </c>
      <c r="X16" s="8">
        <f>VLOOKUP(A16,'[1]DADOS FICHA FARMA'!$A:$L,9,0)</f>
        <v>7896006230618</v>
      </c>
      <c r="Y16" s="9">
        <f>VLOOKUP(A16,'[1]DADOS FICHA FARMA'!$A:$K,11,0)</f>
        <v>110</v>
      </c>
      <c r="Z16" s="5" t="str">
        <f>VLOOKUP(A16,'[1]DADOS FICHA FARMA'!$A:$K,10,0)</f>
        <v>3004.10.12</v>
      </c>
      <c r="AA16">
        <f>VLOOKUP(A16,Fat!A:C,3,0)</f>
        <v>125522</v>
      </c>
    </row>
    <row r="17" spans="1:27" x14ac:dyDescent="0.25">
      <c r="A17" s="5">
        <v>1000026</v>
      </c>
      <c r="B17" s="5" t="s">
        <v>432</v>
      </c>
      <c r="C17" s="5">
        <v>50</v>
      </c>
      <c r="D17" s="5">
        <v>2</v>
      </c>
      <c r="E17" s="5" t="str">
        <f>VLOOKUP(D17,Plan2!A:B,2,0)</f>
        <v>Andromed</v>
      </c>
      <c r="F17" s="5" t="str">
        <f>VLOOKUP(A17,'[1]DADOS FICHA FARMA'!$A:$L,12,0)</f>
        <v>Linha Humana Similar Lista Negativa</v>
      </c>
      <c r="G17" s="19">
        <f>VLOOKUP(A17,preços01.04!A:W,8,0)</f>
        <v>11.59</v>
      </c>
      <c r="H17" s="20">
        <f>VLOOKUP(A17,preços01.04!A:W,9,0)</f>
        <v>15.48</v>
      </c>
      <c r="I17" s="19">
        <f>VLOOKUP(A17,preços01.04!A:K,10,0)</f>
        <v>12.4</v>
      </c>
      <c r="J17" s="20">
        <f>VLOOKUP(A17,preços01.04!A:K,11,0)</f>
        <v>16.52</v>
      </c>
      <c r="K17" s="19">
        <f>VLOOKUP(A17,preços01.04!A:R,12,0)</f>
        <v>12.57</v>
      </c>
      <c r="L17" s="21">
        <f>VLOOKUP(A17,preços01.04!A:N,13,0)</f>
        <v>16.75</v>
      </c>
      <c r="M17" s="19">
        <f>VLOOKUP(A17,preços01.04!A:O,14,0)</f>
        <v>12.48</v>
      </c>
      <c r="N17" s="20">
        <f>VLOOKUP(A17,preços01.04!A:P,15,0)</f>
        <v>16.63</v>
      </c>
      <c r="O17" s="19">
        <f>VLOOKUP(A17,preços01.04!A:Q,16,0)</f>
        <v>12.93</v>
      </c>
      <c r="P17" s="20">
        <f>VLOOKUP(A17,preços01.04!A:R,17,0)</f>
        <v>17.22</v>
      </c>
      <c r="Q17" s="19">
        <f>VLOOKUP(A17,preços01.04!A:S,18,0)</f>
        <v>10.79</v>
      </c>
      <c r="R17" s="21">
        <f>VLOOKUP(A17,preços01.04!A:V,19,0)</f>
        <v>14.38</v>
      </c>
      <c r="S17" s="19">
        <f>VLOOKUP(A17,preços01.04!A:W,20,0)</f>
        <v>10.85</v>
      </c>
      <c r="T17" s="20">
        <f>VLOOKUP(A17,preços01.04!A:W,21,0)</f>
        <v>14.46</v>
      </c>
      <c r="U17" s="23">
        <f>VLOOKUP(A17,preços01.04!A:W,22,0)</f>
        <v>10.92</v>
      </c>
      <c r="V17" s="20">
        <f>VLOOKUP(A17,preços01.04!A:W,23,0)</f>
        <v>14.55</v>
      </c>
      <c r="W17" s="6">
        <v>20</v>
      </c>
      <c r="X17" s="8">
        <f>VLOOKUP(A17,'[1]DADOS FICHA FARMA'!$A:$L,9,0)</f>
        <v>7896006214007</v>
      </c>
      <c r="Y17" s="9">
        <f>VLOOKUP(A17,'[1]DADOS FICHA FARMA'!$A:$K,11,0)</f>
        <v>70</v>
      </c>
      <c r="Z17" s="5" t="str">
        <f>VLOOKUP(A17,'[1]DADOS FICHA FARMA'!$A:$K,10,0)</f>
        <v>3004.90.29</v>
      </c>
      <c r="AA17">
        <f>VLOOKUP(A17,Fat!A:C,3,0)</f>
        <v>249534</v>
      </c>
    </row>
    <row r="18" spans="1:27" x14ac:dyDescent="0.25">
      <c r="A18" s="5">
        <v>1000038</v>
      </c>
      <c r="B18" s="5" t="s">
        <v>435</v>
      </c>
      <c r="C18" s="5">
        <v>50</v>
      </c>
      <c r="D18" s="5">
        <v>2</v>
      </c>
      <c r="E18" s="5" t="str">
        <f>VLOOKUP(D18,Plan2!A:B,2,0)</f>
        <v>Andromed</v>
      </c>
      <c r="F18" s="5" t="str">
        <f>VLOOKUP(A18,'[1]DADOS FICHA FARMA'!$A:$L,12,0)</f>
        <v>Linha Humana Similar Lista Negativa</v>
      </c>
      <c r="G18" s="19">
        <f>VLOOKUP(A18,preços01.04!A:W,8,0)</f>
        <v>17.72</v>
      </c>
      <c r="H18" s="20">
        <f>VLOOKUP(A18,preços01.04!A:W,9,0)</f>
        <v>23.68</v>
      </c>
      <c r="I18" s="19">
        <f>VLOOKUP(A18,preços01.04!A:K,10,0)</f>
        <v>18.95</v>
      </c>
      <c r="J18" s="20">
        <f>VLOOKUP(A18,preços01.04!A:K,11,0)</f>
        <v>25.26</v>
      </c>
      <c r="K18" s="19">
        <f>VLOOKUP(A18,preços01.04!A:R,12,0)</f>
        <v>19.22</v>
      </c>
      <c r="L18" s="21">
        <f>VLOOKUP(A18,preços01.04!A:N,13,0)</f>
        <v>25.61</v>
      </c>
      <c r="M18" s="19">
        <f>VLOOKUP(A18,preços01.04!A:O,14,0)</f>
        <v>19.09</v>
      </c>
      <c r="N18" s="20">
        <f>VLOOKUP(A18,preços01.04!A:P,15,0)</f>
        <v>25.43</v>
      </c>
      <c r="O18" s="19">
        <f>VLOOKUP(A18,preços01.04!A:Q,16,0)</f>
        <v>19.78</v>
      </c>
      <c r="P18" s="20">
        <f>VLOOKUP(A18,preços01.04!A:R,17,0)</f>
        <v>26.32</v>
      </c>
      <c r="Q18" s="19">
        <f>VLOOKUP(A18,preços01.04!A:S,18,0)</f>
        <v>16.489999999999998</v>
      </c>
      <c r="R18" s="21">
        <f>VLOOKUP(A18,preços01.04!A:V,19,0)</f>
        <v>21.98</v>
      </c>
      <c r="S18" s="19">
        <f>VLOOKUP(A18,preços01.04!A:W,20,0)</f>
        <v>16.600000000000001</v>
      </c>
      <c r="T18" s="20">
        <f>VLOOKUP(A18,preços01.04!A:W,21,0)</f>
        <v>22.12</v>
      </c>
      <c r="U18" s="23">
        <f>VLOOKUP(A18,preços01.04!A:W,22,0)</f>
        <v>16.7</v>
      </c>
      <c r="V18" s="20">
        <f>VLOOKUP(A18,preços01.04!A:W,23,0)</f>
        <v>22.25</v>
      </c>
      <c r="W18" s="6">
        <v>20</v>
      </c>
      <c r="X18" s="8">
        <f>VLOOKUP(A18,'[1]DADOS FICHA FARMA'!$A:$L,9,0)</f>
        <v>7896006216001</v>
      </c>
      <c r="Y18" s="9">
        <f>VLOOKUP(A18,'[1]DADOS FICHA FARMA'!$A:$K,11,0)</f>
        <v>70</v>
      </c>
      <c r="Z18" s="5" t="str">
        <f>VLOOKUP(A18,'[1]DADOS FICHA FARMA'!$A:$K,10,0)</f>
        <v>3004.90.29</v>
      </c>
      <c r="AA18">
        <f>VLOOKUP(A18,Fat!A:C,3,0)</f>
        <v>25319</v>
      </c>
    </row>
    <row r="19" spans="1:27" x14ac:dyDescent="0.25">
      <c r="A19" s="5">
        <v>1000003</v>
      </c>
      <c r="B19" s="5" t="s">
        <v>427</v>
      </c>
      <c r="C19" s="5">
        <v>50</v>
      </c>
      <c r="D19" s="5">
        <v>1</v>
      </c>
      <c r="E19" s="5" t="str">
        <f>VLOOKUP(D19,Plan2!A:B,2,0)</f>
        <v>Marcas UQ</v>
      </c>
      <c r="F19" s="5" t="str">
        <f>VLOOKUP(A19,'[1]DADOS FICHA FARMA'!$A:$L,12,0)</f>
        <v>Linha Humana Similar Lista Positiva</v>
      </c>
      <c r="G19" s="19">
        <f>VLOOKUP(A19,preços01.04!A:W,8,0)</f>
        <v>25.48</v>
      </c>
      <c r="H19" s="20">
        <f>VLOOKUP(A19,preços01.04!A:W,9,0)</f>
        <v>35.22</v>
      </c>
      <c r="I19" s="19">
        <f>VLOOKUP(A19,preços01.04!A:K,10,0)</f>
        <v>27.01</v>
      </c>
      <c r="J19" s="20">
        <f>VLOOKUP(A19,preços01.04!A:K,11,0)</f>
        <v>37.340000000000003</v>
      </c>
      <c r="K19" s="19">
        <f>VLOOKUP(A19,preços01.04!A:R,12,0)</f>
        <v>27.34</v>
      </c>
      <c r="L19" s="21">
        <f>VLOOKUP(A19,preços01.04!A:N,13,0)</f>
        <v>37.799999999999997</v>
      </c>
      <c r="M19" s="19">
        <f>VLOOKUP(A19,preços01.04!A:O,14,0)</f>
        <v>27.17</v>
      </c>
      <c r="N19" s="20">
        <f>VLOOKUP(A19,preços01.04!A:P,15,0)</f>
        <v>37.57</v>
      </c>
      <c r="O19" s="19">
        <f>VLOOKUP(A19,preços01.04!A:Q,16,0)</f>
        <v>28.02</v>
      </c>
      <c r="P19" s="20">
        <f>VLOOKUP(A19,preços01.04!A:R,17,0)</f>
        <v>38.74</v>
      </c>
      <c r="Q19" s="19">
        <f>VLOOKUP(A19,preços01.04!A:S,18,0)</f>
        <v>27.01</v>
      </c>
      <c r="R19" s="21">
        <f>VLOOKUP(A19,preços01.04!A:V,19,0)</f>
        <v>37.340000000000003</v>
      </c>
      <c r="S19" s="19">
        <f>VLOOKUP(A19,preços01.04!A:W,20,0)</f>
        <v>27.17</v>
      </c>
      <c r="T19" s="20">
        <f>VLOOKUP(A19,preços01.04!A:W,21,0)</f>
        <v>37.56</v>
      </c>
      <c r="U19" s="23">
        <f>VLOOKUP(A19,preços01.04!A:W,22,0)</f>
        <v>27.34</v>
      </c>
      <c r="V19" s="20">
        <f>VLOOKUP(A19,preços01.04!A:W,23,0)</f>
        <v>37.799999999999997</v>
      </c>
      <c r="W19" s="6">
        <v>73</v>
      </c>
      <c r="X19" s="8">
        <f>VLOOKUP(A19,'[1]DADOS FICHA FARMA'!$A:$L,9,0)</f>
        <v>7896006210245</v>
      </c>
      <c r="Y19" s="9">
        <f>VLOOKUP(A19,'[1]DADOS FICHA FARMA'!$A:$K,11,0)</f>
        <v>198</v>
      </c>
      <c r="Z19" s="5" t="str">
        <f>VLOOKUP(A19,'[1]DADOS FICHA FARMA'!$A:$K,10,0)</f>
        <v>3004.90.29</v>
      </c>
      <c r="AA19">
        <f>VLOOKUP(A19,Fat!A:C,3,0)</f>
        <v>96645</v>
      </c>
    </row>
    <row r="20" spans="1:27" x14ac:dyDescent="0.25">
      <c r="A20" s="5">
        <v>1001245</v>
      </c>
      <c r="B20" s="5" t="s">
        <v>94</v>
      </c>
      <c r="C20" s="5">
        <v>50</v>
      </c>
      <c r="D20" s="5">
        <v>1</v>
      </c>
      <c r="E20" s="5" t="str">
        <f>VLOOKUP(D20,Plan2!A:B,2,0)</f>
        <v>Marcas UQ</v>
      </c>
      <c r="F20" s="5" t="str">
        <f>VLOOKUP(A20,'[1]DADOS FICHA FARMA'!$A:$L,12,0)</f>
        <v>Revenda Correlatos de Medicamentos</v>
      </c>
      <c r="G20" s="19">
        <f>VLOOKUP(A20,preços01.04!A:W,8,0)</f>
        <v>12.37</v>
      </c>
      <c r="H20" s="20">
        <f>VLOOKUP(A20,preços01.04!A:W,9,0)</f>
        <v>12.37</v>
      </c>
      <c r="I20" s="19">
        <f>VLOOKUP(A20,preços01.04!A:K,10,0)</f>
        <v>12.37</v>
      </c>
      <c r="J20" s="20">
        <f>VLOOKUP(A20,preços01.04!A:K,11,0)</f>
        <v>12.37</v>
      </c>
      <c r="K20" s="19">
        <f>VLOOKUP(A20,preços01.04!A:R,12,0)</f>
        <v>12.37</v>
      </c>
      <c r="L20" s="21">
        <f>VLOOKUP(A20,preços01.04!A:N,13,0)</f>
        <v>12.37</v>
      </c>
      <c r="M20" s="19">
        <f>VLOOKUP(A20,preços01.04!A:O,14,0)</f>
        <v>12.37</v>
      </c>
      <c r="N20" s="20">
        <f>VLOOKUP(A20,preços01.04!A:P,15,0)</f>
        <v>12.37</v>
      </c>
      <c r="O20" s="19">
        <f>VLOOKUP(A20,preços01.04!A:Q,16,0)</f>
        <v>12.37</v>
      </c>
      <c r="P20" s="20">
        <f>VLOOKUP(A20,preços01.04!A:R,17,0)</f>
        <v>12.37</v>
      </c>
      <c r="Q20" s="19">
        <f>VLOOKUP(A20,preços01.04!A:S,18,0)</f>
        <v>12.37</v>
      </c>
      <c r="R20" s="21">
        <f>VLOOKUP(A20,preços01.04!A:V,19,0)</f>
        <v>12.37</v>
      </c>
      <c r="S20" s="19">
        <f>VLOOKUP(A20,preços01.04!A:W,20,0)</f>
        <v>12.37</v>
      </c>
      <c r="T20" s="20">
        <f>VLOOKUP(A20,preços01.04!A:W,21,0)</f>
        <v>12.37</v>
      </c>
      <c r="U20" s="23">
        <f>VLOOKUP(A20,preços01.04!A:W,22,0)</f>
        <v>12.37</v>
      </c>
      <c r="V20" s="20">
        <f>VLOOKUP(A20,preços01.04!A:W,23,0)</f>
        <v>12.37</v>
      </c>
      <c r="W20" s="6">
        <v>72.7</v>
      </c>
      <c r="X20" s="8">
        <f>VLOOKUP(A20,'[1]DADOS FICHA FARMA'!$A:$L,9,0)</f>
        <v>7896006228530</v>
      </c>
      <c r="Y20" s="9">
        <f>VLOOKUP(A20,'[1]DADOS FICHA FARMA'!$A:$K,11,0)</f>
        <v>306</v>
      </c>
      <c r="Z20" s="5" t="str">
        <f>VLOOKUP(A20,'[1]DADOS FICHA FARMA'!$A:$K,10,0)</f>
        <v>3822.00.10</v>
      </c>
      <c r="AA20">
        <f>VLOOKUP(A20,Fat!A:C,3,0)</f>
        <v>177877</v>
      </c>
    </row>
    <row r="21" spans="1:27" x14ac:dyDescent="0.25">
      <c r="A21" s="5">
        <v>1000004</v>
      </c>
      <c r="B21" s="5" t="s">
        <v>428</v>
      </c>
      <c r="C21" s="5">
        <v>50</v>
      </c>
      <c r="D21" s="5">
        <v>1</v>
      </c>
      <c r="E21" s="5" t="str">
        <f>VLOOKUP(D21,Plan2!A:B,2,0)</f>
        <v>Marcas UQ</v>
      </c>
      <c r="F21" s="5" t="str">
        <f>VLOOKUP(A21,'[1]DADOS FICHA FARMA'!$A:$L,12,0)</f>
        <v>Linha Humana Outros Lista Negativa</v>
      </c>
      <c r="G21" s="19">
        <f>VLOOKUP(A21,preços01.04!A:W,8,0)</f>
        <v>12.74</v>
      </c>
      <c r="H21" s="20">
        <f>VLOOKUP(A21,preços01.04!A:W,9,0)</f>
        <v>0.01</v>
      </c>
      <c r="I21" s="19">
        <f>VLOOKUP(A21,preços01.04!A:K,10,0)</f>
        <v>13.62</v>
      </c>
      <c r="J21" s="20">
        <f>VLOOKUP(A21,preços01.04!A:K,11,0)</f>
        <v>0.01</v>
      </c>
      <c r="K21" s="19">
        <f>VLOOKUP(A21,preços01.04!A:R,12,0)</f>
        <v>13.81</v>
      </c>
      <c r="L21" s="21">
        <f>VLOOKUP(A21,preços01.04!A:N,13,0)</f>
        <v>0.01</v>
      </c>
      <c r="M21" s="19">
        <f>VLOOKUP(A21,preços01.04!A:O,14,0)</f>
        <v>13.71</v>
      </c>
      <c r="N21" s="20">
        <f>VLOOKUP(A21,preços01.04!A:P,15,0)</f>
        <v>0.01</v>
      </c>
      <c r="O21" s="19">
        <f>VLOOKUP(A21,preços01.04!A:Q,16,0)</f>
        <v>14.21</v>
      </c>
      <c r="P21" s="20">
        <f>VLOOKUP(A21,preços01.04!A:R,17,0)</f>
        <v>0.01</v>
      </c>
      <c r="Q21" s="19">
        <f>VLOOKUP(A21,preços01.04!A:S,18,0)</f>
        <v>11.85</v>
      </c>
      <c r="R21" s="21">
        <f>VLOOKUP(A21,preços01.04!A:V,19,0)</f>
        <v>0.01</v>
      </c>
      <c r="S21" s="19">
        <f>VLOOKUP(A21,preços01.04!A:W,20,0)</f>
        <v>11.92</v>
      </c>
      <c r="T21" s="20">
        <f>VLOOKUP(A21,preços01.04!A:W,21,0)</f>
        <v>0.01</v>
      </c>
      <c r="U21" s="23">
        <f>VLOOKUP(A21,preços01.04!A:W,22,0)</f>
        <v>11.99</v>
      </c>
      <c r="V21" s="20">
        <f>VLOOKUP(A21,preços01.04!A:W,23,0)</f>
        <v>0.01</v>
      </c>
      <c r="W21" s="6">
        <v>63</v>
      </c>
      <c r="X21" s="8">
        <f>VLOOKUP(A21,'[1]DADOS FICHA FARMA'!$A:$L,9,0)</f>
        <v>7896006210306</v>
      </c>
      <c r="Y21" s="9">
        <f>VLOOKUP(A21,'[1]DADOS FICHA FARMA'!$A:$K,11,0)</f>
        <v>20</v>
      </c>
      <c r="Z21" s="5" t="str">
        <f>VLOOKUP(A21,'[1]DADOS FICHA FARMA'!$A:$K,10,0)</f>
        <v>3004.90.99</v>
      </c>
      <c r="AA21">
        <f>VLOOKUP(A21,Fat!A:C,3,0)</f>
        <v>92407</v>
      </c>
    </row>
    <row r="22" spans="1:27" x14ac:dyDescent="0.25">
      <c r="A22" s="5">
        <v>1000005</v>
      </c>
      <c r="B22" s="5" t="s">
        <v>429</v>
      </c>
      <c r="C22" s="5">
        <v>50</v>
      </c>
      <c r="D22" s="5">
        <v>1</v>
      </c>
      <c r="E22" s="5" t="str">
        <f>VLOOKUP(D22,Plan2!A:B,2,0)</f>
        <v>Marcas UQ</v>
      </c>
      <c r="F22" s="5" t="str">
        <f>VLOOKUP(A22,'[1]DADOS FICHA FARMA'!$A:$L,12,0)</f>
        <v>Linha Humana Outros Lista Negativa</v>
      </c>
      <c r="G22" s="19">
        <f>VLOOKUP(A22,preços01.04!A:W,8,0)</f>
        <v>155.06</v>
      </c>
      <c r="H22" s="20">
        <f>VLOOKUP(A22,preços01.04!A:W,9,0)</f>
        <v>0.01</v>
      </c>
      <c r="I22" s="19">
        <f>VLOOKUP(A22,preços01.04!A:K,10,0)</f>
        <v>165.81</v>
      </c>
      <c r="J22" s="20">
        <f>VLOOKUP(A22,preços01.04!A:K,11,0)</f>
        <v>0.01</v>
      </c>
      <c r="K22" s="19">
        <f>VLOOKUP(A22,preços01.04!A:R,12,0)</f>
        <v>168.14</v>
      </c>
      <c r="L22" s="21">
        <f>VLOOKUP(A22,preços01.04!A:N,13,0)</f>
        <v>0.01</v>
      </c>
      <c r="M22" s="19">
        <f>VLOOKUP(A22,preços01.04!A:O,14,0)</f>
        <v>166.97</v>
      </c>
      <c r="N22" s="20">
        <f>VLOOKUP(A22,preços01.04!A:P,15,0)</f>
        <v>0.01</v>
      </c>
      <c r="O22" s="19">
        <f>VLOOKUP(A22,preços01.04!A:Q,16,0)</f>
        <v>173.01</v>
      </c>
      <c r="P22" s="20">
        <f>VLOOKUP(A22,preços01.04!A:R,17,0)</f>
        <v>0.01</v>
      </c>
      <c r="Q22" s="19">
        <f>VLOOKUP(A22,preços01.04!A:S,18,0)</f>
        <v>144.34</v>
      </c>
      <c r="R22" s="21">
        <f>VLOOKUP(A22,preços01.04!A:V,19,0)</f>
        <v>0.01</v>
      </c>
      <c r="S22" s="19">
        <f>VLOOKUP(A22,preços01.04!A:W,20,0)</f>
        <v>145.21</v>
      </c>
      <c r="T22" s="20">
        <f>VLOOKUP(A22,preços01.04!A:W,21,0)</f>
        <v>0.01</v>
      </c>
      <c r="U22" s="23">
        <f>VLOOKUP(A22,preços01.04!A:W,22,0)</f>
        <v>146.1</v>
      </c>
      <c r="V22" s="20">
        <f>VLOOKUP(A22,preços01.04!A:W,23,0)</f>
        <v>0.01</v>
      </c>
      <c r="W22" s="6">
        <v>63</v>
      </c>
      <c r="X22" s="8">
        <f>VLOOKUP(A22,'[1]DADOS FICHA FARMA'!$A:$L,9,0)</f>
        <v>7896006210429</v>
      </c>
      <c r="Y22" s="9">
        <f>VLOOKUP(A22,'[1]DADOS FICHA FARMA'!$A:$K,11,0)</f>
        <v>4</v>
      </c>
      <c r="Z22" s="5" t="str">
        <f>VLOOKUP(A22,'[1]DADOS FICHA FARMA'!$A:$K,10,0)</f>
        <v>3004.90.99</v>
      </c>
      <c r="AA22">
        <f>VLOOKUP(A22,Fat!A:C,3,0)</f>
        <v>19628</v>
      </c>
    </row>
    <row r="23" spans="1:27" x14ac:dyDescent="0.25">
      <c r="A23" s="5">
        <v>1001280</v>
      </c>
      <c r="B23" s="5" t="s">
        <v>582</v>
      </c>
      <c r="C23" s="5">
        <v>50</v>
      </c>
      <c r="D23" s="5">
        <v>7</v>
      </c>
      <c r="E23" s="5" t="str">
        <f>VLOOKUP(D23,Plan2!A:B,2,0)</f>
        <v>Genérico</v>
      </c>
      <c r="F23" s="5" t="str">
        <f>VLOOKUP(A23,'[1]DADOS FICHA FARMA'!$A:$L,12,0)</f>
        <v>Linha Humana Genérico Lista Positiva</v>
      </c>
      <c r="G23" s="19">
        <f>VLOOKUP(A23,preços01.04!A:W,8,0)</f>
        <v>13.1</v>
      </c>
      <c r="H23" s="20">
        <f>VLOOKUP(A23,preços01.04!A:W,9,0)</f>
        <v>18.11</v>
      </c>
      <c r="I23" s="19">
        <f>VLOOKUP(A23,preços01.04!A:K,10,0)</f>
        <v>13.89</v>
      </c>
      <c r="J23" s="20">
        <f>VLOOKUP(A23,preços01.04!A:K,11,0)</f>
        <v>19.2</v>
      </c>
      <c r="K23" s="19">
        <f>VLOOKUP(A23,preços01.04!A:R,12,0)</f>
        <v>14.06</v>
      </c>
      <c r="L23" s="21">
        <f>VLOOKUP(A23,preços01.04!A:N,13,0)</f>
        <v>19.440000000000001</v>
      </c>
      <c r="M23" s="19">
        <f>VLOOKUP(A23,preços01.04!A:O,14,0)</f>
        <v>13.97</v>
      </c>
      <c r="N23" s="20">
        <f>VLOOKUP(A23,preços01.04!A:P,15,0)</f>
        <v>19.32</v>
      </c>
      <c r="O23" s="19">
        <f>VLOOKUP(A23,preços01.04!A:Q,16,0)</f>
        <v>14.41</v>
      </c>
      <c r="P23" s="20">
        <f>VLOOKUP(A23,preços01.04!A:R,17,0)</f>
        <v>19.920000000000002</v>
      </c>
      <c r="Q23" s="19">
        <f>VLOOKUP(A23,preços01.04!A:S,18,0)</f>
        <v>13.89</v>
      </c>
      <c r="R23" s="21">
        <f>VLOOKUP(A23,preços01.04!A:V,19,0)</f>
        <v>19.2</v>
      </c>
      <c r="S23" s="19">
        <f>VLOOKUP(A23,preços01.04!A:W,20,0)</f>
        <v>13.97</v>
      </c>
      <c r="T23" s="20">
        <f>VLOOKUP(A23,preços01.04!A:W,21,0)</f>
        <v>19.309999999999999</v>
      </c>
      <c r="U23" s="23">
        <f>VLOOKUP(A23,preços01.04!A:W,22,0)</f>
        <v>14.06</v>
      </c>
      <c r="V23" s="20">
        <f>VLOOKUP(A23,preços01.04!A:W,23,0)</f>
        <v>19.440000000000001</v>
      </c>
      <c r="W23" s="6">
        <v>60</v>
      </c>
      <c r="X23" s="8">
        <f>VLOOKUP(A23,'[1]DADOS FICHA FARMA'!$A:$L,9,0)</f>
        <v>7896006209027</v>
      </c>
      <c r="Y23" s="9">
        <f>VLOOKUP(A23,'[1]DADOS FICHA FARMA'!$A:$K,11,0)</f>
        <v>198</v>
      </c>
      <c r="Z23" s="5" t="str">
        <f>VLOOKUP(A23,'[1]DADOS FICHA FARMA'!$A:$K,10,0)</f>
        <v>3004.90.99</v>
      </c>
      <c r="AA23">
        <f>VLOOKUP(A23,Fat!A:C,3,0)</f>
        <v>86213</v>
      </c>
    </row>
    <row r="24" spans="1:27" x14ac:dyDescent="0.25">
      <c r="A24" s="5">
        <v>1000070</v>
      </c>
      <c r="B24" s="5" t="s">
        <v>443</v>
      </c>
      <c r="C24" s="5">
        <v>50</v>
      </c>
      <c r="D24" s="5">
        <v>1</v>
      </c>
      <c r="E24" s="5" t="str">
        <f>VLOOKUP(D24,Plan2!A:B,2,0)</f>
        <v>Marcas UQ</v>
      </c>
      <c r="F24" s="5" t="str">
        <f>VLOOKUP(A24,'[1]DADOS FICHA FARMA'!$A:$L,12,0)</f>
        <v>Linha Humana Similar Lista Positiva</v>
      </c>
      <c r="G24" s="19">
        <f>VLOOKUP(A24,preços01.04!A:W,8,0)</f>
        <v>11.39</v>
      </c>
      <c r="H24" s="20">
        <f>VLOOKUP(A24,preços01.04!A:W,9,0)</f>
        <v>15.74</v>
      </c>
      <c r="I24" s="19">
        <f>VLOOKUP(A24,preços01.04!A:K,10,0)</f>
        <v>12.07</v>
      </c>
      <c r="J24" s="20">
        <f>VLOOKUP(A24,preços01.04!A:K,11,0)</f>
        <v>16.690000000000001</v>
      </c>
      <c r="K24" s="19">
        <f>VLOOKUP(A24,preços01.04!A:R,12,0)</f>
        <v>12.22</v>
      </c>
      <c r="L24" s="21">
        <f>VLOOKUP(A24,preços01.04!A:N,13,0)</f>
        <v>16.89</v>
      </c>
      <c r="M24" s="19">
        <f>VLOOKUP(A24,preços01.04!A:O,14,0)</f>
        <v>12.15</v>
      </c>
      <c r="N24" s="20">
        <f>VLOOKUP(A24,preços01.04!A:P,15,0)</f>
        <v>16.79</v>
      </c>
      <c r="O24" s="19">
        <f>VLOOKUP(A24,preços01.04!A:Q,16,0)</f>
        <v>12.53</v>
      </c>
      <c r="P24" s="20">
        <f>VLOOKUP(A24,preços01.04!A:R,17,0)</f>
        <v>17.32</v>
      </c>
      <c r="Q24" s="19">
        <f>VLOOKUP(A24,preços01.04!A:S,18,0)</f>
        <v>12.07</v>
      </c>
      <c r="R24" s="21">
        <f>VLOOKUP(A24,preços01.04!A:V,19,0)</f>
        <v>16.690000000000001</v>
      </c>
      <c r="S24" s="19">
        <f>VLOOKUP(A24,preços01.04!A:W,20,0)</f>
        <v>12.15</v>
      </c>
      <c r="T24" s="20">
        <f>VLOOKUP(A24,preços01.04!A:W,21,0)</f>
        <v>16.8</v>
      </c>
      <c r="U24" s="23">
        <f>VLOOKUP(A24,preços01.04!A:W,22,0)</f>
        <v>12.22</v>
      </c>
      <c r="V24" s="20">
        <f>VLOOKUP(A24,preços01.04!A:W,23,0)</f>
        <v>16.89</v>
      </c>
      <c r="W24" s="6">
        <v>66</v>
      </c>
      <c r="X24" s="8">
        <f>VLOOKUP(A24,'[1]DADOS FICHA FARMA'!$A:$L,9,0)</f>
        <v>7896006221623</v>
      </c>
      <c r="Y24" s="9">
        <f>VLOOKUP(A24,'[1]DADOS FICHA FARMA'!$A:$K,11,0)</f>
        <v>60</v>
      </c>
      <c r="Z24" s="5" t="str">
        <f>VLOOKUP(A24,'[1]DADOS FICHA FARMA'!$A:$K,10,0)</f>
        <v>3004.90.99</v>
      </c>
      <c r="AA24">
        <f>VLOOKUP(A24,Fat!A:C,3,0)</f>
        <v>298584</v>
      </c>
    </row>
    <row r="25" spans="1:27" x14ac:dyDescent="0.25">
      <c r="A25" s="5">
        <v>1000242</v>
      </c>
      <c r="B25" s="5" t="s">
        <v>478</v>
      </c>
      <c r="C25" s="5">
        <v>50</v>
      </c>
      <c r="D25" s="5">
        <v>1</v>
      </c>
      <c r="E25" s="5" t="str">
        <f>VLOOKUP(D25,Plan2!A:B,2,0)</f>
        <v>Marcas UQ</v>
      </c>
      <c r="F25" s="5" t="str">
        <f>VLOOKUP(A25,'[1]DADOS FICHA FARMA'!$A:$L,12,0)</f>
        <v>Linha Humana Similar Lista Positiva</v>
      </c>
      <c r="G25" s="19">
        <f>VLOOKUP(A25,preços01.04!A:W,8,0)</f>
        <v>17.329999999999998</v>
      </c>
      <c r="H25" s="20">
        <f>VLOOKUP(A25,preços01.04!A:W,9,0)</f>
        <v>23.96</v>
      </c>
      <c r="I25" s="19">
        <f>VLOOKUP(A25,preços01.04!A:K,10,0)</f>
        <v>18.38</v>
      </c>
      <c r="J25" s="20">
        <f>VLOOKUP(A25,preços01.04!A:K,11,0)</f>
        <v>25.4</v>
      </c>
      <c r="K25" s="19">
        <f>VLOOKUP(A25,preços01.04!A:R,12,0)</f>
        <v>18.600000000000001</v>
      </c>
      <c r="L25" s="21">
        <f>VLOOKUP(A25,preços01.04!A:N,13,0)</f>
        <v>25.71</v>
      </c>
      <c r="M25" s="19">
        <f>VLOOKUP(A25,preços01.04!A:O,14,0)</f>
        <v>18.489999999999998</v>
      </c>
      <c r="N25" s="20">
        <f>VLOOKUP(A25,preços01.04!A:P,15,0)</f>
        <v>25.56</v>
      </c>
      <c r="O25" s="19">
        <f>VLOOKUP(A25,preços01.04!A:Q,16,0)</f>
        <v>19.07</v>
      </c>
      <c r="P25" s="20">
        <f>VLOOKUP(A25,preços01.04!A:R,17,0)</f>
        <v>26.36</v>
      </c>
      <c r="Q25" s="19">
        <f>VLOOKUP(A25,preços01.04!A:S,18,0)</f>
        <v>18.38</v>
      </c>
      <c r="R25" s="21">
        <f>VLOOKUP(A25,preços01.04!A:V,19,0)</f>
        <v>25.41</v>
      </c>
      <c r="S25" s="19">
        <f>VLOOKUP(A25,preços01.04!A:W,20,0)</f>
        <v>18.489999999999998</v>
      </c>
      <c r="T25" s="20">
        <f>VLOOKUP(A25,preços01.04!A:W,21,0)</f>
        <v>25.56</v>
      </c>
      <c r="U25" s="23">
        <f>VLOOKUP(A25,preços01.04!A:W,22,0)</f>
        <v>18.600000000000001</v>
      </c>
      <c r="V25" s="20">
        <f>VLOOKUP(A25,preços01.04!A:W,23,0)</f>
        <v>25.71</v>
      </c>
      <c r="W25" s="6">
        <v>72</v>
      </c>
      <c r="X25" s="8">
        <f>VLOOKUP(A25,'[1]DADOS FICHA FARMA'!$A:$L,9,0)</f>
        <v>7896006248910</v>
      </c>
      <c r="Y25" s="9">
        <f>VLOOKUP(A25,'[1]DADOS FICHA FARMA'!$A:$K,11,0)</f>
        <v>60</v>
      </c>
      <c r="Z25" s="5" t="str">
        <f>VLOOKUP(A25,'[1]DADOS FICHA FARMA'!$A:$K,10,0)</f>
        <v>3004.39.99</v>
      </c>
      <c r="AA25">
        <f>VLOOKUP(A25,Fat!A:C,3,0)</f>
        <v>372918</v>
      </c>
    </row>
    <row r="26" spans="1:27" x14ac:dyDescent="0.25">
      <c r="A26" s="5">
        <v>1000946</v>
      </c>
      <c r="B26" s="5" t="s">
        <v>538</v>
      </c>
      <c r="C26" s="5">
        <v>50</v>
      </c>
      <c r="D26" s="5">
        <v>1</v>
      </c>
      <c r="E26" s="5" t="str">
        <f>VLOOKUP(D26,Plan2!A:B,2,0)</f>
        <v>Marcas UQ</v>
      </c>
      <c r="F26" s="5" t="str">
        <f>VLOOKUP(A26,'[1]DADOS FICHA FARMA'!$A:$L,12,0)</f>
        <v>Linha Humana Outros Lista Negativa</v>
      </c>
      <c r="G26" s="19">
        <f>VLOOKUP(A26,preços01.04!A:W,8,0)</f>
        <v>27.44</v>
      </c>
      <c r="H26" s="20">
        <f>VLOOKUP(A26,preços01.04!A:W,9,0)</f>
        <v>0.01</v>
      </c>
      <c r="I26" s="19">
        <f>VLOOKUP(A26,preços01.04!A:K,10,0)</f>
        <v>29.35</v>
      </c>
      <c r="J26" s="20">
        <f>VLOOKUP(A26,preços01.04!A:K,11,0)</f>
        <v>0.01</v>
      </c>
      <c r="K26" s="19">
        <f>VLOOKUP(A26,preços01.04!A:R,12,0)</f>
        <v>29.76</v>
      </c>
      <c r="L26" s="21">
        <f>VLOOKUP(A26,preços01.04!A:N,13,0)</f>
        <v>0.01</v>
      </c>
      <c r="M26" s="19">
        <f>VLOOKUP(A26,preços01.04!A:O,14,0)</f>
        <v>29.55</v>
      </c>
      <c r="N26" s="20">
        <f>VLOOKUP(A26,preços01.04!A:P,15,0)</f>
        <v>0.01</v>
      </c>
      <c r="O26" s="19">
        <f>VLOOKUP(A26,preços01.04!A:Q,16,0)</f>
        <v>30.62</v>
      </c>
      <c r="P26" s="20">
        <f>VLOOKUP(A26,preços01.04!A:R,17,0)</f>
        <v>0.01</v>
      </c>
      <c r="Q26" s="19">
        <f>VLOOKUP(A26,preços01.04!A:S,18,0)</f>
        <v>25.54</v>
      </c>
      <c r="R26" s="21">
        <f>VLOOKUP(A26,preços01.04!A:V,19,0)</f>
        <v>0.01</v>
      </c>
      <c r="S26" s="19">
        <f>VLOOKUP(A26,preços01.04!A:W,20,0)</f>
        <v>25.7</v>
      </c>
      <c r="T26" s="20">
        <f>VLOOKUP(A26,preços01.04!A:W,21,0)</f>
        <v>0.01</v>
      </c>
      <c r="U26" s="23">
        <f>VLOOKUP(A26,preços01.04!A:W,22,0)</f>
        <v>25.85</v>
      </c>
      <c r="V26" s="20">
        <f>VLOOKUP(A26,preços01.04!A:W,23,0)</f>
        <v>0.01</v>
      </c>
      <c r="W26" s="6">
        <v>66</v>
      </c>
      <c r="X26" s="8">
        <f>VLOOKUP(A26,'[1]DADOS FICHA FARMA'!$A:$L,9,0)</f>
        <v>7896006229971</v>
      </c>
      <c r="Y26" s="9">
        <f>VLOOKUP(A26,'[1]DADOS FICHA FARMA'!$A:$K,11,0)</f>
        <v>50</v>
      </c>
      <c r="Z26" s="5" t="str">
        <f>VLOOKUP(A26,'[1]DADOS FICHA FARMA'!$A:$K,10,0)</f>
        <v>3004.50.90</v>
      </c>
      <c r="AA26">
        <f>VLOOKUP(A26,Fat!A:C,3,0)</f>
        <v>431970</v>
      </c>
    </row>
    <row r="27" spans="1:27" x14ac:dyDescent="0.25">
      <c r="A27" s="5">
        <v>1001251</v>
      </c>
      <c r="B27" s="5" t="s">
        <v>100</v>
      </c>
      <c r="C27" s="5">
        <v>50</v>
      </c>
      <c r="D27" s="5">
        <v>1</v>
      </c>
      <c r="E27" s="5" t="str">
        <f>VLOOKUP(D27,Plan2!A:B,2,0)</f>
        <v>Marcas UQ</v>
      </c>
      <c r="F27" s="5" t="str">
        <f>VLOOKUP(A27,'[1]DADOS FICHA FARMA'!$A:$L,12,0)</f>
        <v>Linha Humana Outros Lista Negativa</v>
      </c>
      <c r="G27" s="19">
        <f>VLOOKUP(A27,preços01.04!A:W,8,0)</f>
        <v>10.49</v>
      </c>
      <c r="H27" s="20">
        <f>VLOOKUP(A27,preços01.04!A:W,9,0)</f>
        <v>0.01</v>
      </c>
      <c r="I27" s="19">
        <f>VLOOKUP(A27,preços01.04!A:K,10,0)</f>
        <v>11.21</v>
      </c>
      <c r="J27" s="20">
        <f>VLOOKUP(A27,preços01.04!A:K,11,0)</f>
        <v>0.01</v>
      </c>
      <c r="K27" s="19">
        <f>VLOOKUP(A27,preços01.04!A:R,12,0)</f>
        <v>11.37</v>
      </c>
      <c r="L27" s="21">
        <f>VLOOKUP(A27,preços01.04!A:N,13,0)</f>
        <v>0.01</v>
      </c>
      <c r="M27" s="19">
        <f>VLOOKUP(A27,preços01.04!A:O,14,0)</f>
        <v>11.29</v>
      </c>
      <c r="N27" s="20">
        <f>VLOOKUP(A27,preços01.04!A:P,15,0)</f>
        <v>0.01</v>
      </c>
      <c r="O27" s="19">
        <f>VLOOKUP(A27,preços01.04!A:Q,16,0)</f>
        <v>11.7</v>
      </c>
      <c r="P27" s="20">
        <f>VLOOKUP(A27,preços01.04!A:R,17,0)</f>
        <v>0.01</v>
      </c>
      <c r="Q27" s="19">
        <f>VLOOKUP(A27,preços01.04!A:S,18,0)</f>
        <v>9.75</v>
      </c>
      <c r="R27" s="21">
        <f>VLOOKUP(A27,preços01.04!A:V,19,0)</f>
        <v>0.01</v>
      </c>
      <c r="S27" s="19">
        <f>VLOOKUP(A27,preços01.04!A:W,20,0)</f>
        <v>9.81</v>
      </c>
      <c r="T27" s="20">
        <f>VLOOKUP(A27,preços01.04!A:W,21,0)</f>
        <v>0.01</v>
      </c>
      <c r="U27" s="23">
        <f>VLOOKUP(A27,preços01.04!A:W,22,0)</f>
        <v>9.8699999999999992</v>
      </c>
      <c r="V27" s="20">
        <f>VLOOKUP(A27,preços01.04!A:W,23,0)</f>
        <v>0.01</v>
      </c>
      <c r="W27" s="6">
        <v>69</v>
      </c>
      <c r="X27" s="8">
        <f>VLOOKUP(A27,'[1]DADOS FICHA FARMA'!$A:$L,9,0)</f>
        <v>7896006229964</v>
      </c>
      <c r="Y27" s="9">
        <f>VLOOKUP(A27,'[1]DADOS FICHA FARMA'!$A:$K,11,0)</f>
        <v>140</v>
      </c>
      <c r="Z27" s="5" t="str">
        <f>VLOOKUP(A27,'[1]DADOS FICHA FARMA'!$A:$K,10,0)</f>
        <v>3004.50.90</v>
      </c>
      <c r="AA27">
        <f>VLOOKUP(A27,Fat!A:C,3,0)</f>
        <v>1784166</v>
      </c>
    </row>
    <row r="28" spans="1:27" x14ac:dyDescent="0.25">
      <c r="A28" s="5">
        <v>1001248</v>
      </c>
      <c r="B28" s="5" t="s">
        <v>581</v>
      </c>
      <c r="C28" s="5">
        <v>50</v>
      </c>
      <c r="D28" s="5">
        <v>1</v>
      </c>
      <c r="E28" s="5" t="str">
        <f>VLOOKUP(D28,Plan2!A:B,2,0)</f>
        <v>Marcas UQ</v>
      </c>
      <c r="F28" s="5" t="str">
        <f>VLOOKUP(A28,'[1]DADOS FICHA FARMA'!$A:$L,12,0)</f>
        <v>Linha Humana Outros Lista Negativa</v>
      </c>
      <c r="G28" s="19">
        <f>VLOOKUP(A28,preços01.04!A:W,8,0)</f>
        <v>8.19</v>
      </c>
      <c r="H28" s="20">
        <f>VLOOKUP(A28,preços01.04!A:W,9,0)</f>
        <v>0.01</v>
      </c>
      <c r="I28" s="19">
        <f>VLOOKUP(A28,preços01.04!A:K,10,0)</f>
        <v>8.76</v>
      </c>
      <c r="J28" s="20">
        <f>VLOOKUP(A28,preços01.04!A:K,11,0)</f>
        <v>0.01</v>
      </c>
      <c r="K28" s="19">
        <f>VLOOKUP(A28,preços01.04!A:R,12,0)</f>
        <v>8.8800000000000008</v>
      </c>
      <c r="L28" s="21">
        <f>VLOOKUP(A28,preços01.04!A:N,13,0)</f>
        <v>0.01</v>
      </c>
      <c r="M28" s="19">
        <f>VLOOKUP(A28,preços01.04!A:O,14,0)</f>
        <v>8.82</v>
      </c>
      <c r="N28" s="20">
        <f>VLOOKUP(A28,preços01.04!A:P,15,0)</f>
        <v>0.01</v>
      </c>
      <c r="O28" s="19">
        <f>VLOOKUP(A28,preços01.04!A:Q,16,0)</f>
        <v>9.14</v>
      </c>
      <c r="P28" s="20">
        <f>VLOOKUP(A28,preços01.04!A:R,17,0)</f>
        <v>0.01</v>
      </c>
      <c r="Q28" s="19">
        <f>VLOOKUP(A28,preços01.04!A:S,18,0)</f>
        <v>7.62</v>
      </c>
      <c r="R28" s="21">
        <f>VLOOKUP(A28,preços01.04!A:V,19,0)</f>
        <v>0.01</v>
      </c>
      <c r="S28" s="19">
        <f>VLOOKUP(A28,preços01.04!A:W,20,0)</f>
        <v>7.67</v>
      </c>
      <c r="T28" s="20">
        <f>VLOOKUP(A28,preços01.04!A:W,21,0)</f>
        <v>0.01</v>
      </c>
      <c r="U28" s="23">
        <f>VLOOKUP(A28,preços01.04!A:W,22,0)</f>
        <v>7.71</v>
      </c>
      <c r="V28" s="20">
        <f>VLOOKUP(A28,preços01.04!A:W,23,0)</f>
        <v>0.01</v>
      </c>
      <c r="W28" s="6">
        <v>68</v>
      </c>
      <c r="X28" s="8">
        <f>VLOOKUP(A28,'[1]DADOS FICHA FARMA'!$A:$L,9,0)</f>
        <v>7896006229988</v>
      </c>
      <c r="Y28" s="9">
        <f>VLOOKUP(A28,'[1]DADOS FICHA FARMA'!$A:$K,11,0)</f>
        <v>90</v>
      </c>
      <c r="Z28" s="5" t="str">
        <f>VLOOKUP(A28,'[1]DADOS FICHA FARMA'!$A:$K,10,0)</f>
        <v>3004.50.90</v>
      </c>
      <c r="AA28">
        <f>VLOOKUP(A28,Fat!A:C,3,0)</f>
        <v>106605</v>
      </c>
    </row>
    <row r="29" spans="1:27" x14ac:dyDescent="0.25">
      <c r="A29" s="5">
        <v>1001222</v>
      </c>
      <c r="B29" s="5" t="s">
        <v>579</v>
      </c>
      <c r="C29" s="5">
        <v>50</v>
      </c>
      <c r="D29" s="5">
        <v>1</v>
      </c>
      <c r="E29" s="5" t="str">
        <f>VLOOKUP(D29,Plan2!A:B,2,0)</f>
        <v>Marcas UQ</v>
      </c>
      <c r="F29" s="5" t="str">
        <f>VLOOKUP(A29,'[1]DADOS FICHA FARMA'!$A:$L,12,0)</f>
        <v>Linha Humana Outros Lista Negativa</v>
      </c>
      <c r="G29" s="19">
        <f>VLOOKUP(A29,preços01.04!A:W,8,0)</f>
        <v>36.31</v>
      </c>
      <c r="H29" s="20">
        <f>VLOOKUP(A29,preços01.04!A:W,9,0)</f>
        <v>0.01</v>
      </c>
      <c r="I29" s="19">
        <f>VLOOKUP(A29,preços01.04!A:K,10,0)</f>
        <v>38.82</v>
      </c>
      <c r="J29" s="20">
        <f>VLOOKUP(A29,preços01.04!A:K,11,0)</f>
        <v>0.01</v>
      </c>
      <c r="K29" s="19">
        <f>VLOOKUP(A29,preços01.04!A:R,12,0)</f>
        <v>39.369999999999997</v>
      </c>
      <c r="L29" s="21">
        <f>VLOOKUP(A29,preços01.04!A:N,13,0)</f>
        <v>0.01</v>
      </c>
      <c r="M29" s="19">
        <f>VLOOKUP(A29,preços01.04!A:O,14,0)</f>
        <v>39.1</v>
      </c>
      <c r="N29" s="20">
        <f>VLOOKUP(A29,preços01.04!A:P,15,0)</f>
        <v>0.01</v>
      </c>
      <c r="O29" s="19">
        <f>VLOOKUP(A29,preços01.04!A:Q,16,0)</f>
        <v>40.51</v>
      </c>
      <c r="P29" s="20">
        <f>VLOOKUP(A29,preços01.04!A:R,17,0)</f>
        <v>0.01</v>
      </c>
      <c r="Q29" s="19">
        <f>VLOOKUP(A29,preços01.04!A:S,18,0)</f>
        <v>33.79</v>
      </c>
      <c r="R29" s="21">
        <f>VLOOKUP(A29,preços01.04!A:V,19,0)</f>
        <v>0.01</v>
      </c>
      <c r="S29" s="19">
        <f>VLOOKUP(A29,preços01.04!A:W,20,0)</f>
        <v>34</v>
      </c>
      <c r="T29" s="20">
        <f>VLOOKUP(A29,preços01.04!A:W,21,0)</f>
        <v>0.01</v>
      </c>
      <c r="U29" s="23">
        <f>VLOOKUP(A29,preços01.04!A:W,22,0)</f>
        <v>34.200000000000003</v>
      </c>
      <c r="V29" s="20">
        <f>VLOOKUP(A29,preços01.04!A:W,23,0)</f>
        <v>0.01</v>
      </c>
      <c r="W29" s="6">
        <v>70</v>
      </c>
      <c r="X29" s="8">
        <f>VLOOKUP(A29,'[1]DADOS FICHA FARMA'!$A:$L,9,0)</f>
        <v>7896006207306</v>
      </c>
      <c r="Y29" s="9">
        <f>VLOOKUP(A29,'[1]DADOS FICHA FARMA'!$A:$K,11,0)</f>
        <v>50</v>
      </c>
      <c r="Z29" s="5" t="str">
        <f>VLOOKUP(A29,'[1]DADOS FICHA FARMA'!$A:$K,10,0)</f>
        <v>3004.90.99</v>
      </c>
      <c r="AA29">
        <f>VLOOKUP(A29,Fat!A:C,3,0)</f>
        <v>121111</v>
      </c>
    </row>
    <row r="30" spans="1:27" x14ac:dyDescent="0.25">
      <c r="A30" s="5">
        <v>1001167</v>
      </c>
      <c r="B30" s="5" t="s">
        <v>397</v>
      </c>
      <c r="C30" s="5">
        <v>50</v>
      </c>
      <c r="D30" s="5">
        <v>1</v>
      </c>
      <c r="E30" s="5" t="str">
        <f>VLOOKUP(D30,Plan2!A:B,2,0)</f>
        <v>Marcas UQ</v>
      </c>
      <c r="F30" s="5" t="str">
        <f>VLOOKUP(A30,'[1]DADOS FICHA FARMA'!$A:$L,12,0)</f>
        <v>Linha Humana Outros Lista Negativa</v>
      </c>
      <c r="G30" s="19">
        <f>VLOOKUP(A30,preços01.04!A:W,8,0)</f>
        <v>22.79</v>
      </c>
      <c r="H30" s="20">
        <f>VLOOKUP(A30,preços01.04!A:W,9,0)</f>
        <v>0.01</v>
      </c>
      <c r="I30" s="19">
        <f>VLOOKUP(A30,preços01.04!A:K,10,0)</f>
        <v>24.37</v>
      </c>
      <c r="J30" s="20">
        <f>VLOOKUP(A30,preços01.04!A:K,11,0)</f>
        <v>0.01</v>
      </c>
      <c r="K30" s="19">
        <f>VLOOKUP(A30,preços01.04!A:R,12,0)</f>
        <v>24.71</v>
      </c>
      <c r="L30" s="21">
        <f>VLOOKUP(A30,preços01.04!A:N,13,0)</f>
        <v>0.01</v>
      </c>
      <c r="M30" s="19">
        <f>VLOOKUP(A30,preços01.04!A:O,14,0)</f>
        <v>24.54</v>
      </c>
      <c r="N30" s="20">
        <f>VLOOKUP(A30,preços01.04!A:P,15,0)</f>
        <v>0.01</v>
      </c>
      <c r="O30" s="19">
        <f>VLOOKUP(A30,preços01.04!A:Q,16,0)</f>
        <v>25.43</v>
      </c>
      <c r="P30" s="20">
        <f>VLOOKUP(A30,preços01.04!A:R,17,0)</f>
        <v>0.01</v>
      </c>
      <c r="Q30" s="19">
        <f>VLOOKUP(A30,preços01.04!A:S,18,0)</f>
        <v>21.21</v>
      </c>
      <c r="R30" s="21">
        <f>VLOOKUP(A30,preços01.04!A:V,19,0)</f>
        <v>0.01</v>
      </c>
      <c r="S30" s="19">
        <f>VLOOKUP(A30,preços01.04!A:W,20,0)</f>
        <v>21.34</v>
      </c>
      <c r="T30" s="20">
        <f>VLOOKUP(A30,preços01.04!A:W,21,0)</f>
        <v>0.01</v>
      </c>
      <c r="U30" s="23">
        <f>VLOOKUP(A30,preços01.04!A:W,22,0)</f>
        <v>21.47</v>
      </c>
      <c r="V30" s="20">
        <f>VLOOKUP(A30,preços01.04!A:W,23,0)</f>
        <v>0.01</v>
      </c>
      <c r="W30" s="6">
        <v>71</v>
      </c>
      <c r="X30" s="8">
        <f>VLOOKUP(A30,'[1]DADOS FICHA FARMA'!$A:$L,9,0)</f>
        <v>7896006298298</v>
      </c>
      <c r="Y30" s="9">
        <f>VLOOKUP(A30,'[1]DADOS FICHA FARMA'!$A:$K,11,0)</f>
        <v>144</v>
      </c>
      <c r="Z30" s="5" t="str">
        <f>VLOOKUP(A30,'[1]DADOS FICHA FARMA'!$A:$K,10,0)</f>
        <v>3004.50.90</v>
      </c>
    </row>
    <row r="31" spans="1:27" x14ac:dyDescent="0.25">
      <c r="A31" s="5">
        <v>1001207</v>
      </c>
      <c r="B31" s="5" t="s">
        <v>577</v>
      </c>
      <c r="C31" s="5">
        <v>50</v>
      </c>
      <c r="D31" s="5">
        <v>1</v>
      </c>
      <c r="E31" s="5" t="str">
        <f>VLOOKUP(D31,Plan2!A:B,2,0)</f>
        <v>Marcas UQ</v>
      </c>
      <c r="F31" s="5" t="str">
        <f>VLOOKUP(A31,'[1]DADOS FICHA FARMA'!$A:$L,12,0)</f>
        <v>Linha Alimentos</v>
      </c>
      <c r="G31" s="19">
        <f>VLOOKUP(A31,preços01.04!A:W,8,0)</f>
        <v>44.88</v>
      </c>
      <c r="H31" s="20">
        <f>VLOOKUP(A31,preços01.04!A:W,9,0)</f>
        <v>44.88</v>
      </c>
      <c r="I31" s="19">
        <f>VLOOKUP(A31,preços01.04!A:K,10,0)</f>
        <v>44.88</v>
      </c>
      <c r="J31" s="20">
        <f>VLOOKUP(A31,preços01.04!A:K,11,0)</f>
        <v>44.88</v>
      </c>
      <c r="K31" s="19">
        <f>VLOOKUP(A31,preços01.04!A:R,12,0)</f>
        <v>44.88</v>
      </c>
      <c r="L31" s="21">
        <f>VLOOKUP(A31,preços01.04!A:N,13,0)</f>
        <v>44.88</v>
      </c>
      <c r="M31" s="19">
        <f>VLOOKUP(A31,preços01.04!A:O,14,0)</f>
        <v>44.88</v>
      </c>
      <c r="N31" s="20">
        <f>VLOOKUP(A31,preços01.04!A:P,15,0)</f>
        <v>44.88</v>
      </c>
      <c r="O31" s="19">
        <f>VLOOKUP(A31,preços01.04!A:Q,16,0)</f>
        <v>44.88</v>
      </c>
      <c r="P31" s="20">
        <f>VLOOKUP(A31,preços01.04!A:R,17,0)</f>
        <v>44.88</v>
      </c>
      <c r="Q31" s="19">
        <f>VLOOKUP(A31,preços01.04!A:S,18,0)</f>
        <v>44.88</v>
      </c>
      <c r="R31" s="21">
        <f>VLOOKUP(A31,preços01.04!A:V,19,0)</f>
        <v>44.88</v>
      </c>
      <c r="S31" s="19">
        <f>VLOOKUP(A31,preços01.04!A:W,20,0)</f>
        <v>44.88</v>
      </c>
      <c r="T31" s="20">
        <f>VLOOKUP(A31,preços01.04!A:W,21,0)</f>
        <v>44.88</v>
      </c>
      <c r="U31" s="23">
        <f>VLOOKUP(A31,preços01.04!A:W,22,0)</f>
        <v>44.88</v>
      </c>
      <c r="V31" s="20">
        <f>VLOOKUP(A31,preços01.04!A:W,23,0)</f>
        <v>44.88</v>
      </c>
      <c r="W31" s="6">
        <v>77</v>
      </c>
      <c r="X31" s="8">
        <f>VLOOKUP(A31,'[1]DADOS FICHA FARMA'!$A:$L,9,0)</f>
        <v>7896006298311</v>
      </c>
      <c r="Y31" s="9">
        <f>VLOOKUP(A31,'[1]DADOS FICHA FARMA'!$A:$K,11,0)</f>
        <v>72</v>
      </c>
      <c r="Z31" s="5" t="str">
        <f>VLOOKUP(A31,'[1]DADOS FICHA FARMA'!$A:$K,10,0)</f>
        <v>2106.90.30</v>
      </c>
      <c r="AA31">
        <f>VLOOKUP(A31,Fat!A:C,3,0)</f>
        <v>98339</v>
      </c>
    </row>
    <row r="32" spans="1:27" x14ac:dyDescent="0.25">
      <c r="A32" s="5">
        <v>1001205</v>
      </c>
      <c r="B32" s="5" t="s">
        <v>576</v>
      </c>
      <c r="C32" s="5">
        <v>50</v>
      </c>
      <c r="D32" s="5">
        <v>1</v>
      </c>
      <c r="E32" s="5" t="str">
        <f>VLOOKUP(D32,Plan2!A:B,2,0)</f>
        <v>Marcas UQ</v>
      </c>
      <c r="F32" s="5" t="str">
        <f>VLOOKUP(A32,'[1]DADOS FICHA FARMA'!$A:$L,12,0)</f>
        <v>Linha Humana Outros Lista Negativa</v>
      </c>
      <c r="G32" s="19">
        <f>VLOOKUP(A32,preços01.04!A:W,8,0)</f>
        <v>26.97</v>
      </c>
      <c r="H32" s="20">
        <f>VLOOKUP(A32,preços01.04!A:W,9,0)</f>
        <v>0.01</v>
      </c>
      <c r="I32" s="19">
        <f>VLOOKUP(A32,preços01.04!A:K,10,0)</f>
        <v>28.84</v>
      </c>
      <c r="J32" s="20">
        <f>VLOOKUP(A32,preços01.04!A:K,11,0)</f>
        <v>0.01</v>
      </c>
      <c r="K32" s="19">
        <f>VLOOKUP(A32,preços01.04!A:R,12,0)</f>
        <v>29.25</v>
      </c>
      <c r="L32" s="21">
        <f>VLOOKUP(A32,preços01.04!A:N,13,0)</f>
        <v>0.01</v>
      </c>
      <c r="M32" s="19">
        <f>VLOOKUP(A32,preços01.04!A:O,14,0)</f>
        <v>29.05</v>
      </c>
      <c r="N32" s="20">
        <f>VLOOKUP(A32,preços01.04!A:P,15,0)</f>
        <v>0.01</v>
      </c>
      <c r="O32" s="19">
        <f>VLOOKUP(A32,preços01.04!A:Q,16,0)</f>
        <v>30.1</v>
      </c>
      <c r="P32" s="20">
        <f>VLOOKUP(A32,preços01.04!A:R,17,0)</f>
        <v>0.01</v>
      </c>
      <c r="Q32" s="19">
        <f>VLOOKUP(A32,preços01.04!A:S,18,0)</f>
        <v>25.1</v>
      </c>
      <c r="R32" s="21">
        <f>VLOOKUP(A32,preços01.04!A:V,19,0)</f>
        <v>0.01</v>
      </c>
      <c r="S32" s="19">
        <f>VLOOKUP(A32,preços01.04!A:W,20,0)</f>
        <v>25.26</v>
      </c>
      <c r="T32" s="20">
        <f>VLOOKUP(A32,preços01.04!A:W,21,0)</f>
        <v>0.01</v>
      </c>
      <c r="U32" s="23">
        <f>VLOOKUP(A32,preços01.04!A:W,22,0)</f>
        <v>25.41</v>
      </c>
      <c r="V32" s="20">
        <f>VLOOKUP(A32,preços01.04!A:W,23,0)</f>
        <v>0.01</v>
      </c>
      <c r="W32" s="6">
        <v>66</v>
      </c>
      <c r="X32" s="8">
        <f>VLOOKUP(A32,'[1]DADOS FICHA FARMA'!$A:$L,9,0)</f>
        <v>7896006210948</v>
      </c>
      <c r="Y32" s="9">
        <f>VLOOKUP(A32,'[1]DADOS FICHA FARMA'!$A:$K,11,0)</f>
        <v>77</v>
      </c>
      <c r="Z32" s="5" t="str">
        <f>VLOOKUP(A32,'[1]DADOS FICHA FARMA'!$A:$K,10,0)</f>
        <v>3004.50.90</v>
      </c>
      <c r="AA32">
        <f>VLOOKUP(A32,Fat!A:C,3,0)</f>
        <v>239291</v>
      </c>
    </row>
    <row r="33" spans="1:27" x14ac:dyDescent="0.25">
      <c r="A33" s="5">
        <v>1000611</v>
      </c>
      <c r="B33" s="5" t="s">
        <v>520</v>
      </c>
      <c r="C33" s="5">
        <v>50</v>
      </c>
      <c r="D33" s="5">
        <v>1</v>
      </c>
      <c r="E33" s="5" t="str">
        <f>VLOOKUP(D33,Plan2!A:B,2,0)</f>
        <v>Marcas UQ</v>
      </c>
      <c r="F33" s="5" t="str">
        <f>VLOOKUP(A33,'[1]DADOS FICHA FARMA'!$A:$L,12,0)</f>
        <v>Linha Humana Similar Lista Negativa</v>
      </c>
      <c r="G33" s="19">
        <f>VLOOKUP(A33,preços01.04!A:W,8,0)</f>
        <v>13.74</v>
      </c>
      <c r="H33" s="20">
        <f>VLOOKUP(A33,preços01.04!A:W,9,0)</f>
        <v>18.350000000000001</v>
      </c>
      <c r="I33" s="19">
        <f>VLOOKUP(A33,preços01.04!A:K,10,0)</f>
        <v>14.69</v>
      </c>
      <c r="J33" s="20">
        <f>VLOOKUP(A33,preços01.04!A:K,11,0)</f>
        <v>19.59</v>
      </c>
      <c r="K33" s="19">
        <f>VLOOKUP(A33,preços01.04!A:R,12,0)</f>
        <v>14.9</v>
      </c>
      <c r="L33" s="21">
        <f>VLOOKUP(A33,preços01.04!A:N,13,0)</f>
        <v>19.850000000000001</v>
      </c>
      <c r="M33" s="19">
        <f>VLOOKUP(A33,preços01.04!A:O,14,0)</f>
        <v>14.8</v>
      </c>
      <c r="N33" s="20">
        <f>VLOOKUP(A33,preços01.04!A:P,15,0)</f>
        <v>19.72</v>
      </c>
      <c r="O33" s="19">
        <f>VLOOKUP(A33,preços01.04!A:Q,16,0)</f>
        <v>15.33</v>
      </c>
      <c r="P33" s="20">
        <f>VLOOKUP(A33,preços01.04!A:R,17,0)</f>
        <v>20.41</v>
      </c>
      <c r="Q33" s="19">
        <f>VLOOKUP(A33,preços01.04!A:S,18,0)</f>
        <v>12.78</v>
      </c>
      <c r="R33" s="21">
        <f>VLOOKUP(A33,preços01.04!A:V,19,0)</f>
        <v>17.03</v>
      </c>
      <c r="S33" s="19">
        <f>VLOOKUP(A33,preços01.04!A:W,20,0)</f>
        <v>12.87</v>
      </c>
      <c r="T33" s="20">
        <f>VLOOKUP(A33,preços01.04!A:W,21,0)</f>
        <v>17.149999999999999</v>
      </c>
      <c r="U33" s="23">
        <f>VLOOKUP(A33,preços01.04!A:W,22,0)</f>
        <v>12.94</v>
      </c>
      <c r="V33" s="20">
        <f>VLOOKUP(A33,preços01.04!A:W,23,0)</f>
        <v>17.239999999999998</v>
      </c>
      <c r="W33" s="6">
        <v>80</v>
      </c>
      <c r="X33" s="8">
        <f>VLOOKUP(A33,'[1]DADOS FICHA FARMA'!$A:$L,9,0)</f>
        <v>7896006291657</v>
      </c>
      <c r="Y33" s="9">
        <f>VLOOKUP(A33,'[1]DADOS FICHA FARMA'!$A:$K,11,0)</f>
        <v>108</v>
      </c>
      <c r="Z33" s="5" t="str">
        <f>VLOOKUP(A33,'[1]DADOS FICHA FARMA'!$A:$K,10,0)</f>
        <v>3004.90.45</v>
      </c>
      <c r="AA33">
        <f>VLOOKUP(A33,Fat!A:C,3,0)</f>
        <v>45895</v>
      </c>
    </row>
    <row r="34" spans="1:27" x14ac:dyDescent="0.25">
      <c r="A34" s="5">
        <v>1000273</v>
      </c>
      <c r="B34" s="5" t="s">
        <v>486</v>
      </c>
      <c r="C34" s="5">
        <v>50</v>
      </c>
      <c r="D34" s="5">
        <v>2</v>
      </c>
      <c r="E34" s="5" t="str">
        <f>VLOOKUP(D34,Plan2!A:B,2,0)</f>
        <v>Andromed</v>
      </c>
      <c r="F34" s="5" t="str">
        <f>VLOOKUP(A34,'[1]DADOS FICHA FARMA'!$A:$L,12,0)</f>
        <v>Linha Humana Similar Lista Negativa</v>
      </c>
      <c r="G34" s="19">
        <f>VLOOKUP(A34,preços01.04!A:W,8,0)</f>
        <v>31.26</v>
      </c>
      <c r="H34" s="20">
        <f>VLOOKUP(A34,preços01.04!A:W,9,0)</f>
        <v>41.76</v>
      </c>
      <c r="I34" s="19">
        <f>VLOOKUP(A34,preços01.04!A:K,10,0)</f>
        <v>33.43</v>
      </c>
      <c r="J34" s="20">
        <f>VLOOKUP(A34,preços01.04!A:K,11,0)</f>
        <v>44.56</v>
      </c>
      <c r="K34" s="19">
        <f>VLOOKUP(A34,preços01.04!A:R,12,0)</f>
        <v>33.9</v>
      </c>
      <c r="L34" s="21">
        <f>VLOOKUP(A34,preços01.04!A:N,13,0)</f>
        <v>45.17</v>
      </c>
      <c r="M34" s="19">
        <f>VLOOKUP(A34,preços01.04!A:O,14,0)</f>
        <v>33.659999999999997</v>
      </c>
      <c r="N34" s="20">
        <f>VLOOKUP(A34,preços01.04!A:P,15,0)</f>
        <v>44.86</v>
      </c>
      <c r="O34" s="19">
        <f>VLOOKUP(A34,preços01.04!A:Q,16,0)</f>
        <v>34.880000000000003</v>
      </c>
      <c r="P34" s="20">
        <f>VLOOKUP(A34,preços01.04!A:R,17,0)</f>
        <v>46.43</v>
      </c>
      <c r="Q34" s="19">
        <f>VLOOKUP(A34,preços01.04!A:S,18,0)</f>
        <v>29.1</v>
      </c>
      <c r="R34" s="21">
        <f>VLOOKUP(A34,preços01.04!A:V,19,0)</f>
        <v>38.79</v>
      </c>
      <c r="S34" s="19">
        <f>VLOOKUP(A34,preços01.04!A:W,20,0)</f>
        <v>29.27</v>
      </c>
      <c r="T34" s="20">
        <f>VLOOKUP(A34,preços01.04!A:W,21,0)</f>
        <v>39.01</v>
      </c>
      <c r="U34" s="23">
        <f>VLOOKUP(A34,preços01.04!A:W,22,0)</f>
        <v>29.45</v>
      </c>
      <c r="V34" s="20">
        <f>VLOOKUP(A34,preços01.04!A:W,23,0)</f>
        <v>39.24</v>
      </c>
      <c r="W34" s="6">
        <v>30</v>
      </c>
      <c r="X34" s="8">
        <f>VLOOKUP(A34,'[1]DADOS FICHA FARMA'!$A:$L,9,0)</f>
        <v>7896006257943</v>
      </c>
      <c r="Y34" s="9">
        <f>VLOOKUP(A34,'[1]DADOS FICHA FARMA'!$A:$K,11,0)</f>
        <v>28</v>
      </c>
      <c r="Z34" s="5" t="str">
        <f>VLOOKUP(A34,'[1]DADOS FICHA FARMA'!$A:$K,10,0)</f>
        <v>3004.90.69</v>
      </c>
      <c r="AA34">
        <f>VLOOKUP(A34,Fat!A:C,3,0)</f>
        <v>28243</v>
      </c>
    </row>
    <row r="35" spans="1:27" x14ac:dyDescent="0.25">
      <c r="A35" s="5">
        <v>1000272</v>
      </c>
      <c r="B35" s="5" t="s">
        <v>485</v>
      </c>
      <c r="C35" s="5">
        <v>50</v>
      </c>
      <c r="D35" s="5">
        <v>2</v>
      </c>
      <c r="E35" s="5" t="str">
        <f>VLOOKUP(D35,Plan2!A:B,2,0)</f>
        <v>Andromed</v>
      </c>
      <c r="F35" s="5" t="str">
        <f>VLOOKUP(A35,'[1]DADOS FICHA FARMA'!$A:$L,12,0)</f>
        <v>Linha Humana Similar Lista Negativa</v>
      </c>
      <c r="G35" s="19">
        <f>VLOOKUP(A35,preços01.04!A:W,8,0)</f>
        <v>4.16</v>
      </c>
      <c r="H35" s="20">
        <f>VLOOKUP(A35,preços01.04!A:W,9,0)</f>
        <v>5.56</v>
      </c>
      <c r="I35" s="19">
        <f>VLOOKUP(A35,preços01.04!A:K,10,0)</f>
        <v>4.45</v>
      </c>
      <c r="J35" s="20">
        <f>VLOOKUP(A35,preços01.04!A:K,11,0)</f>
        <v>5.93</v>
      </c>
      <c r="K35" s="19">
        <f>VLOOKUP(A35,preços01.04!A:R,12,0)</f>
        <v>4.51</v>
      </c>
      <c r="L35" s="21">
        <f>VLOOKUP(A35,preços01.04!A:N,13,0)</f>
        <v>6.01</v>
      </c>
      <c r="M35" s="19">
        <f>VLOOKUP(A35,preços01.04!A:O,14,0)</f>
        <v>4.4800000000000004</v>
      </c>
      <c r="N35" s="20">
        <f>VLOOKUP(A35,preços01.04!A:P,15,0)</f>
        <v>5.97</v>
      </c>
      <c r="O35" s="19">
        <f>VLOOKUP(A35,preços01.04!A:Q,16,0)</f>
        <v>4.6399999999999997</v>
      </c>
      <c r="P35" s="20">
        <f>VLOOKUP(A35,preços01.04!A:R,17,0)</f>
        <v>6.18</v>
      </c>
      <c r="Q35" s="19">
        <f>VLOOKUP(A35,preços01.04!A:S,18,0)</f>
        <v>3.87</v>
      </c>
      <c r="R35" s="21">
        <f>VLOOKUP(A35,preços01.04!A:V,19,0)</f>
        <v>5.16</v>
      </c>
      <c r="S35" s="19">
        <f>VLOOKUP(A35,preços01.04!A:W,20,0)</f>
        <v>3.89</v>
      </c>
      <c r="T35" s="20">
        <f>VLOOKUP(A35,preços01.04!A:W,21,0)</f>
        <v>5.18</v>
      </c>
      <c r="U35" s="23">
        <f>VLOOKUP(A35,preços01.04!A:W,22,0)</f>
        <v>3.91</v>
      </c>
      <c r="V35" s="20">
        <f>VLOOKUP(A35,preços01.04!A:W,23,0)</f>
        <v>5.21</v>
      </c>
      <c r="W35" s="6">
        <v>30</v>
      </c>
      <c r="X35" s="8">
        <f>VLOOKUP(A35,'[1]DADOS FICHA FARMA'!$A:$L,9,0)</f>
        <v>7896006257929</v>
      </c>
      <c r="Y35" s="9">
        <f>VLOOKUP(A35,'[1]DADOS FICHA FARMA'!$A:$K,11,0)</f>
        <v>198</v>
      </c>
      <c r="Z35" s="5" t="str">
        <f>VLOOKUP(A35,'[1]DADOS FICHA FARMA'!$A:$K,10,0)</f>
        <v>3004.90.69</v>
      </c>
      <c r="AA35">
        <f>VLOOKUP(A35,Fat!A:C,3,0)</f>
        <v>1188138</v>
      </c>
    </row>
    <row r="36" spans="1:27" x14ac:dyDescent="0.25">
      <c r="A36" s="5">
        <v>1000051</v>
      </c>
      <c r="B36" s="5" t="s">
        <v>440</v>
      </c>
      <c r="C36" s="5">
        <v>50</v>
      </c>
      <c r="D36" s="5">
        <v>1</v>
      </c>
      <c r="E36" s="5" t="str">
        <f>VLOOKUP(D36,Plan2!A:B,2,0)</f>
        <v>Marcas UQ</v>
      </c>
      <c r="F36" s="5" t="str">
        <f>VLOOKUP(A36,'[1]DADOS FICHA FARMA'!$A:$L,12,0)</f>
        <v>Linha Humana Similar Lista Positiva</v>
      </c>
      <c r="G36" s="19">
        <f>VLOOKUP(A36,preços01.04!A:W,8,0)</f>
        <v>33.72</v>
      </c>
      <c r="H36" s="20">
        <f>VLOOKUP(A36,preços01.04!A:W,9,0)</f>
        <v>46.62</v>
      </c>
      <c r="I36" s="19">
        <f>VLOOKUP(A36,preços01.04!A:K,10,0)</f>
        <v>35.75</v>
      </c>
      <c r="J36" s="20">
        <f>VLOOKUP(A36,preços01.04!A:K,11,0)</f>
        <v>49.43</v>
      </c>
      <c r="K36" s="19">
        <f>VLOOKUP(A36,preços01.04!A:R,12,0)</f>
        <v>36.19</v>
      </c>
      <c r="L36" s="21">
        <f>VLOOKUP(A36,preços01.04!A:N,13,0)</f>
        <v>50.03</v>
      </c>
      <c r="M36" s="19">
        <f>VLOOKUP(A36,preços01.04!A:O,14,0)</f>
        <v>35.97</v>
      </c>
      <c r="N36" s="20">
        <f>VLOOKUP(A36,preços01.04!A:P,15,0)</f>
        <v>49.73</v>
      </c>
      <c r="O36" s="19">
        <f>VLOOKUP(A36,preços01.04!A:Q,16,0)</f>
        <v>37.090000000000003</v>
      </c>
      <c r="P36" s="20">
        <f>VLOOKUP(A36,preços01.04!A:R,17,0)</f>
        <v>51.28</v>
      </c>
      <c r="Q36" s="19">
        <f>VLOOKUP(A36,preços01.04!A:S,18,0)</f>
        <v>35.75</v>
      </c>
      <c r="R36" s="21">
        <f>VLOOKUP(A36,preços01.04!A:V,19,0)</f>
        <v>49.42</v>
      </c>
      <c r="S36" s="19">
        <f>VLOOKUP(A36,preços01.04!A:W,20,0)</f>
        <v>35.97</v>
      </c>
      <c r="T36" s="20">
        <f>VLOOKUP(A36,preços01.04!A:W,21,0)</f>
        <v>49.73</v>
      </c>
      <c r="U36" s="23">
        <f>VLOOKUP(A36,preços01.04!A:W,22,0)</f>
        <v>36.19</v>
      </c>
      <c r="V36" s="20">
        <f>VLOOKUP(A36,preços01.04!A:W,23,0)</f>
        <v>50.03</v>
      </c>
      <c r="W36" s="6">
        <v>92</v>
      </c>
      <c r="X36" s="8">
        <f>VLOOKUP(A36,'[1]DADOS FICHA FARMA'!$A:$L,9,0)</f>
        <v>7896241217672</v>
      </c>
      <c r="Y36" s="9">
        <f>VLOOKUP(A36,'[1]DADOS FICHA FARMA'!$A:$K,11,0)</f>
        <v>378</v>
      </c>
      <c r="Z36" s="5" t="str">
        <f>VLOOKUP(A36,'[1]DADOS FICHA FARMA'!$A:$K,10,0)</f>
        <v>3004.90.99</v>
      </c>
      <c r="AA36">
        <f>VLOOKUP(A36,Fat!A:C,3,0)</f>
        <v>523800</v>
      </c>
    </row>
    <row r="37" spans="1:27" x14ac:dyDescent="0.25">
      <c r="A37" s="5">
        <v>1000259</v>
      </c>
      <c r="B37" s="5" t="s">
        <v>482</v>
      </c>
      <c r="C37" s="5">
        <v>50</v>
      </c>
      <c r="D37" s="5">
        <v>7</v>
      </c>
      <c r="E37" s="5" t="str">
        <f>VLOOKUP(D37,Plan2!A:B,2,0)</f>
        <v>Genérico</v>
      </c>
      <c r="F37" s="5" t="str">
        <f>VLOOKUP(A37,'[1]DADOS FICHA FARMA'!$A:$L,12,0)</f>
        <v>Linha Humana Genérico Lista Positiva</v>
      </c>
      <c r="G37" s="19">
        <f>VLOOKUP(A37,preços01.04!A:W,8,0)</f>
        <v>12.09</v>
      </c>
      <c r="H37" s="20">
        <f>VLOOKUP(A37,preços01.04!A:W,9,0)</f>
        <v>16.71</v>
      </c>
      <c r="I37" s="19">
        <f>VLOOKUP(A37,preços01.04!A:K,10,0)</f>
        <v>12.81</v>
      </c>
      <c r="J37" s="20">
        <f>VLOOKUP(A37,preços01.04!A:K,11,0)</f>
        <v>17.71</v>
      </c>
      <c r="K37" s="19">
        <f>VLOOKUP(A37,preços01.04!A:R,12,0)</f>
        <v>12.97</v>
      </c>
      <c r="L37" s="21">
        <f>VLOOKUP(A37,preços01.04!A:N,13,0)</f>
        <v>17.93</v>
      </c>
      <c r="M37" s="19">
        <f>VLOOKUP(A37,preços01.04!A:O,14,0)</f>
        <v>12.89</v>
      </c>
      <c r="N37" s="20">
        <f>VLOOKUP(A37,preços01.04!A:P,15,0)</f>
        <v>17.82</v>
      </c>
      <c r="O37" s="19">
        <f>VLOOKUP(A37,preços01.04!A:Q,16,0)</f>
        <v>13.29</v>
      </c>
      <c r="P37" s="20">
        <f>VLOOKUP(A37,preços01.04!A:R,17,0)</f>
        <v>18.38</v>
      </c>
      <c r="Q37" s="19">
        <f>VLOOKUP(A37,preços01.04!A:S,18,0)</f>
        <v>12.81</v>
      </c>
      <c r="R37" s="21">
        <f>VLOOKUP(A37,preços01.04!A:V,19,0)</f>
        <v>17.71</v>
      </c>
      <c r="S37" s="19">
        <f>VLOOKUP(A37,preços01.04!A:W,20,0)</f>
        <v>12.89</v>
      </c>
      <c r="T37" s="20">
        <f>VLOOKUP(A37,preços01.04!A:W,21,0)</f>
        <v>17.82</v>
      </c>
      <c r="U37" s="23">
        <f>VLOOKUP(A37,preços01.04!A:W,22,0)</f>
        <v>12.97</v>
      </c>
      <c r="V37" s="20">
        <f>VLOOKUP(A37,preços01.04!A:W,23,0)</f>
        <v>17.93</v>
      </c>
      <c r="W37" s="6">
        <v>84</v>
      </c>
      <c r="X37" s="8">
        <f>VLOOKUP(A37,'[1]DADOS FICHA FARMA'!$A:$L,9,0)</f>
        <v>7896006254799</v>
      </c>
      <c r="Y37" s="9">
        <f>VLOOKUP(A37,'[1]DADOS FICHA FARMA'!$A:$K,11,0)</f>
        <v>198</v>
      </c>
      <c r="Z37" s="5" t="str">
        <f>VLOOKUP(A37,'[1]DADOS FICHA FARMA'!$A:$K,10,0)</f>
        <v>3004.90.64</v>
      </c>
      <c r="AA37">
        <f>VLOOKUP(A37,Fat!A:C,3,0)</f>
        <v>58418</v>
      </c>
    </row>
    <row r="38" spans="1:27" x14ac:dyDescent="0.25">
      <c r="A38" s="5">
        <v>1000203</v>
      </c>
      <c r="B38" s="5" t="s">
        <v>470</v>
      </c>
      <c r="C38" s="5">
        <v>50</v>
      </c>
      <c r="D38" s="5">
        <v>7</v>
      </c>
      <c r="E38" s="5" t="str">
        <f>VLOOKUP(D38,Plan2!A:B,2,0)</f>
        <v>Genérico</v>
      </c>
      <c r="F38" s="5" t="str">
        <f>VLOOKUP(A38,'[1]DADOS FICHA FARMA'!$A:$L,12,0)</f>
        <v>Linha Humana Genérico Lista Positiva</v>
      </c>
      <c r="G38" s="19">
        <f>VLOOKUP(A38,preços01.04!A:W,8,0)</f>
        <v>17.61</v>
      </c>
      <c r="H38" s="20">
        <f>VLOOKUP(A38,preços01.04!A:W,9,0)</f>
        <v>24.35</v>
      </c>
      <c r="I38" s="19">
        <f>VLOOKUP(A38,preços01.04!A:K,10,0)</f>
        <v>18.670000000000002</v>
      </c>
      <c r="J38" s="20">
        <f>VLOOKUP(A38,preços01.04!A:K,11,0)</f>
        <v>25.81</v>
      </c>
      <c r="K38" s="19">
        <f>VLOOKUP(A38,preços01.04!A:R,12,0)</f>
        <v>18.899999999999999</v>
      </c>
      <c r="L38" s="21">
        <f>VLOOKUP(A38,preços01.04!A:N,13,0)</f>
        <v>26.13</v>
      </c>
      <c r="M38" s="19">
        <f>VLOOKUP(A38,preços01.04!A:O,14,0)</f>
        <v>18.79</v>
      </c>
      <c r="N38" s="20">
        <f>VLOOKUP(A38,preços01.04!A:P,15,0)</f>
        <v>25.97</v>
      </c>
      <c r="O38" s="19">
        <f>VLOOKUP(A38,preços01.04!A:Q,16,0)</f>
        <v>19.37</v>
      </c>
      <c r="P38" s="20">
        <f>VLOOKUP(A38,preços01.04!A:R,17,0)</f>
        <v>26.78</v>
      </c>
      <c r="Q38" s="19">
        <f>VLOOKUP(A38,preços01.04!A:S,18,0)</f>
        <v>18.670000000000002</v>
      </c>
      <c r="R38" s="21">
        <f>VLOOKUP(A38,preços01.04!A:V,19,0)</f>
        <v>25.81</v>
      </c>
      <c r="S38" s="19">
        <f>VLOOKUP(A38,preços01.04!A:W,20,0)</f>
        <v>18.79</v>
      </c>
      <c r="T38" s="20">
        <f>VLOOKUP(A38,preços01.04!A:W,21,0)</f>
        <v>25.98</v>
      </c>
      <c r="U38" s="23">
        <f>VLOOKUP(A38,preços01.04!A:W,22,0)</f>
        <v>18.899999999999999</v>
      </c>
      <c r="V38" s="20">
        <f>VLOOKUP(A38,preços01.04!A:W,23,0)</f>
        <v>26.13</v>
      </c>
      <c r="W38" s="6">
        <v>84</v>
      </c>
      <c r="X38" s="8">
        <f>VLOOKUP(A38,'[1]DADOS FICHA FARMA'!$A:$L,9,0)</f>
        <v>7896006242758</v>
      </c>
      <c r="Y38" s="9">
        <f>VLOOKUP(A38,'[1]DADOS FICHA FARMA'!$A:$K,11,0)</f>
        <v>198</v>
      </c>
      <c r="Z38" s="5" t="str">
        <f>VLOOKUP(A38,'[1]DADOS FICHA FARMA'!$A:$K,10,0)</f>
        <v>3004.90.64</v>
      </c>
      <c r="AA38">
        <f>VLOOKUP(A38,Fat!A:C,3,0)</f>
        <v>69101</v>
      </c>
    </row>
    <row r="39" spans="1:27" x14ac:dyDescent="0.25">
      <c r="A39" s="5">
        <v>1000297</v>
      </c>
      <c r="B39" s="5" t="s">
        <v>494</v>
      </c>
      <c r="C39" s="5">
        <v>50</v>
      </c>
      <c r="D39" s="5">
        <v>7</v>
      </c>
      <c r="E39" s="5" t="str">
        <f>VLOOKUP(D39,Plan2!A:B,2,0)</f>
        <v>Genérico</v>
      </c>
      <c r="F39" s="5" t="str">
        <f>VLOOKUP(A39,'[1]DADOS FICHA FARMA'!$A:$L,12,0)</f>
        <v>Linha Humana Genérico Lista Positiva</v>
      </c>
      <c r="G39" s="19">
        <f>VLOOKUP(A39,preços01.04!A:W,8,0)</f>
        <v>7.66</v>
      </c>
      <c r="H39" s="20">
        <f>VLOOKUP(A39,preços01.04!A:W,9,0)</f>
        <v>10.59</v>
      </c>
      <c r="I39" s="19">
        <f>VLOOKUP(A39,preços01.04!A:K,10,0)</f>
        <v>8.1199999999999992</v>
      </c>
      <c r="J39" s="20">
        <f>VLOOKUP(A39,preços01.04!A:K,11,0)</f>
        <v>11.23</v>
      </c>
      <c r="K39" s="19">
        <f>VLOOKUP(A39,preços01.04!A:R,12,0)</f>
        <v>8.2200000000000006</v>
      </c>
      <c r="L39" s="21">
        <f>VLOOKUP(A39,preços01.04!A:N,13,0)</f>
        <v>11.36</v>
      </c>
      <c r="M39" s="19">
        <f>VLOOKUP(A39,preços01.04!A:O,14,0)</f>
        <v>8.17</v>
      </c>
      <c r="N39" s="20">
        <f>VLOOKUP(A39,preços01.04!A:P,15,0)</f>
        <v>11.29</v>
      </c>
      <c r="O39" s="19">
        <f>VLOOKUP(A39,preços01.04!A:Q,16,0)</f>
        <v>8.43</v>
      </c>
      <c r="P39" s="20">
        <f>VLOOKUP(A39,preços01.04!A:R,17,0)</f>
        <v>11.65</v>
      </c>
      <c r="Q39" s="19">
        <f>VLOOKUP(A39,preços01.04!A:S,18,0)</f>
        <v>8.1199999999999992</v>
      </c>
      <c r="R39" s="21">
        <f>VLOOKUP(A39,preços01.04!A:V,19,0)</f>
        <v>11.23</v>
      </c>
      <c r="S39" s="19">
        <f>VLOOKUP(A39,preços01.04!A:W,20,0)</f>
        <v>8.17</v>
      </c>
      <c r="T39" s="20">
        <f>VLOOKUP(A39,preços01.04!A:W,21,0)</f>
        <v>11.29</v>
      </c>
      <c r="U39" s="23">
        <f>VLOOKUP(A39,preços01.04!A:W,22,0)</f>
        <v>8.2200000000000006</v>
      </c>
      <c r="V39" s="20">
        <f>VLOOKUP(A39,preços01.04!A:W,23,0)</f>
        <v>11.36</v>
      </c>
      <c r="W39" s="6">
        <v>75</v>
      </c>
      <c r="X39" s="8">
        <f>VLOOKUP(A39,'[1]DADOS FICHA FARMA'!$A:$L,9,0)</f>
        <v>7896006262510</v>
      </c>
      <c r="Y39" s="9">
        <f>VLOOKUP(A39,'[1]DADOS FICHA FARMA'!$A:$K,11,0)</f>
        <v>90</v>
      </c>
      <c r="Z39" s="5" t="str">
        <f>VLOOKUP(A39,'[1]DADOS FICHA FARMA'!$A:$K,10,0)</f>
        <v>3004.90.99</v>
      </c>
      <c r="AA39">
        <f>VLOOKUP(A39,Fat!A:C,3,0)</f>
        <v>119252</v>
      </c>
    </row>
    <row r="40" spans="1:27" x14ac:dyDescent="0.25">
      <c r="A40" s="5">
        <v>1000032</v>
      </c>
      <c r="B40" s="5" t="s">
        <v>433</v>
      </c>
      <c r="C40" s="5">
        <v>50</v>
      </c>
      <c r="D40" s="5">
        <v>7</v>
      </c>
      <c r="E40" s="5" t="str">
        <f>VLOOKUP(D40,Plan2!A:B,2,0)</f>
        <v>Genérico</v>
      </c>
      <c r="F40" s="5" t="str">
        <f>VLOOKUP(A40,'[1]DADOS FICHA FARMA'!$A:$L,12,0)</f>
        <v>Linha Humana Genérico Lista Positiva</v>
      </c>
      <c r="G40" s="19">
        <f>VLOOKUP(A40,preços01.04!A:W,8,0)</f>
        <v>18.920000000000002</v>
      </c>
      <c r="H40" s="20">
        <f>VLOOKUP(A40,preços01.04!A:W,9,0)</f>
        <v>26.15</v>
      </c>
      <c r="I40" s="19">
        <f>VLOOKUP(A40,preços01.04!A:K,10,0)</f>
        <v>20.059999999999999</v>
      </c>
      <c r="J40" s="20">
        <f>VLOOKUP(A40,preços01.04!A:K,11,0)</f>
        <v>27.73</v>
      </c>
      <c r="K40" s="19">
        <f>VLOOKUP(A40,preços01.04!A:R,12,0)</f>
        <v>20.3</v>
      </c>
      <c r="L40" s="21">
        <f>VLOOKUP(A40,preços01.04!A:N,13,0)</f>
        <v>28.06</v>
      </c>
      <c r="M40" s="19">
        <f>VLOOKUP(A40,preços01.04!A:O,14,0)</f>
        <v>20.18</v>
      </c>
      <c r="N40" s="20">
        <f>VLOOKUP(A40,preços01.04!A:P,15,0)</f>
        <v>27.89</v>
      </c>
      <c r="O40" s="19">
        <f>VLOOKUP(A40,preços01.04!A:Q,16,0)</f>
        <v>20.81</v>
      </c>
      <c r="P40" s="20">
        <f>VLOOKUP(A40,preços01.04!A:R,17,0)</f>
        <v>28.77</v>
      </c>
      <c r="Q40" s="19">
        <f>VLOOKUP(A40,preços01.04!A:S,18,0)</f>
        <v>20.059999999999999</v>
      </c>
      <c r="R40" s="21">
        <f>VLOOKUP(A40,preços01.04!A:V,19,0)</f>
        <v>27.73</v>
      </c>
      <c r="S40" s="19">
        <f>VLOOKUP(A40,preços01.04!A:W,20,0)</f>
        <v>20.18</v>
      </c>
      <c r="T40" s="20">
        <f>VLOOKUP(A40,preços01.04!A:W,21,0)</f>
        <v>27.9</v>
      </c>
      <c r="U40" s="23">
        <f>VLOOKUP(A40,preços01.04!A:W,22,0)</f>
        <v>20.3</v>
      </c>
      <c r="V40" s="20">
        <f>VLOOKUP(A40,preços01.04!A:W,23,0)</f>
        <v>28.06</v>
      </c>
      <c r="W40" s="6">
        <v>91</v>
      </c>
      <c r="X40" s="8">
        <f>VLOOKUP(A40,'[1]DADOS FICHA FARMA'!$A:$L,9,0)</f>
        <v>7896006214984</v>
      </c>
      <c r="Y40" s="9">
        <f>VLOOKUP(A40,'[1]DADOS FICHA FARMA'!$A:$K,11,0)</f>
        <v>198</v>
      </c>
      <c r="Z40" s="5" t="str">
        <f>VLOOKUP(A40,'[1]DADOS FICHA FARMA'!$A:$K,10,0)</f>
        <v>3004.90.69</v>
      </c>
      <c r="AA40">
        <f>VLOOKUP(A40,Fat!A:C,3,0)</f>
        <v>132195</v>
      </c>
    </row>
    <row r="41" spans="1:27" x14ac:dyDescent="0.25">
      <c r="A41" s="5">
        <v>1000099</v>
      </c>
      <c r="B41" s="5" t="s">
        <v>447</v>
      </c>
      <c r="C41" s="5">
        <v>50</v>
      </c>
      <c r="D41" s="5">
        <v>7</v>
      </c>
      <c r="E41" s="5" t="str">
        <f>VLOOKUP(D41,Plan2!A:B,2,0)</f>
        <v>Genérico</v>
      </c>
      <c r="F41" s="5" t="str">
        <f>VLOOKUP(A41,'[1]DADOS FICHA FARMA'!$A:$L,12,0)</f>
        <v>Linha Humana Genérico Lista Positiva</v>
      </c>
      <c r="G41" s="19">
        <f>VLOOKUP(A41,preços01.04!A:W,8,0)</f>
        <v>12.78</v>
      </c>
      <c r="H41" s="20">
        <f>VLOOKUP(A41,preços01.04!A:W,9,0)</f>
        <v>17.670000000000002</v>
      </c>
      <c r="I41" s="19">
        <f>VLOOKUP(A41,preços01.04!A:K,10,0)</f>
        <v>13.55</v>
      </c>
      <c r="J41" s="20">
        <f>VLOOKUP(A41,preços01.04!A:K,11,0)</f>
        <v>18.739999999999998</v>
      </c>
      <c r="K41" s="19">
        <f>VLOOKUP(A41,preços01.04!A:R,12,0)</f>
        <v>13.72</v>
      </c>
      <c r="L41" s="21">
        <f>VLOOKUP(A41,preços01.04!A:N,13,0)</f>
        <v>18.97</v>
      </c>
      <c r="M41" s="19">
        <f>VLOOKUP(A41,preços01.04!A:O,14,0)</f>
        <v>13.64</v>
      </c>
      <c r="N41" s="20">
        <f>VLOOKUP(A41,preços01.04!A:P,15,0)</f>
        <v>18.850000000000001</v>
      </c>
      <c r="O41" s="19">
        <f>VLOOKUP(A41,preços01.04!A:Q,16,0)</f>
        <v>14.06</v>
      </c>
      <c r="P41" s="20">
        <f>VLOOKUP(A41,preços01.04!A:R,17,0)</f>
        <v>19.440000000000001</v>
      </c>
      <c r="Q41" s="19">
        <f>VLOOKUP(A41,preços01.04!A:S,18,0)</f>
        <v>13.55</v>
      </c>
      <c r="R41" s="21">
        <f>VLOOKUP(A41,preços01.04!A:V,19,0)</f>
        <v>18.73</v>
      </c>
      <c r="S41" s="19">
        <f>VLOOKUP(A41,preços01.04!A:W,20,0)</f>
        <v>13.64</v>
      </c>
      <c r="T41" s="20">
        <f>VLOOKUP(A41,preços01.04!A:W,21,0)</f>
        <v>18.86</v>
      </c>
      <c r="U41" s="23">
        <f>VLOOKUP(A41,preços01.04!A:W,22,0)</f>
        <v>13.72</v>
      </c>
      <c r="V41" s="20">
        <f>VLOOKUP(A41,preços01.04!A:W,23,0)</f>
        <v>18.97</v>
      </c>
      <c r="W41" s="6">
        <v>66</v>
      </c>
      <c r="X41" s="8">
        <f>VLOOKUP(A41,'[1]DADOS FICHA FARMA'!$A:$L,9,0)</f>
        <v>7896006225928</v>
      </c>
      <c r="Y41" s="9">
        <f>VLOOKUP(A41,'[1]DADOS FICHA FARMA'!$A:$K,11,0)</f>
        <v>198</v>
      </c>
      <c r="Z41" s="5" t="str">
        <f>VLOOKUP(A41,'[1]DADOS FICHA FARMA'!$A:$K,10,0)</f>
        <v>3004.90.69</v>
      </c>
      <c r="AA41">
        <f>VLOOKUP(A41,Fat!A:C,3,0)</f>
        <v>72828</v>
      </c>
    </row>
    <row r="42" spans="1:27" x14ac:dyDescent="0.25">
      <c r="A42" s="5">
        <v>1000107</v>
      </c>
      <c r="B42" s="5" t="s">
        <v>448</v>
      </c>
      <c r="C42" s="5">
        <v>50</v>
      </c>
      <c r="D42" s="5">
        <v>7</v>
      </c>
      <c r="E42" s="5" t="str">
        <f>VLOOKUP(D42,Plan2!A:B,2,0)</f>
        <v>Genérico</v>
      </c>
      <c r="F42" s="5" t="str">
        <f>VLOOKUP(A42,'[1]DADOS FICHA FARMA'!$A:$L,12,0)</f>
        <v>Linha Humana Genérico Lista Positiva</v>
      </c>
      <c r="G42" s="19">
        <f>VLOOKUP(A42,preços01.04!A:W,8,0)</f>
        <v>9.77</v>
      </c>
      <c r="H42" s="20">
        <f>VLOOKUP(A42,preços01.04!A:W,9,0)</f>
        <v>13.51</v>
      </c>
      <c r="I42" s="19">
        <f>VLOOKUP(A42,preços01.04!A:K,10,0)</f>
        <v>10.36</v>
      </c>
      <c r="J42" s="20">
        <f>VLOOKUP(A42,preços01.04!A:K,11,0)</f>
        <v>14.33</v>
      </c>
      <c r="K42" s="19">
        <f>VLOOKUP(A42,preços01.04!A:R,12,0)</f>
        <v>10.49</v>
      </c>
      <c r="L42" s="21">
        <f>VLOOKUP(A42,preços01.04!A:N,13,0)</f>
        <v>14.5</v>
      </c>
      <c r="M42" s="19">
        <f>VLOOKUP(A42,preços01.04!A:O,14,0)</f>
        <v>10.43</v>
      </c>
      <c r="N42" s="20">
        <f>VLOOKUP(A42,preços01.04!A:P,15,0)</f>
        <v>14.41</v>
      </c>
      <c r="O42" s="19">
        <f>VLOOKUP(A42,preços01.04!A:Q,16,0)</f>
        <v>10.75</v>
      </c>
      <c r="P42" s="20">
        <f>VLOOKUP(A42,preços01.04!A:R,17,0)</f>
        <v>14.86</v>
      </c>
      <c r="Q42" s="19">
        <f>VLOOKUP(A42,preços01.04!A:S,18,0)</f>
        <v>10.36</v>
      </c>
      <c r="R42" s="21">
        <f>VLOOKUP(A42,preços01.04!A:V,19,0)</f>
        <v>14.32</v>
      </c>
      <c r="S42" s="19">
        <f>VLOOKUP(A42,preços01.04!A:W,20,0)</f>
        <v>10.43</v>
      </c>
      <c r="T42" s="20">
        <f>VLOOKUP(A42,preços01.04!A:W,21,0)</f>
        <v>14.42</v>
      </c>
      <c r="U42" s="23">
        <f>VLOOKUP(A42,preços01.04!A:W,22,0)</f>
        <v>10.49</v>
      </c>
      <c r="V42" s="20">
        <f>VLOOKUP(A42,preços01.04!A:W,23,0)</f>
        <v>14.5</v>
      </c>
      <c r="W42" s="6">
        <v>45</v>
      </c>
      <c r="X42" s="8">
        <f>VLOOKUP(A42,'[1]DADOS FICHA FARMA'!$A:$L,9,0)</f>
        <v>7896006226505</v>
      </c>
      <c r="Y42" s="9">
        <f>VLOOKUP(A42,'[1]DADOS FICHA FARMA'!$A:$K,11,0)</f>
        <v>35</v>
      </c>
      <c r="Z42" s="5" t="str">
        <f>VLOOKUP(A42,'[1]DADOS FICHA FARMA'!$A:$K,10,0)</f>
        <v>3004.90.69</v>
      </c>
      <c r="AA42">
        <f>VLOOKUP(A42,Fat!A:C,3,0)</f>
        <v>22579</v>
      </c>
    </row>
    <row r="43" spans="1:27" x14ac:dyDescent="0.25">
      <c r="A43" s="5">
        <v>1000615</v>
      </c>
      <c r="B43" s="5" t="s">
        <v>521</v>
      </c>
      <c r="C43" s="5">
        <v>50</v>
      </c>
      <c r="D43" s="5">
        <v>1</v>
      </c>
      <c r="E43" s="5" t="str">
        <f>VLOOKUP(D43,Plan2!A:B,2,0)</f>
        <v>Marcas UQ</v>
      </c>
      <c r="F43" s="5" t="str">
        <f>VLOOKUP(A43,'[1]DADOS FICHA FARMA'!$A:$L,12,0)</f>
        <v>Linha Humana Outros Lista Negativa</v>
      </c>
      <c r="G43" s="19">
        <f>VLOOKUP(A43,preços01.04!A:W,8,0)</f>
        <v>16.100000000000001</v>
      </c>
      <c r="H43" s="20">
        <f>VLOOKUP(A43,preços01.04!A:W,9,0)</f>
        <v>0.01</v>
      </c>
      <c r="I43" s="19">
        <f>VLOOKUP(A43,preços01.04!A:K,10,0)</f>
        <v>17.22</v>
      </c>
      <c r="J43" s="20">
        <f>VLOOKUP(A43,preços01.04!A:K,11,0)</f>
        <v>0.01</v>
      </c>
      <c r="K43" s="19">
        <f>VLOOKUP(A43,preços01.04!A:R,12,0)</f>
        <v>17.46</v>
      </c>
      <c r="L43" s="21">
        <f>VLOOKUP(A43,preços01.04!A:N,13,0)</f>
        <v>0.01</v>
      </c>
      <c r="M43" s="19">
        <f>VLOOKUP(A43,preços01.04!A:O,14,0)</f>
        <v>17.34</v>
      </c>
      <c r="N43" s="20">
        <f>VLOOKUP(A43,preços01.04!A:P,15,0)</f>
        <v>0.01</v>
      </c>
      <c r="O43" s="19">
        <f>VLOOKUP(A43,preços01.04!A:Q,16,0)</f>
        <v>17.97</v>
      </c>
      <c r="P43" s="20">
        <f>VLOOKUP(A43,preços01.04!A:R,17,0)</f>
        <v>0.01</v>
      </c>
      <c r="Q43" s="19">
        <f>VLOOKUP(A43,preços01.04!A:S,18,0)</f>
        <v>14.99</v>
      </c>
      <c r="R43" s="21">
        <f>VLOOKUP(A43,preços01.04!A:V,19,0)</f>
        <v>0.01</v>
      </c>
      <c r="S43" s="19">
        <f>VLOOKUP(A43,preços01.04!A:W,20,0)</f>
        <v>15.08</v>
      </c>
      <c r="T43" s="20">
        <f>VLOOKUP(A43,preços01.04!A:W,21,0)</f>
        <v>0.01</v>
      </c>
      <c r="U43" s="23">
        <f>VLOOKUP(A43,preços01.04!A:W,22,0)</f>
        <v>15.17</v>
      </c>
      <c r="V43" s="20">
        <f>VLOOKUP(A43,preços01.04!A:W,23,0)</f>
        <v>0.01</v>
      </c>
      <c r="W43" s="6">
        <v>52</v>
      </c>
      <c r="X43" s="8">
        <f>VLOOKUP(A43,'[1]DADOS FICHA FARMA'!$A:$L,9,0)</f>
        <v>7896006201014</v>
      </c>
      <c r="Y43" s="9">
        <f>VLOOKUP(A43,'[1]DADOS FICHA FARMA'!$A:$K,11,0)</f>
        <v>198</v>
      </c>
      <c r="Z43" s="5" t="str">
        <f>VLOOKUP(A43,'[1]DADOS FICHA FARMA'!$A:$K,10,0)</f>
        <v>3004.90.99</v>
      </c>
      <c r="AA43">
        <f>VLOOKUP(A43,Fat!A:C,3,0)</f>
        <v>237802</v>
      </c>
    </row>
    <row r="44" spans="1:27" x14ac:dyDescent="0.25">
      <c r="A44" s="5">
        <v>1000014</v>
      </c>
      <c r="B44" s="5" t="s">
        <v>431</v>
      </c>
      <c r="C44" s="5">
        <v>50</v>
      </c>
      <c r="D44" s="5">
        <v>7</v>
      </c>
      <c r="E44" s="5" t="str">
        <f>VLOOKUP(D44,Plan2!A:B,2,0)</f>
        <v>Genérico</v>
      </c>
      <c r="F44" s="5" t="str">
        <f>VLOOKUP(A44,'[1]DADOS FICHA FARMA'!$A:$L,12,0)</f>
        <v>Linha Humana Genérico Lista Positiva</v>
      </c>
      <c r="G44" s="19">
        <f>VLOOKUP(A44,preços01.04!A:W,8,0)</f>
        <v>26.35</v>
      </c>
      <c r="H44" s="20">
        <f>VLOOKUP(A44,preços01.04!A:W,9,0)</f>
        <v>36.43</v>
      </c>
      <c r="I44" s="19">
        <f>VLOOKUP(A44,preços01.04!A:K,10,0)</f>
        <v>27.94</v>
      </c>
      <c r="J44" s="20">
        <f>VLOOKUP(A44,preços01.04!A:K,11,0)</f>
        <v>38.619999999999997</v>
      </c>
      <c r="K44" s="19">
        <f>VLOOKUP(A44,preços01.04!A:R,12,0)</f>
        <v>28.28</v>
      </c>
      <c r="L44" s="21">
        <f>VLOOKUP(A44,preços01.04!A:N,13,0)</f>
        <v>39.1</v>
      </c>
      <c r="M44" s="19">
        <f>VLOOKUP(A44,preços01.04!A:O,14,0)</f>
        <v>28.11</v>
      </c>
      <c r="N44" s="20">
        <f>VLOOKUP(A44,preços01.04!A:P,15,0)</f>
        <v>38.86</v>
      </c>
      <c r="O44" s="19">
        <f>VLOOKUP(A44,preços01.04!A:Q,16,0)</f>
        <v>28.99</v>
      </c>
      <c r="P44" s="20">
        <f>VLOOKUP(A44,preços01.04!A:R,17,0)</f>
        <v>40.07</v>
      </c>
      <c r="Q44" s="19">
        <f>VLOOKUP(A44,preços01.04!A:S,18,0)</f>
        <v>27.94</v>
      </c>
      <c r="R44" s="21">
        <f>VLOOKUP(A44,preços01.04!A:V,19,0)</f>
        <v>38.630000000000003</v>
      </c>
      <c r="S44" s="19">
        <f>VLOOKUP(A44,preços01.04!A:W,20,0)</f>
        <v>28.11</v>
      </c>
      <c r="T44" s="20">
        <f>VLOOKUP(A44,preços01.04!A:W,21,0)</f>
        <v>38.86</v>
      </c>
      <c r="U44" s="23">
        <f>VLOOKUP(A44,preços01.04!A:W,22,0)</f>
        <v>28.28</v>
      </c>
      <c r="V44" s="20">
        <f>VLOOKUP(A44,preços01.04!A:W,23,0)</f>
        <v>39.1</v>
      </c>
      <c r="W44" s="6">
        <v>63</v>
      </c>
      <c r="X44" s="8">
        <f>VLOOKUP(A44,'[1]DADOS FICHA FARMA'!$A:$L,9,0)</f>
        <v>7896006212300</v>
      </c>
      <c r="Y44" s="9">
        <f>VLOOKUP(A44,'[1]DADOS FICHA FARMA'!$A:$K,11,0)</f>
        <v>35</v>
      </c>
      <c r="Z44" s="5" t="str">
        <f>VLOOKUP(A44,'[1]DADOS FICHA FARMA'!$A:$K,10,0)</f>
        <v>3004.20.52</v>
      </c>
      <c r="AA44">
        <f>VLOOKUP(A44,Fat!A:C,3,0)</f>
        <v>262988</v>
      </c>
    </row>
    <row r="45" spans="1:27" x14ac:dyDescent="0.25">
      <c r="A45" s="5">
        <v>1000041</v>
      </c>
      <c r="B45" s="5" t="s">
        <v>437</v>
      </c>
      <c r="C45" s="5">
        <v>50</v>
      </c>
      <c r="D45" s="5">
        <v>7</v>
      </c>
      <c r="E45" s="5" t="str">
        <f>VLOOKUP(D45,Plan2!A:B,2,0)</f>
        <v>Genérico</v>
      </c>
      <c r="F45" s="5" t="str">
        <f>VLOOKUP(A45,'[1]DADOS FICHA FARMA'!$A:$L,12,0)</f>
        <v>Linha Humana Genérico Lista Positiva</v>
      </c>
      <c r="G45" s="19">
        <f>VLOOKUP(A45,preços01.04!A:W,8,0)</f>
        <v>17.48</v>
      </c>
      <c r="H45" s="20">
        <f>VLOOKUP(A45,preços01.04!A:W,9,0)</f>
        <v>24.17</v>
      </c>
      <c r="I45" s="19">
        <f>VLOOKUP(A45,preços01.04!A:K,10,0)</f>
        <v>18.53</v>
      </c>
      <c r="J45" s="20">
        <f>VLOOKUP(A45,preços01.04!A:K,11,0)</f>
        <v>25.62</v>
      </c>
      <c r="K45" s="19">
        <f>VLOOKUP(A45,preços01.04!A:R,12,0)</f>
        <v>18.760000000000002</v>
      </c>
      <c r="L45" s="21">
        <f>VLOOKUP(A45,preços01.04!A:N,13,0)</f>
        <v>25.93</v>
      </c>
      <c r="M45" s="19">
        <f>VLOOKUP(A45,preços01.04!A:O,14,0)</f>
        <v>18.649999999999999</v>
      </c>
      <c r="N45" s="20">
        <f>VLOOKUP(A45,preços01.04!A:P,15,0)</f>
        <v>25.78</v>
      </c>
      <c r="O45" s="19">
        <f>VLOOKUP(A45,preços01.04!A:Q,16,0)</f>
        <v>19.23</v>
      </c>
      <c r="P45" s="20">
        <f>VLOOKUP(A45,preços01.04!A:R,17,0)</f>
        <v>26.58</v>
      </c>
      <c r="Q45" s="19">
        <f>VLOOKUP(A45,preços01.04!A:S,18,0)</f>
        <v>18.53</v>
      </c>
      <c r="R45" s="21">
        <f>VLOOKUP(A45,preços01.04!A:V,19,0)</f>
        <v>25.62</v>
      </c>
      <c r="S45" s="19">
        <f>VLOOKUP(A45,preços01.04!A:W,20,0)</f>
        <v>18.649999999999999</v>
      </c>
      <c r="T45" s="20">
        <f>VLOOKUP(A45,preços01.04!A:W,21,0)</f>
        <v>25.78</v>
      </c>
      <c r="U45" s="23">
        <f>VLOOKUP(A45,preços01.04!A:W,22,0)</f>
        <v>18.760000000000002</v>
      </c>
      <c r="V45" s="20">
        <f>VLOOKUP(A45,preços01.04!A:W,23,0)</f>
        <v>25.93</v>
      </c>
      <c r="W45" s="6">
        <v>65</v>
      </c>
      <c r="X45" s="8">
        <f>VLOOKUP(A45,'[1]DADOS FICHA FARMA'!$A:$L,9,0)</f>
        <v>7896006216544</v>
      </c>
      <c r="Y45" s="9">
        <f>VLOOKUP(A45,'[1]DADOS FICHA FARMA'!$A:$K,11,0)</f>
        <v>110</v>
      </c>
      <c r="Z45" s="5" t="str">
        <f>VLOOKUP(A45,'[1]DADOS FICHA FARMA'!$A:$K,10,0)</f>
        <v>3004.20.52</v>
      </c>
      <c r="AA45">
        <f>VLOOKUP(A45,Fat!A:C,3,0)</f>
        <v>535205</v>
      </c>
    </row>
    <row r="46" spans="1:27" x14ac:dyDescent="0.25">
      <c r="A46" s="5">
        <v>1000044</v>
      </c>
      <c r="B46" s="5" t="s">
        <v>438</v>
      </c>
      <c r="C46" s="5">
        <v>50</v>
      </c>
      <c r="D46" s="5">
        <v>7</v>
      </c>
      <c r="E46" s="5" t="str">
        <f>VLOOKUP(D46,Plan2!A:B,2,0)</f>
        <v>Genérico</v>
      </c>
      <c r="F46" s="5" t="str">
        <f>VLOOKUP(A46,'[1]DADOS FICHA FARMA'!$A:$L,12,0)</f>
        <v>Linha Humana Genérico Lista Positiva</v>
      </c>
      <c r="G46" s="19">
        <f>VLOOKUP(A46,preços01.04!A:W,8,0)</f>
        <v>13.61</v>
      </c>
      <c r="H46" s="20">
        <f>VLOOKUP(A46,preços01.04!A:W,9,0)</f>
        <v>18.82</v>
      </c>
      <c r="I46" s="19">
        <f>VLOOKUP(A46,preços01.04!A:K,10,0)</f>
        <v>14.43</v>
      </c>
      <c r="J46" s="20">
        <f>VLOOKUP(A46,preços01.04!A:K,11,0)</f>
        <v>19.95</v>
      </c>
      <c r="K46" s="19">
        <f>VLOOKUP(A46,preços01.04!A:R,12,0)</f>
        <v>14.61</v>
      </c>
      <c r="L46" s="21">
        <f>VLOOKUP(A46,preços01.04!A:N,13,0)</f>
        <v>20.2</v>
      </c>
      <c r="M46" s="19">
        <f>VLOOKUP(A46,preços01.04!A:O,14,0)</f>
        <v>14.52</v>
      </c>
      <c r="N46" s="20">
        <f>VLOOKUP(A46,preços01.04!A:P,15,0)</f>
        <v>20.079999999999998</v>
      </c>
      <c r="O46" s="19">
        <f>VLOOKUP(A46,preços01.04!A:Q,16,0)</f>
        <v>14.98</v>
      </c>
      <c r="P46" s="20">
        <f>VLOOKUP(A46,preços01.04!A:R,17,0)</f>
        <v>20.7</v>
      </c>
      <c r="Q46" s="19">
        <f>VLOOKUP(A46,preços01.04!A:S,18,0)</f>
        <v>14.43</v>
      </c>
      <c r="R46" s="21">
        <f>VLOOKUP(A46,preços01.04!A:V,19,0)</f>
        <v>19.95</v>
      </c>
      <c r="S46" s="19">
        <f>VLOOKUP(A46,preços01.04!A:W,20,0)</f>
        <v>14.52</v>
      </c>
      <c r="T46" s="20">
        <f>VLOOKUP(A46,preços01.04!A:W,21,0)</f>
        <v>20.07</v>
      </c>
      <c r="U46" s="23">
        <f>VLOOKUP(A46,preços01.04!A:W,22,0)</f>
        <v>14.61</v>
      </c>
      <c r="V46" s="20">
        <f>VLOOKUP(A46,preços01.04!A:W,23,0)</f>
        <v>20.2</v>
      </c>
      <c r="W46" s="6">
        <v>65</v>
      </c>
      <c r="X46" s="8">
        <f>VLOOKUP(A46,'[1]DADOS FICHA FARMA'!$A:$L,9,0)</f>
        <v>7896006216766</v>
      </c>
      <c r="Y46" s="9">
        <f>VLOOKUP(A46,'[1]DADOS FICHA FARMA'!$A:$K,11,0)</f>
        <v>110</v>
      </c>
      <c r="Z46" s="5" t="str">
        <f>VLOOKUP(A46,'[1]DADOS FICHA FARMA'!$A:$K,10,0)</f>
        <v>3004.20.52</v>
      </c>
      <c r="AA46">
        <f>VLOOKUP(A46,Fat!A:C,3,0)</f>
        <v>309952</v>
      </c>
    </row>
    <row r="47" spans="1:27" x14ac:dyDescent="0.25">
      <c r="A47" s="5">
        <v>1000352</v>
      </c>
      <c r="B47" s="5" t="s">
        <v>515</v>
      </c>
      <c r="C47" s="5">
        <v>50</v>
      </c>
      <c r="D47" s="5">
        <v>1</v>
      </c>
      <c r="E47" s="5" t="str">
        <f>VLOOKUP(D47,Plan2!A:B,2,0)</f>
        <v>Marcas UQ</v>
      </c>
      <c r="F47" s="5" t="str">
        <f>VLOOKUP(A47,'[1]DADOS FICHA FARMA'!$A:$L,12,0)</f>
        <v>Linha Humana Similar Lista Negativa</v>
      </c>
      <c r="G47" s="19">
        <f>VLOOKUP(A47,preços01.04!A:W,8,0)</f>
        <v>16.649999999999999</v>
      </c>
      <c r="H47" s="20">
        <f>VLOOKUP(A47,preços01.04!A:W,9,0)</f>
        <v>22.25</v>
      </c>
      <c r="I47" s="19">
        <f>VLOOKUP(A47,preços01.04!A:K,10,0)</f>
        <v>17.809999999999999</v>
      </c>
      <c r="J47" s="20">
        <f>VLOOKUP(A47,preços01.04!A:K,11,0)</f>
        <v>23.74</v>
      </c>
      <c r="K47" s="19">
        <f>VLOOKUP(A47,preços01.04!A:R,12,0)</f>
        <v>18.059999999999999</v>
      </c>
      <c r="L47" s="21">
        <f>VLOOKUP(A47,preços01.04!A:N,13,0)</f>
        <v>24.06</v>
      </c>
      <c r="M47" s="19">
        <f>VLOOKUP(A47,preços01.04!A:O,14,0)</f>
        <v>17.93</v>
      </c>
      <c r="N47" s="20">
        <f>VLOOKUP(A47,preços01.04!A:P,15,0)</f>
        <v>23.9</v>
      </c>
      <c r="O47" s="19">
        <f>VLOOKUP(A47,preços01.04!A:Q,16,0)</f>
        <v>18.579999999999998</v>
      </c>
      <c r="P47" s="20">
        <f>VLOOKUP(A47,preços01.04!A:R,17,0)</f>
        <v>24.73</v>
      </c>
      <c r="Q47" s="19">
        <f>VLOOKUP(A47,preços01.04!A:S,18,0)</f>
        <v>15.5</v>
      </c>
      <c r="R47" s="21">
        <f>VLOOKUP(A47,preços01.04!A:V,19,0)</f>
        <v>20.66</v>
      </c>
      <c r="S47" s="19">
        <f>VLOOKUP(A47,preços01.04!A:W,20,0)</f>
        <v>15.59</v>
      </c>
      <c r="T47" s="20">
        <f>VLOOKUP(A47,preços01.04!A:W,21,0)</f>
        <v>20.78</v>
      </c>
      <c r="U47" s="23">
        <f>VLOOKUP(A47,preços01.04!A:W,22,0)</f>
        <v>15.69</v>
      </c>
      <c r="V47" s="20">
        <f>VLOOKUP(A47,preços01.04!A:W,23,0)</f>
        <v>20.9</v>
      </c>
      <c r="W47" s="6">
        <v>77</v>
      </c>
      <c r="X47" s="8">
        <f>VLOOKUP(A47,'[1]DADOS FICHA FARMA'!$A:$L,9,0)</f>
        <v>7896006284369</v>
      </c>
      <c r="Y47" s="9">
        <f>VLOOKUP(A47,'[1]DADOS FICHA FARMA'!$A:$K,11,0)</f>
        <v>35</v>
      </c>
      <c r="Z47" s="5" t="str">
        <f>VLOOKUP(A47,'[1]DADOS FICHA FARMA'!$A:$K,10,0)</f>
        <v>3004.90.99</v>
      </c>
      <c r="AA47">
        <f>VLOOKUP(A47,Fat!A:C,3,0)</f>
        <v>553117</v>
      </c>
    </row>
    <row r="48" spans="1:27" x14ac:dyDescent="0.25">
      <c r="A48" s="5">
        <v>1000198</v>
      </c>
      <c r="B48" s="5" t="s">
        <v>469</v>
      </c>
      <c r="C48" s="5">
        <v>50</v>
      </c>
      <c r="D48" s="5">
        <v>1</v>
      </c>
      <c r="E48" s="5" t="str">
        <f>VLOOKUP(D48,Plan2!A:B,2,0)</f>
        <v>Marcas UQ</v>
      </c>
      <c r="F48" s="5" t="str">
        <f>VLOOKUP(A48,'[1]DADOS FICHA FARMA'!$A:$L,12,0)</f>
        <v>Linha Humana Similar Lista Negativa</v>
      </c>
      <c r="G48" s="19">
        <f>VLOOKUP(A48,preços01.04!A:W,8,0)</f>
        <v>9.57</v>
      </c>
      <c r="H48" s="20">
        <f>VLOOKUP(A48,preços01.04!A:W,9,0)</f>
        <v>12.79</v>
      </c>
      <c r="I48" s="19">
        <f>VLOOKUP(A48,preços01.04!A:K,10,0)</f>
        <v>10.24</v>
      </c>
      <c r="J48" s="20">
        <f>VLOOKUP(A48,preços01.04!A:K,11,0)</f>
        <v>13.64</v>
      </c>
      <c r="K48" s="19">
        <f>VLOOKUP(A48,preços01.04!A:R,12,0)</f>
        <v>10.38</v>
      </c>
      <c r="L48" s="21">
        <f>VLOOKUP(A48,preços01.04!A:N,13,0)</f>
        <v>13.83</v>
      </c>
      <c r="M48" s="19">
        <f>VLOOKUP(A48,preços01.04!A:O,14,0)</f>
        <v>10.31</v>
      </c>
      <c r="N48" s="20">
        <f>VLOOKUP(A48,preços01.04!A:P,15,0)</f>
        <v>13.74</v>
      </c>
      <c r="O48" s="19">
        <f>VLOOKUP(A48,preços01.04!A:Q,16,0)</f>
        <v>10.68</v>
      </c>
      <c r="P48" s="20">
        <f>VLOOKUP(A48,preços01.04!A:R,17,0)</f>
        <v>14.22</v>
      </c>
      <c r="Q48" s="19">
        <f>VLOOKUP(A48,preços01.04!A:S,18,0)</f>
        <v>8.91</v>
      </c>
      <c r="R48" s="21">
        <f>VLOOKUP(A48,preços01.04!A:V,19,0)</f>
        <v>11.88</v>
      </c>
      <c r="S48" s="19">
        <f>VLOOKUP(A48,preços01.04!A:W,20,0)</f>
        <v>8.9600000000000009</v>
      </c>
      <c r="T48" s="20">
        <f>VLOOKUP(A48,preços01.04!A:W,21,0)</f>
        <v>11.94</v>
      </c>
      <c r="U48" s="23">
        <f>VLOOKUP(A48,preços01.04!A:W,22,0)</f>
        <v>9.01</v>
      </c>
      <c r="V48" s="20">
        <f>VLOOKUP(A48,preços01.04!A:W,23,0)</f>
        <v>12</v>
      </c>
      <c r="W48" s="6">
        <v>78</v>
      </c>
      <c r="X48" s="8">
        <f>VLOOKUP(A48,'[1]DADOS FICHA FARMA'!$A:$L,9,0)</f>
        <v>7896006240990</v>
      </c>
      <c r="Y48" s="9">
        <f>VLOOKUP(A48,'[1]DADOS FICHA FARMA'!$A:$K,11,0)</f>
        <v>198</v>
      </c>
      <c r="Z48" s="5" t="str">
        <f>VLOOKUP(A48,'[1]DADOS FICHA FARMA'!$A:$K,10,0)</f>
        <v>3004.90.99</v>
      </c>
      <c r="AA48">
        <f>VLOOKUP(A48,Fat!A:C,3,0)</f>
        <v>437290</v>
      </c>
    </row>
    <row r="49" spans="1:27" x14ac:dyDescent="0.25">
      <c r="A49" s="5">
        <v>1001194</v>
      </c>
      <c r="B49" s="5" t="s">
        <v>575</v>
      </c>
      <c r="C49" s="5">
        <v>50</v>
      </c>
      <c r="D49" s="5">
        <v>1</v>
      </c>
      <c r="E49" s="5" t="str">
        <f>VLOOKUP(D49,Plan2!A:B,2,0)</f>
        <v>Marcas UQ</v>
      </c>
      <c r="F49" s="5" t="str">
        <f>VLOOKUP(A49,'[1]DADOS FICHA FARMA'!$A:$L,12,0)</f>
        <v>Linha Cosmecêutica</v>
      </c>
      <c r="G49" s="19">
        <f>VLOOKUP(A49,preços01.04!A:W,8,0)</f>
        <v>32.18</v>
      </c>
      <c r="H49" s="20">
        <f>VLOOKUP(A49,preços01.04!A:W,9,0)</f>
        <v>32.18</v>
      </c>
      <c r="I49" s="19">
        <f>VLOOKUP(A49,preços01.04!A:K,10,0)</f>
        <v>32.18</v>
      </c>
      <c r="J49" s="20">
        <f>VLOOKUP(A49,preços01.04!A:K,11,0)</f>
        <v>32.18</v>
      </c>
      <c r="K49" s="19">
        <f>VLOOKUP(A49,preços01.04!A:R,12,0)</f>
        <v>32.18</v>
      </c>
      <c r="L49" s="21">
        <f>VLOOKUP(A49,preços01.04!A:N,13,0)</f>
        <v>32.18</v>
      </c>
      <c r="M49" s="19">
        <f>VLOOKUP(A49,preços01.04!A:O,14,0)</f>
        <v>32.18</v>
      </c>
      <c r="N49" s="20">
        <f>VLOOKUP(A49,preços01.04!A:P,15,0)</f>
        <v>32.18</v>
      </c>
      <c r="O49" s="19">
        <f>VLOOKUP(A49,preços01.04!A:Q,16,0)</f>
        <v>32.18</v>
      </c>
      <c r="P49" s="20">
        <f>VLOOKUP(A49,preços01.04!A:R,17,0)</f>
        <v>32.18</v>
      </c>
      <c r="Q49" s="19">
        <f>VLOOKUP(A49,preços01.04!A:S,18,0)</f>
        <v>32.18</v>
      </c>
      <c r="R49" s="21">
        <f>VLOOKUP(A49,preços01.04!A:V,19,0)</f>
        <v>32.18</v>
      </c>
      <c r="S49" s="19">
        <f>VLOOKUP(A49,preços01.04!A:W,20,0)</f>
        <v>32.18</v>
      </c>
      <c r="T49" s="20">
        <f>VLOOKUP(A49,preços01.04!A:W,21,0)</f>
        <v>32.18</v>
      </c>
      <c r="U49" s="23">
        <f>VLOOKUP(A49,preços01.04!A:W,22,0)</f>
        <v>32.18</v>
      </c>
      <c r="V49" s="20">
        <f>VLOOKUP(A49,preços01.04!A:W,23,0)</f>
        <v>32.18</v>
      </c>
      <c r="W49" s="6">
        <v>80</v>
      </c>
      <c r="X49" s="8">
        <f>VLOOKUP(A49,'[1]DADOS FICHA FARMA'!$A:$L,9,0)</f>
        <v>7896006214212</v>
      </c>
      <c r="Y49" s="9">
        <f>VLOOKUP(A49,'[1]DADOS FICHA FARMA'!$A:$K,11,0)</f>
        <v>80</v>
      </c>
      <c r="Z49" s="5" t="str">
        <f>VLOOKUP(A49,'[1]DADOS FICHA FARMA'!$A:$K,10,0)</f>
        <v>3304.99.90</v>
      </c>
      <c r="AA49">
        <f>VLOOKUP(A49,Fat!A:C,3,0)</f>
        <v>36875</v>
      </c>
    </row>
    <row r="50" spans="1:27" x14ac:dyDescent="0.25">
      <c r="A50" s="5">
        <v>1000150</v>
      </c>
      <c r="B50" s="5" t="s">
        <v>455</v>
      </c>
      <c r="C50" s="5">
        <v>50</v>
      </c>
      <c r="D50" s="5">
        <v>1</v>
      </c>
      <c r="E50" s="5" t="str">
        <f>VLOOKUP(D50,Plan2!A:B,2,0)</f>
        <v>Marcas UQ</v>
      </c>
      <c r="F50" s="5" t="str">
        <f>VLOOKUP(A50,'[1]DADOS FICHA FARMA'!$A:$L,12,0)</f>
        <v>Linha Humana Outros Lista Positiva</v>
      </c>
      <c r="G50" s="19">
        <f>VLOOKUP(A50,preços01.04!A:W,8,0)</f>
        <v>4.72</v>
      </c>
      <c r="H50" s="20">
        <f>VLOOKUP(A50,preços01.04!A:W,9,0)</f>
        <v>6.53</v>
      </c>
      <c r="I50" s="19">
        <f>VLOOKUP(A50,preços01.04!A:K,10,0)</f>
        <v>5.01</v>
      </c>
      <c r="J50" s="20">
        <f>VLOOKUP(A50,preços01.04!A:K,11,0)</f>
        <v>6.92</v>
      </c>
      <c r="K50" s="19">
        <f>VLOOKUP(A50,preços01.04!A:R,12,0)</f>
        <v>5.07</v>
      </c>
      <c r="L50" s="21">
        <f>VLOOKUP(A50,preços01.04!A:N,13,0)</f>
        <v>7.01</v>
      </c>
      <c r="M50" s="19">
        <f>VLOOKUP(A50,preços01.04!A:O,14,0)</f>
        <v>5.04</v>
      </c>
      <c r="N50" s="20">
        <f>VLOOKUP(A50,preços01.04!A:P,15,0)</f>
        <v>6.97</v>
      </c>
      <c r="O50" s="19">
        <f>VLOOKUP(A50,preços01.04!A:Q,16,0)</f>
        <v>5.2</v>
      </c>
      <c r="P50" s="20">
        <f>VLOOKUP(A50,preços01.04!A:R,17,0)</f>
        <v>7.18</v>
      </c>
      <c r="Q50" s="19">
        <f>VLOOKUP(A50,preços01.04!A:S,18,0)</f>
        <v>5.01</v>
      </c>
      <c r="R50" s="21">
        <f>VLOOKUP(A50,preços01.04!A:V,19,0)</f>
        <v>6.93</v>
      </c>
      <c r="S50" s="19">
        <f>VLOOKUP(A50,preços01.04!A:W,20,0)</f>
        <v>5.04</v>
      </c>
      <c r="T50" s="20">
        <f>VLOOKUP(A50,preços01.04!A:W,21,0)</f>
        <v>6.97</v>
      </c>
      <c r="U50" s="23">
        <f>VLOOKUP(A50,preços01.04!A:W,22,0)</f>
        <v>5.07</v>
      </c>
      <c r="V50" s="20">
        <f>VLOOKUP(A50,preços01.04!A:W,23,0)</f>
        <v>7.01</v>
      </c>
      <c r="W50" s="6">
        <v>58</v>
      </c>
      <c r="X50" s="8">
        <f>VLOOKUP(A50,'[1]DADOS FICHA FARMA'!$A:$L,9,0)</f>
        <v>7896006234067</v>
      </c>
      <c r="Y50" s="9">
        <f>VLOOKUP(A50,'[1]DADOS FICHA FARMA'!$A:$K,11,0)</f>
        <v>168</v>
      </c>
      <c r="Z50" s="5" t="str">
        <f>VLOOKUP(A50,'[1]DADOS FICHA FARMA'!$A:$K,10,0)</f>
        <v>3004.39.99</v>
      </c>
      <c r="AA50">
        <f>VLOOKUP(A50,Fat!A:C,3,0)</f>
        <v>19422704</v>
      </c>
    </row>
    <row r="51" spans="1:27" x14ac:dyDescent="0.25">
      <c r="A51" s="5">
        <v>1000964</v>
      </c>
      <c r="B51" s="5" t="s">
        <v>540</v>
      </c>
      <c r="C51" s="5">
        <v>50</v>
      </c>
      <c r="D51" s="5">
        <v>1</v>
      </c>
      <c r="E51" s="5" t="str">
        <f>VLOOKUP(D51,Plan2!A:B,2,0)</f>
        <v>Marcas UQ</v>
      </c>
      <c r="F51" s="5" t="str">
        <f>VLOOKUP(A51,'[1]DADOS FICHA FARMA'!$A:$L,12,0)</f>
        <v>Linha Humana Similar Lista Negativa</v>
      </c>
      <c r="G51" s="19">
        <f>VLOOKUP(A51,preços01.04!A:W,8,0)</f>
        <v>11.31</v>
      </c>
      <c r="H51" s="20">
        <f>VLOOKUP(A51,preços01.04!A:W,9,0)</f>
        <v>15.1</v>
      </c>
      <c r="I51" s="19">
        <f>VLOOKUP(A51,preços01.04!A:K,10,0)</f>
        <v>12.09</v>
      </c>
      <c r="J51" s="20">
        <f>VLOOKUP(A51,preços01.04!A:K,11,0)</f>
        <v>16.11</v>
      </c>
      <c r="K51" s="19">
        <f>VLOOKUP(A51,preços01.04!A:R,12,0)</f>
        <v>12.26</v>
      </c>
      <c r="L51" s="21">
        <f>VLOOKUP(A51,preços01.04!A:N,13,0)</f>
        <v>16.329999999999998</v>
      </c>
      <c r="M51" s="19">
        <f>VLOOKUP(A51,preços01.04!A:O,14,0)</f>
        <v>12.17</v>
      </c>
      <c r="N51" s="20">
        <f>VLOOKUP(A51,preços01.04!A:P,15,0)</f>
        <v>16.22</v>
      </c>
      <c r="O51" s="19">
        <f>VLOOKUP(A51,preços01.04!A:Q,16,0)</f>
        <v>12.61</v>
      </c>
      <c r="P51" s="20">
        <f>VLOOKUP(A51,preços01.04!A:R,17,0)</f>
        <v>16.79</v>
      </c>
      <c r="Q51" s="19">
        <f>VLOOKUP(A51,preços01.04!A:S,18,0)</f>
        <v>10.52</v>
      </c>
      <c r="R51" s="21">
        <f>VLOOKUP(A51,preços01.04!A:V,19,0)</f>
        <v>14.02</v>
      </c>
      <c r="S51" s="19">
        <f>VLOOKUP(A51,preços01.04!A:W,20,0)</f>
        <v>10.58</v>
      </c>
      <c r="T51" s="20">
        <f>VLOOKUP(A51,preços01.04!A:W,21,0)</f>
        <v>14.1</v>
      </c>
      <c r="U51" s="23">
        <f>VLOOKUP(A51,preços01.04!A:W,22,0)</f>
        <v>10.65</v>
      </c>
      <c r="V51" s="20">
        <f>VLOOKUP(A51,preços01.04!A:W,23,0)</f>
        <v>14.19</v>
      </c>
      <c r="W51" s="6">
        <v>50</v>
      </c>
      <c r="X51" s="8">
        <f>VLOOKUP(A51,'[1]DADOS FICHA FARMA'!$A:$L,9,0)</f>
        <v>7896006252849</v>
      </c>
      <c r="Y51" s="9">
        <f>VLOOKUP(A51,'[1]DADOS FICHA FARMA'!$A:$K,11,0)</f>
        <v>60</v>
      </c>
      <c r="Z51" s="5" t="str">
        <f>VLOOKUP(A51,'[1]DADOS FICHA FARMA'!$A:$K,10,0)</f>
        <v>3004.39.31</v>
      </c>
      <c r="AA51">
        <f>VLOOKUP(A51,Fat!A:C,3,0)</f>
        <v>468467</v>
      </c>
    </row>
    <row r="52" spans="1:27" x14ac:dyDescent="0.25">
      <c r="A52" s="5">
        <v>1000096</v>
      </c>
      <c r="B52" s="5" t="s">
        <v>446</v>
      </c>
      <c r="C52" s="5">
        <v>50</v>
      </c>
      <c r="D52" s="5">
        <v>7</v>
      </c>
      <c r="E52" s="5" t="str">
        <f>VLOOKUP(D52,Plan2!A:B,2,0)</f>
        <v>Genérico</v>
      </c>
      <c r="F52" s="5" t="str">
        <f>VLOOKUP(A52,'[1]DADOS FICHA FARMA'!$A:$L,12,0)</f>
        <v>Linha Humana Genérico Lista Positiva</v>
      </c>
      <c r="G52" s="19">
        <f>VLOOKUP(A52,preços01.04!A:W,8,0)</f>
        <v>52.94</v>
      </c>
      <c r="H52" s="20">
        <f>VLOOKUP(A52,preços01.04!A:W,9,0)</f>
        <v>73.180000000000007</v>
      </c>
      <c r="I52" s="19">
        <f>VLOOKUP(A52,preços01.04!A:K,10,0)</f>
        <v>56.13</v>
      </c>
      <c r="J52" s="20">
        <f>VLOOKUP(A52,preços01.04!A:K,11,0)</f>
        <v>77.59</v>
      </c>
      <c r="K52" s="19">
        <f>VLOOKUP(A52,preços01.04!A:R,12,0)</f>
        <v>56.81</v>
      </c>
      <c r="L52" s="21">
        <f>VLOOKUP(A52,preços01.04!A:N,13,0)</f>
        <v>78.540000000000006</v>
      </c>
      <c r="M52" s="19">
        <f>VLOOKUP(A52,preços01.04!A:O,14,0)</f>
        <v>56.47</v>
      </c>
      <c r="N52" s="20">
        <f>VLOOKUP(A52,preços01.04!A:P,15,0)</f>
        <v>78.06</v>
      </c>
      <c r="O52" s="19">
        <f>VLOOKUP(A52,preços01.04!A:Q,16,0)</f>
        <v>58.23</v>
      </c>
      <c r="P52" s="20">
        <f>VLOOKUP(A52,preços01.04!A:R,17,0)</f>
        <v>80.5</v>
      </c>
      <c r="Q52" s="19">
        <f>VLOOKUP(A52,preços01.04!A:S,18,0)</f>
        <v>56.13</v>
      </c>
      <c r="R52" s="21">
        <f>VLOOKUP(A52,preços01.04!A:V,19,0)</f>
        <v>77.599999999999994</v>
      </c>
      <c r="S52" s="19">
        <f>VLOOKUP(A52,preços01.04!A:W,20,0)</f>
        <v>56.47</v>
      </c>
      <c r="T52" s="20">
        <f>VLOOKUP(A52,preços01.04!A:W,21,0)</f>
        <v>78.069999999999993</v>
      </c>
      <c r="U52" s="23">
        <f>VLOOKUP(A52,preços01.04!A:W,22,0)</f>
        <v>56.81</v>
      </c>
      <c r="V52" s="20">
        <f>VLOOKUP(A52,preços01.04!A:W,23,0)</f>
        <v>78.540000000000006</v>
      </c>
      <c r="W52" s="6">
        <v>56</v>
      </c>
      <c r="X52" s="8">
        <f>VLOOKUP(A52,'[1]DADOS FICHA FARMA'!$A:$L,9,0)</f>
        <v>7896006225744</v>
      </c>
      <c r="Y52" s="9">
        <f>VLOOKUP(A52,'[1]DADOS FICHA FARMA'!$A:$K,11,0)</f>
        <v>198</v>
      </c>
      <c r="Z52" s="5" t="str">
        <f>VLOOKUP(A52,'[1]DADOS FICHA FARMA'!$A:$K,10,0)</f>
        <v>3004.20.49</v>
      </c>
      <c r="AA52">
        <f>VLOOKUP(A52,Fat!A:C,3,0)</f>
        <v>146243</v>
      </c>
    </row>
    <row r="53" spans="1:27" x14ac:dyDescent="0.25">
      <c r="A53" s="5">
        <v>1001289</v>
      </c>
      <c r="B53" s="5" t="s">
        <v>583</v>
      </c>
      <c r="C53" s="5">
        <v>50</v>
      </c>
      <c r="D53" s="5">
        <v>7</v>
      </c>
      <c r="E53" s="5" t="str">
        <f>VLOOKUP(D53,Plan2!A:B,2,0)</f>
        <v>Genérico</v>
      </c>
      <c r="F53" s="5" t="str">
        <f>VLOOKUP(A53,'[1]DADOS FICHA FARMA'!$A:$L,12,0)</f>
        <v>Linha Humana Genérico Lista Positiva</v>
      </c>
      <c r="G53" s="19">
        <f>VLOOKUP(A53,preços01.04!A:W,8,0)</f>
        <v>40.880000000000003</v>
      </c>
      <c r="H53" s="20">
        <f>VLOOKUP(A53,preços01.04!A:W,9,0)</f>
        <v>56.51</v>
      </c>
      <c r="I53" s="19">
        <f>VLOOKUP(A53,preços01.04!A:K,10,0)</f>
        <v>43.34</v>
      </c>
      <c r="J53" s="20">
        <f>VLOOKUP(A53,preços01.04!A:K,11,0)</f>
        <v>59.92</v>
      </c>
      <c r="K53" s="19">
        <f>VLOOKUP(A53,preços01.04!A:R,12,0)</f>
        <v>43.87</v>
      </c>
      <c r="L53" s="21">
        <f>VLOOKUP(A53,preços01.04!A:N,13,0)</f>
        <v>60.65</v>
      </c>
      <c r="M53" s="19">
        <f>VLOOKUP(A53,preços01.04!A:O,14,0)</f>
        <v>43.6</v>
      </c>
      <c r="N53" s="20">
        <f>VLOOKUP(A53,preços01.04!A:P,15,0)</f>
        <v>60.28</v>
      </c>
      <c r="O53" s="19">
        <f>VLOOKUP(A53,preços01.04!A:Q,16,0)</f>
        <v>44.97</v>
      </c>
      <c r="P53" s="20">
        <f>VLOOKUP(A53,preços01.04!A:R,17,0)</f>
        <v>62.16</v>
      </c>
      <c r="Q53" s="19">
        <f>VLOOKUP(A53,preços01.04!A:S,18,0)</f>
        <v>43.34</v>
      </c>
      <c r="R53" s="21">
        <f>VLOOKUP(A53,preços01.04!A:V,19,0)</f>
        <v>59.92</v>
      </c>
      <c r="S53" s="19">
        <f>VLOOKUP(A53,preços01.04!A:W,20,0)</f>
        <v>43.6</v>
      </c>
      <c r="T53" s="20">
        <f>VLOOKUP(A53,preços01.04!A:W,21,0)</f>
        <v>60.27</v>
      </c>
      <c r="U53" s="23">
        <f>VLOOKUP(A53,preços01.04!A:W,22,0)</f>
        <v>43.87</v>
      </c>
      <c r="V53" s="20">
        <f>VLOOKUP(A53,preços01.04!A:W,23,0)</f>
        <v>60.65</v>
      </c>
      <c r="W53" s="6">
        <v>76</v>
      </c>
      <c r="X53" s="8">
        <f>VLOOKUP(A53,'[1]DADOS FICHA FARMA'!$A:$L,9,0)</f>
        <v>7896006207436</v>
      </c>
      <c r="Y53" s="9">
        <f>VLOOKUP(A53,'[1]DADOS FICHA FARMA'!$A:$K,11,0)</f>
        <v>198</v>
      </c>
      <c r="Z53" s="5" t="str">
        <f>VLOOKUP(A53,'[1]DADOS FICHA FARMA'!$A:$K,10,0)</f>
        <v>3004.90.79</v>
      </c>
      <c r="AA53">
        <f>VLOOKUP(A53,Fat!A:C,3,0)</f>
        <v>59928</v>
      </c>
    </row>
    <row r="54" spans="1:27" x14ac:dyDescent="0.25">
      <c r="A54" s="5">
        <v>1000219</v>
      </c>
      <c r="B54" s="5" t="s">
        <v>472</v>
      </c>
      <c r="C54" s="5">
        <v>50</v>
      </c>
      <c r="D54" s="5">
        <v>7</v>
      </c>
      <c r="E54" s="5" t="str">
        <f>VLOOKUP(D54,Plan2!A:B,2,0)</f>
        <v>Genérico</v>
      </c>
      <c r="F54" s="5" t="str">
        <f>VLOOKUP(A54,'[1]DADOS FICHA FARMA'!$A:$L,12,0)</f>
        <v>Linha Humana Genérico Lista Positiva</v>
      </c>
      <c r="G54" s="19">
        <f>VLOOKUP(A54,preços01.04!A:W,8,0)</f>
        <v>4.1100000000000003</v>
      </c>
      <c r="H54" s="20">
        <f>VLOOKUP(A54,preços01.04!A:W,9,0)</f>
        <v>5.68</v>
      </c>
      <c r="I54" s="19">
        <f>VLOOKUP(A54,preços01.04!A:K,10,0)</f>
        <v>4.3600000000000003</v>
      </c>
      <c r="J54" s="20">
        <f>VLOOKUP(A54,preços01.04!A:K,11,0)</f>
        <v>6.02</v>
      </c>
      <c r="K54" s="19">
        <f>VLOOKUP(A54,preços01.04!A:R,12,0)</f>
        <v>4.41</v>
      </c>
      <c r="L54" s="21">
        <f>VLOOKUP(A54,preços01.04!A:N,13,0)</f>
        <v>6.1</v>
      </c>
      <c r="M54" s="19">
        <f>VLOOKUP(A54,preços01.04!A:O,14,0)</f>
        <v>4.38</v>
      </c>
      <c r="N54" s="20">
        <f>VLOOKUP(A54,preços01.04!A:P,15,0)</f>
        <v>6.06</v>
      </c>
      <c r="O54" s="19">
        <f>VLOOKUP(A54,preços01.04!A:Q,16,0)</f>
        <v>4.5199999999999996</v>
      </c>
      <c r="P54" s="20">
        <f>VLOOKUP(A54,preços01.04!A:R,17,0)</f>
        <v>6.25</v>
      </c>
      <c r="Q54" s="19">
        <f>VLOOKUP(A54,preços01.04!A:S,18,0)</f>
        <v>4.3600000000000003</v>
      </c>
      <c r="R54" s="21">
        <f>VLOOKUP(A54,preços01.04!A:V,19,0)</f>
        <v>6.03</v>
      </c>
      <c r="S54" s="19">
        <f>VLOOKUP(A54,preços01.04!A:W,20,0)</f>
        <v>4.38</v>
      </c>
      <c r="T54" s="20">
        <f>VLOOKUP(A54,preços01.04!A:W,21,0)</f>
        <v>6.06</v>
      </c>
      <c r="U54" s="23">
        <f>VLOOKUP(A54,preços01.04!A:W,22,0)</f>
        <v>4.41</v>
      </c>
      <c r="V54" s="20">
        <f>VLOOKUP(A54,preços01.04!A:W,23,0)</f>
        <v>6.1</v>
      </c>
      <c r="W54" s="6">
        <v>70</v>
      </c>
      <c r="X54" s="8">
        <f>VLOOKUP(A54,'[1]DADOS FICHA FARMA'!$A:$L,9,0)</f>
        <v>7896006245247</v>
      </c>
      <c r="Y54" s="9">
        <f>VLOOKUP(A54,'[1]DADOS FICHA FARMA'!$A:$K,11,0)</f>
        <v>198</v>
      </c>
      <c r="Z54" s="5" t="str">
        <f>VLOOKUP(A54,'[1]DADOS FICHA FARMA'!$A:$K,10,0)</f>
        <v>3004.90.36</v>
      </c>
      <c r="AA54">
        <f>VLOOKUP(A54,Fat!A:C,3,0)</f>
        <v>871968</v>
      </c>
    </row>
    <row r="55" spans="1:27" x14ac:dyDescent="0.25">
      <c r="A55" s="5">
        <v>1001176</v>
      </c>
      <c r="B55" s="5" t="s">
        <v>571</v>
      </c>
      <c r="C55" s="5">
        <v>50</v>
      </c>
      <c r="D55" s="5">
        <v>1</v>
      </c>
      <c r="E55" s="5" t="str">
        <f>VLOOKUP(D55,Plan2!A:B,2,0)</f>
        <v>Marcas UQ</v>
      </c>
      <c r="F55" s="5" t="str">
        <f>VLOOKUP(A55,'[1]DADOS FICHA FARMA'!$A:$L,12,0)</f>
        <v>Linha Alimentos</v>
      </c>
      <c r="G55" s="19">
        <f>VLOOKUP(A55,preços01.04!A:W,8,0)</f>
        <v>25.76</v>
      </c>
      <c r="H55" s="20">
        <f>VLOOKUP(A55,preços01.04!A:W,9,0)</f>
        <v>25.76</v>
      </c>
      <c r="I55" s="19">
        <f>VLOOKUP(A55,preços01.04!A:K,10,0)</f>
        <v>25.76</v>
      </c>
      <c r="J55" s="20">
        <f>VLOOKUP(A55,preços01.04!A:K,11,0)</f>
        <v>25.76</v>
      </c>
      <c r="K55" s="19">
        <f>VLOOKUP(A55,preços01.04!A:R,12,0)</f>
        <v>25.76</v>
      </c>
      <c r="L55" s="21">
        <f>VLOOKUP(A55,preços01.04!A:N,13,0)</f>
        <v>25.76</v>
      </c>
      <c r="M55" s="19">
        <f>VLOOKUP(A55,preços01.04!A:O,14,0)</f>
        <v>25.76</v>
      </c>
      <c r="N55" s="20">
        <f>VLOOKUP(A55,preços01.04!A:P,15,0)</f>
        <v>25.76</v>
      </c>
      <c r="O55" s="19">
        <f>VLOOKUP(A55,preços01.04!A:Q,16,0)</f>
        <v>25.76</v>
      </c>
      <c r="P55" s="20">
        <f>VLOOKUP(A55,preços01.04!A:R,17,0)</f>
        <v>25.76</v>
      </c>
      <c r="Q55" s="19">
        <f>VLOOKUP(A55,preços01.04!A:S,18,0)</f>
        <v>25.76</v>
      </c>
      <c r="R55" s="21">
        <f>VLOOKUP(A55,preços01.04!A:V,19,0)</f>
        <v>25.76</v>
      </c>
      <c r="S55" s="19">
        <f>VLOOKUP(A55,preços01.04!A:W,20,0)</f>
        <v>25.76</v>
      </c>
      <c r="T55" s="20">
        <f>VLOOKUP(A55,preços01.04!A:W,21,0)</f>
        <v>25.76</v>
      </c>
      <c r="U55" s="23">
        <f>VLOOKUP(A55,preços01.04!A:W,22,0)</f>
        <v>25.76</v>
      </c>
      <c r="V55" s="20">
        <f>VLOOKUP(A55,preços01.04!A:W,23,0)</f>
        <v>25.76</v>
      </c>
      <c r="W55" s="6">
        <v>75</v>
      </c>
      <c r="X55" s="8">
        <f>VLOOKUP(A55,'[1]DADOS FICHA FARMA'!$A:$L,9,0)</f>
        <v>7896006213130</v>
      </c>
      <c r="Y55" s="9">
        <f>VLOOKUP(A55,'[1]DADOS FICHA FARMA'!$A:$K,11,0)</f>
        <v>35</v>
      </c>
      <c r="Z55" s="5" t="str">
        <f>VLOOKUP(A55,'[1]DADOS FICHA FARMA'!$A:$K,10,0)</f>
        <v>2106.90.90</v>
      </c>
      <c r="AA55">
        <f>VLOOKUP(A55,Fat!A:C,3,0)</f>
        <v>192933</v>
      </c>
    </row>
    <row r="56" spans="1:27" x14ac:dyDescent="0.25">
      <c r="A56" s="5">
        <v>1001168</v>
      </c>
      <c r="B56" s="5" t="s">
        <v>570</v>
      </c>
      <c r="C56" s="5">
        <v>50</v>
      </c>
      <c r="D56" s="5">
        <v>1</v>
      </c>
      <c r="E56" s="5" t="str">
        <f>VLOOKUP(D56,Plan2!A:B,2,0)</f>
        <v>Marcas UQ</v>
      </c>
      <c r="F56" s="5" t="str">
        <f>VLOOKUP(A56,'[1]DADOS FICHA FARMA'!$A:$L,12,0)</f>
        <v>Linha Alimentos</v>
      </c>
      <c r="G56" s="19">
        <f>VLOOKUP(A56,preços01.04!A:W,8,0)</f>
        <v>25.76</v>
      </c>
      <c r="H56" s="20">
        <f>VLOOKUP(A56,preços01.04!A:W,9,0)</f>
        <v>25.76</v>
      </c>
      <c r="I56" s="19">
        <f>VLOOKUP(A56,preços01.04!A:K,10,0)</f>
        <v>25.76</v>
      </c>
      <c r="J56" s="20">
        <f>VLOOKUP(A56,preços01.04!A:K,11,0)</f>
        <v>25.76</v>
      </c>
      <c r="K56" s="19">
        <f>VLOOKUP(A56,preços01.04!A:R,12,0)</f>
        <v>25.76</v>
      </c>
      <c r="L56" s="21">
        <f>VLOOKUP(A56,preços01.04!A:N,13,0)</f>
        <v>25.76</v>
      </c>
      <c r="M56" s="19">
        <f>VLOOKUP(A56,preços01.04!A:O,14,0)</f>
        <v>25.76</v>
      </c>
      <c r="N56" s="20">
        <f>VLOOKUP(A56,preços01.04!A:P,15,0)</f>
        <v>25.76</v>
      </c>
      <c r="O56" s="19">
        <f>VLOOKUP(A56,preços01.04!A:Q,16,0)</f>
        <v>25.76</v>
      </c>
      <c r="P56" s="20">
        <f>VLOOKUP(A56,preços01.04!A:R,17,0)</f>
        <v>25.76</v>
      </c>
      <c r="Q56" s="19">
        <f>VLOOKUP(A56,preços01.04!A:S,18,0)</f>
        <v>25.76</v>
      </c>
      <c r="R56" s="21">
        <f>VLOOKUP(A56,preços01.04!A:V,19,0)</f>
        <v>25.76</v>
      </c>
      <c r="S56" s="19">
        <f>VLOOKUP(A56,preços01.04!A:W,20,0)</f>
        <v>25.76</v>
      </c>
      <c r="T56" s="20">
        <f>VLOOKUP(A56,preços01.04!A:W,21,0)</f>
        <v>25.76</v>
      </c>
      <c r="U56" s="23">
        <f>VLOOKUP(A56,preços01.04!A:W,22,0)</f>
        <v>25.76</v>
      </c>
      <c r="V56" s="20">
        <f>VLOOKUP(A56,preços01.04!A:W,23,0)</f>
        <v>25.76</v>
      </c>
      <c r="W56" s="6">
        <v>75</v>
      </c>
      <c r="X56" s="8">
        <f>VLOOKUP(A56,'[1]DADOS FICHA FARMA'!$A:$L,9,0)</f>
        <v>7896006213123</v>
      </c>
      <c r="Y56" s="9">
        <f>VLOOKUP(A56,'[1]DADOS FICHA FARMA'!$A:$K,11,0)</f>
        <v>35</v>
      </c>
      <c r="Z56" s="5" t="str">
        <f>VLOOKUP(A56,'[1]DADOS FICHA FARMA'!$A:$K,10,0)</f>
        <v>2106.90.90</v>
      </c>
      <c r="AA56">
        <f>VLOOKUP(A56,Fat!A:C,3,0)</f>
        <v>94697</v>
      </c>
    </row>
    <row r="57" spans="1:27" x14ac:dyDescent="0.25">
      <c r="A57" s="5">
        <v>1000965</v>
      </c>
      <c r="B57" s="5" t="s">
        <v>541</v>
      </c>
      <c r="C57" s="5">
        <v>50</v>
      </c>
      <c r="D57" s="5">
        <v>1</v>
      </c>
      <c r="E57" s="5" t="str">
        <f>VLOOKUP(D57,Plan2!A:B,2,0)</f>
        <v>Marcas UQ</v>
      </c>
      <c r="F57" s="5" t="str">
        <f>VLOOKUP(A57,'[1]DADOS FICHA FARMA'!$A:$L,12,0)</f>
        <v>Linha Humana Outros Lista Negativa</v>
      </c>
      <c r="G57" s="19">
        <f>VLOOKUP(A57,preços01.04!A:W,8,0)</f>
        <v>12.45</v>
      </c>
      <c r="H57" s="20">
        <f>VLOOKUP(A57,preços01.04!A:W,9,0)</f>
        <v>16.63</v>
      </c>
      <c r="I57" s="19">
        <f>VLOOKUP(A57,preços01.04!A:K,10,0)</f>
        <v>13.31</v>
      </c>
      <c r="J57" s="20">
        <f>VLOOKUP(A57,preços01.04!A:K,11,0)</f>
        <v>17.739999999999998</v>
      </c>
      <c r="K57" s="19">
        <f>VLOOKUP(A57,preços01.04!A:R,12,0)</f>
        <v>13.5</v>
      </c>
      <c r="L57" s="21">
        <f>VLOOKUP(A57,preços01.04!A:N,13,0)</f>
        <v>17.989999999999998</v>
      </c>
      <c r="M57" s="19">
        <f>VLOOKUP(A57,preços01.04!A:O,14,0)</f>
        <v>13.41</v>
      </c>
      <c r="N57" s="20">
        <f>VLOOKUP(A57,preços01.04!A:P,15,0)</f>
        <v>17.86</v>
      </c>
      <c r="O57" s="19">
        <f>VLOOKUP(A57,preços01.04!A:Q,16,0)</f>
        <v>13.89</v>
      </c>
      <c r="P57" s="20">
        <f>VLOOKUP(A57,preços01.04!A:R,17,0)</f>
        <v>18.489999999999998</v>
      </c>
      <c r="Q57" s="19">
        <f>VLOOKUP(A57,preços01.04!A:S,18,0)</f>
        <v>11.58</v>
      </c>
      <c r="R57" s="21">
        <f>VLOOKUP(A57,preços01.04!A:V,19,0)</f>
        <v>15.44</v>
      </c>
      <c r="S57" s="19">
        <f>VLOOKUP(A57,preços01.04!A:W,20,0)</f>
        <v>11.66</v>
      </c>
      <c r="T57" s="20">
        <f>VLOOKUP(A57,preços01.04!A:W,21,0)</f>
        <v>15.54</v>
      </c>
      <c r="U57" s="23">
        <f>VLOOKUP(A57,preços01.04!A:W,22,0)</f>
        <v>11.73</v>
      </c>
      <c r="V57" s="20">
        <f>VLOOKUP(A57,preços01.04!A:W,23,0)</f>
        <v>15.63</v>
      </c>
      <c r="W57" s="6">
        <v>73</v>
      </c>
      <c r="X57" s="8">
        <f>VLOOKUP(A57,'[1]DADOS FICHA FARMA'!$A:$L,9,0)</f>
        <v>7896006212102</v>
      </c>
      <c r="Y57" s="9">
        <f>VLOOKUP(A57,'[1]DADOS FICHA FARMA'!$A:$K,11,0)</f>
        <v>32</v>
      </c>
      <c r="Z57" s="5" t="str">
        <f>VLOOKUP(A57,'[1]DADOS FICHA FARMA'!$A:$K,10,0)</f>
        <v>3004.90.99</v>
      </c>
      <c r="AA57">
        <f>VLOOKUP(A57,Fat!A:C,3,0)</f>
        <v>19850</v>
      </c>
    </row>
    <row r="58" spans="1:27" x14ac:dyDescent="0.25">
      <c r="A58" s="5">
        <v>1000037</v>
      </c>
      <c r="B58" s="5" t="s">
        <v>434</v>
      </c>
      <c r="C58" s="5">
        <v>50</v>
      </c>
      <c r="D58" s="5">
        <v>1</v>
      </c>
      <c r="E58" s="5" t="str">
        <f>VLOOKUP(D58,Plan2!A:B,2,0)</f>
        <v>Marcas UQ</v>
      </c>
      <c r="F58" s="5" t="str">
        <f>VLOOKUP(A58,'[1]DADOS FICHA FARMA'!$A:$L,12,0)</f>
        <v>Linha Humana Outros Lista Negativa</v>
      </c>
      <c r="G58" s="19">
        <f>VLOOKUP(A58,preços01.04!A:W,8,0)</f>
        <v>12.86</v>
      </c>
      <c r="H58" s="20">
        <f>VLOOKUP(A58,preços01.04!A:W,9,0)</f>
        <v>0.01</v>
      </c>
      <c r="I58" s="19">
        <f>VLOOKUP(A58,preços01.04!A:K,10,0)</f>
        <v>13.76</v>
      </c>
      <c r="J58" s="20">
        <f>VLOOKUP(A58,preços01.04!A:K,11,0)</f>
        <v>0.01</v>
      </c>
      <c r="K58" s="19">
        <f>VLOOKUP(A58,preços01.04!A:R,12,0)</f>
        <v>13.95</v>
      </c>
      <c r="L58" s="21">
        <f>VLOOKUP(A58,preços01.04!A:N,13,0)</f>
        <v>0.01</v>
      </c>
      <c r="M58" s="19">
        <f>VLOOKUP(A58,preços01.04!A:O,14,0)</f>
        <v>13.85</v>
      </c>
      <c r="N58" s="20">
        <f>VLOOKUP(A58,preços01.04!A:P,15,0)</f>
        <v>0.01</v>
      </c>
      <c r="O58" s="19">
        <f>VLOOKUP(A58,preços01.04!A:Q,16,0)</f>
        <v>14.35</v>
      </c>
      <c r="P58" s="20">
        <f>VLOOKUP(A58,preços01.04!A:R,17,0)</f>
        <v>0.01</v>
      </c>
      <c r="Q58" s="19">
        <f>VLOOKUP(A58,preços01.04!A:S,18,0)</f>
        <v>11.97</v>
      </c>
      <c r="R58" s="21">
        <f>VLOOKUP(A58,preços01.04!A:V,19,0)</f>
        <v>0.01</v>
      </c>
      <c r="S58" s="19">
        <f>VLOOKUP(A58,preços01.04!A:W,20,0)</f>
        <v>12.04</v>
      </c>
      <c r="T58" s="20">
        <f>VLOOKUP(A58,preços01.04!A:W,21,0)</f>
        <v>0.01</v>
      </c>
      <c r="U58" s="23">
        <f>VLOOKUP(A58,preços01.04!A:W,22,0)</f>
        <v>12.12</v>
      </c>
      <c r="V58" s="20">
        <f>VLOOKUP(A58,preços01.04!A:W,23,0)</f>
        <v>0.01</v>
      </c>
      <c r="W58" s="6">
        <v>65</v>
      </c>
      <c r="X58" s="8">
        <f>VLOOKUP(A58,'[1]DADOS FICHA FARMA'!$A:$L,9,0)</f>
        <v>7896006215714</v>
      </c>
      <c r="Y58" s="9">
        <f>VLOOKUP(A58,'[1]DADOS FICHA FARMA'!$A:$K,11,0)</f>
        <v>32</v>
      </c>
      <c r="Z58" s="5" t="str">
        <f>VLOOKUP(A58,'[1]DADOS FICHA FARMA'!$A:$K,10,0)</f>
        <v>3004.90.69</v>
      </c>
      <c r="AA58">
        <f>VLOOKUP(A58,Fat!A:C,3,0)</f>
        <v>121518</v>
      </c>
    </row>
    <row r="59" spans="1:27" x14ac:dyDescent="0.25">
      <c r="A59" s="5">
        <v>1000190</v>
      </c>
      <c r="B59" s="5" t="s">
        <v>464</v>
      </c>
      <c r="C59" s="5">
        <v>50</v>
      </c>
      <c r="D59" s="5">
        <v>1</v>
      </c>
      <c r="E59" s="5" t="str">
        <f>VLOOKUP(D59,Plan2!A:B,2,0)</f>
        <v>Marcas UQ</v>
      </c>
      <c r="F59" s="5" t="str">
        <f>VLOOKUP(A59,'[1]DADOS FICHA FARMA'!$A:$L,12,0)</f>
        <v>Linha Humana Similar Lista Negativa</v>
      </c>
      <c r="G59" s="19">
        <f>VLOOKUP(A59,preços01.04!A:W,8,0)</f>
        <v>13.65</v>
      </c>
      <c r="H59" s="20">
        <f>VLOOKUP(A59,preços01.04!A:W,9,0)</f>
        <v>18.23</v>
      </c>
      <c r="I59" s="19">
        <f>VLOOKUP(A59,preços01.04!A:K,10,0)</f>
        <v>14.59</v>
      </c>
      <c r="J59" s="20">
        <f>VLOOKUP(A59,preços01.04!A:K,11,0)</f>
        <v>19.45</v>
      </c>
      <c r="K59" s="19">
        <f>VLOOKUP(A59,preços01.04!A:R,12,0)</f>
        <v>14.8</v>
      </c>
      <c r="L59" s="21">
        <f>VLOOKUP(A59,preços01.04!A:N,13,0)</f>
        <v>19.72</v>
      </c>
      <c r="M59" s="19">
        <f>VLOOKUP(A59,preços01.04!A:O,14,0)</f>
        <v>14.7</v>
      </c>
      <c r="N59" s="20">
        <f>VLOOKUP(A59,preços01.04!A:P,15,0)</f>
        <v>19.59</v>
      </c>
      <c r="O59" s="19">
        <f>VLOOKUP(A59,preços01.04!A:Q,16,0)</f>
        <v>15.23</v>
      </c>
      <c r="P59" s="20">
        <f>VLOOKUP(A59,preços01.04!A:R,17,0)</f>
        <v>20.27</v>
      </c>
      <c r="Q59" s="19">
        <f>VLOOKUP(A59,preços01.04!A:S,18,0)</f>
        <v>12.7</v>
      </c>
      <c r="R59" s="21">
        <f>VLOOKUP(A59,preços01.04!A:V,19,0)</f>
        <v>16.93</v>
      </c>
      <c r="S59" s="19">
        <f>VLOOKUP(A59,preços01.04!A:W,20,0)</f>
        <v>12.78</v>
      </c>
      <c r="T59" s="20">
        <f>VLOOKUP(A59,preços01.04!A:W,21,0)</f>
        <v>17.03</v>
      </c>
      <c r="U59" s="23">
        <f>VLOOKUP(A59,preços01.04!A:W,22,0)</f>
        <v>12.86</v>
      </c>
      <c r="V59" s="20">
        <f>VLOOKUP(A59,preços01.04!A:W,23,0)</f>
        <v>17.13</v>
      </c>
      <c r="W59" s="6">
        <v>62</v>
      </c>
      <c r="X59" s="8">
        <f>VLOOKUP(A59,'[1]DADOS FICHA FARMA'!$A:$L,9,0)</f>
        <v>7896006240105</v>
      </c>
      <c r="Y59" s="9">
        <f>VLOOKUP(A59,'[1]DADOS FICHA FARMA'!$A:$K,11,0)</f>
        <v>80</v>
      </c>
      <c r="Z59" s="5" t="str">
        <f>VLOOKUP(A59,'[1]DADOS FICHA FARMA'!$A:$K,10,0)</f>
        <v>3004.32.90</v>
      </c>
      <c r="AA59">
        <f>VLOOKUP(A59,Fat!A:C,3,0)</f>
        <v>90825</v>
      </c>
    </row>
    <row r="60" spans="1:27" x14ac:dyDescent="0.25">
      <c r="A60" s="5">
        <v>1001192</v>
      </c>
      <c r="B60" s="5" t="s">
        <v>573</v>
      </c>
      <c r="C60" s="5">
        <v>50</v>
      </c>
      <c r="D60" s="5">
        <v>2</v>
      </c>
      <c r="E60" s="5" t="str">
        <f>VLOOKUP(D60,Plan2!A:B,2,0)</f>
        <v>Andromed</v>
      </c>
      <c r="F60" s="5" t="str">
        <f>VLOOKUP(A60,'[1]DADOS FICHA FARMA'!$A:$L,12,0)</f>
        <v>Linha Humana Outros Lista Negativa</v>
      </c>
      <c r="G60" s="19">
        <f>VLOOKUP(A60,preços01.04!A:W,8,0)</f>
        <v>16.54</v>
      </c>
      <c r="H60" s="20">
        <f>VLOOKUP(A60,preços01.04!A:W,9,0)</f>
        <v>0.01</v>
      </c>
      <c r="I60" s="19">
        <f>VLOOKUP(A60,preços01.04!A:K,10,0)</f>
        <v>17.690000000000001</v>
      </c>
      <c r="J60" s="20">
        <f>VLOOKUP(A60,preços01.04!A:K,11,0)</f>
        <v>0.01</v>
      </c>
      <c r="K60" s="19">
        <f>VLOOKUP(A60,preços01.04!A:R,12,0)</f>
        <v>17.940000000000001</v>
      </c>
      <c r="L60" s="21">
        <f>VLOOKUP(A60,preços01.04!A:N,13,0)</f>
        <v>0.01</v>
      </c>
      <c r="M60" s="19">
        <f>VLOOKUP(A60,preços01.04!A:O,14,0)</f>
        <v>17.809999999999999</v>
      </c>
      <c r="N60" s="20">
        <f>VLOOKUP(A60,preços01.04!A:P,15,0)</f>
        <v>0.01</v>
      </c>
      <c r="O60" s="19">
        <f>VLOOKUP(A60,preços01.04!A:Q,16,0)</f>
        <v>18.46</v>
      </c>
      <c r="P60" s="20">
        <f>VLOOKUP(A60,preços01.04!A:R,17,0)</f>
        <v>0.01</v>
      </c>
      <c r="Q60" s="19">
        <f>VLOOKUP(A60,preços01.04!A:S,18,0)</f>
        <v>15.39</v>
      </c>
      <c r="R60" s="21">
        <f>VLOOKUP(A60,preços01.04!A:V,19,0)</f>
        <v>0.01</v>
      </c>
      <c r="S60" s="19">
        <f>VLOOKUP(A60,preços01.04!A:W,20,0)</f>
        <v>15.48</v>
      </c>
      <c r="T60" s="20">
        <f>VLOOKUP(A60,preços01.04!A:W,21,0)</f>
        <v>0.01</v>
      </c>
      <c r="U60" s="23">
        <f>VLOOKUP(A60,preços01.04!A:W,22,0)</f>
        <v>15.58</v>
      </c>
      <c r="V60" s="20">
        <f>VLOOKUP(A60,preços01.04!A:W,23,0)</f>
        <v>0.01</v>
      </c>
      <c r="W60" s="6">
        <v>40</v>
      </c>
      <c r="X60" s="8">
        <f>VLOOKUP(A60,'[1]DADOS FICHA FARMA'!$A:$L,9,0)</f>
        <v>7896006214229</v>
      </c>
      <c r="Y60" s="9">
        <f>VLOOKUP(A60,'[1]DADOS FICHA FARMA'!$A:$K,11,0)</f>
        <v>80</v>
      </c>
      <c r="Z60" s="5" t="str">
        <f>VLOOKUP(A60,'[1]DADOS FICHA FARMA'!$A:$K,10,0)</f>
        <v>3004.90.29</v>
      </c>
      <c r="AA60">
        <f>VLOOKUP(A60,Fat!A:C,3,0)</f>
        <v>40320</v>
      </c>
    </row>
    <row r="61" spans="1:27" x14ac:dyDescent="0.25">
      <c r="A61" s="5">
        <v>1001023</v>
      </c>
      <c r="B61" s="5" t="s">
        <v>551</v>
      </c>
      <c r="C61" s="5">
        <v>50</v>
      </c>
      <c r="D61" s="5">
        <v>1</v>
      </c>
      <c r="E61" s="5" t="str">
        <f>VLOOKUP(D61,Plan2!A:B,2,0)</f>
        <v>Marcas UQ</v>
      </c>
      <c r="F61" s="5" t="str">
        <f>VLOOKUP(A61,'[1]DADOS FICHA FARMA'!$A:$L,12,0)</f>
        <v>Linha Alimentos</v>
      </c>
      <c r="G61" s="19">
        <f>VLOOKUP(A61,preços01.04!A:W,8,0)</f>
        <v>46.7</v>
      </c>
      <c r="H61" s="20">
        <f>VLOOKUP(A61,preços01.04!A:W,9,0)</f>
        <v>46.7</v>
      </c>
      <c r="I61" s="19">
        <f>VLOOKUP(A61,preços01.04!A:K,10,0)</f>
        <v>46.7</v>
      </c>
      <c r="J61" s="20">
        <f>VLOOKUP(A61,preços01.04!A:K,11,0)</f>
        <v>46.7</v>
      </c>
      <c r="K61" s="19">
        <f>VLOOKUP(A61,preços01.04!A:R,12,0)</f>
        <v>46.7</v>
      </c>
      <c r="L61" s="21">
        <f>VLOOKUP(A61,preços01.04!A:N,13,0)</f>
        <v>46.7</v>
      </c>
      <c r="M61" s="19">
        <f>VLOOKUP(A61,preços01.04!A:O,14,0)</f>
        <v>46.7</v>
      </c>
      <c r="N61" s="20">
        <f>VLOOKUP(A61,preços01.04!A:P,15,0)</f>
        <v>46.7</v>
      </c>
      <c r="O61" s="19">
        <f>VLOOKUP(A61,preços01.04!A:Q,16,0)</f>
        <v>46.7</v>
      </c>
      <c r="P61" s="20">
        <f>VLOOKUP(A61,preços01.04!A:R,17,0)</f>
        <v>46.7</v>
      </c>
      <c r="Q61" s="19">
        <f>VLOOKUP(A61,preços01.04!A:S,18,0)</f>
        <v>46.7</v>
      </c>
      <c r="R61" s="21">
        <f>VLOOKUP(A61,preços01.04!A:V,19,0)</f>
        <v>46.7</v>
      </c>
      <c r="S61" s="19">
        <f>VLOOKUP(A61,preços01.04!A:W,20,0)</f>
        <v>46.7</v>
      </c>
      <c r="T61" s="20">
        <f>VLOOKUP(A61,preços01.04!A:W,21,0)</f>
        <v>46.7</v>
      </c>
      <c r="U61" s="23">
        <f>VLOOKUP(A61,preços01.04!A:W,22,0)</f>
        <v>46.7</v>
      </c>
      <c r="V61" s="20">
        <f>VLOOKUP(A61,preços01.04!A:W,23,0)</f>
        <v>46.7</v>
      </c>
      <c r="W61" s="6">
        <v>78</v>
      </c>
      <c r="X61" s="8">
        <f>VLOOKUP(A61,'[1]DADOS FICHA FARMA'!$A:$L,9,0)</f>
        <v>7896006238553</v>
      </c>
      <c r="Y61" s="9">
        <f>VLOOKUP(A61,'[1]DADOS FICHA FARMA'!$A:$K,11,0)</f>
        <v>70</v>
      </c>
      <c r="Z61" s="5" t="str">
        <f>VLOOKUP(A61,'[1]DADOS FICHA FARMA'!$A:$K,10,0)</f>
        <v>2106.90.30</v>
      </c>
      <c r="AA61">
        <f>VLOOKUP(A61,Fat!A:C,3,0)</f>
        <v>132213</v>
      </c>
    </row>
    <row r="62" spans="1:27" x14ac:dyDescent="0.25">
      <c r="A62" s="5">
        <v>1001146</v>
      </c>
      <c r="B62" s="5" t="s">
        <v>568</v>
      </c>
      <c r="C62" s="5">
        <v>50</v>
      </c>
      <c r="D62" s="5">
        <v>1</v>
      </c>
      <c r="E62" s="5" t="str">
        <f>VLOOKUP(D62,Plan2!A:B,2,0)</f>
        <v>Marcas UQ</v>
      </c>
      <c r="F62" s="5" t="str">
        <f>VLOOKUP(A62,'[1]DADOS FICHA FARMA'!$A:$L,12,0)</f>
        <v>Linha Alimentos</v>
      </c>
      <c r="G62" s="19">
        <f>VLOOKUP(A62,preços01.04!A:W,8,0)</f>
        <v>46.7</v>
      </c>
      <c r="H62" s="20">
        <f>VLOOKUP(A62,preços01.04!A:W,9,0)</f>
        <v>46.7</v>
      </c>
      <c r="I62" s="19">
        <f>VLOOKUP(A62,preços01.04!A:K,10,0)</f>
        <v>46.7</v>
      </c>
      <c r="J62" s="20">
        <f>VLOOKUP(A62,preços01.04!A:K,11,0)</f>
        <v>46.7</v>
      </c>
      <c r="K62" s="19">
        <f>VLOOKUP(A62,preços01.04!A:R,12,0)</f>
        <v>46.7</v>
      </c>
      <c r="L62" s="21">
        <f>VLOOKUP(A62,preços01.04!A:N,13,0)</f>
        <v>46.7</v>
      </c>
      <c r="M62" s="19">
        <f>VLOOKUP(A62,preços01.04!A:O,14,0)</f>
        <v>46.7</v>
      </c>
      <c r="N62" s="20">
        <f>VLOOKUP(A62,preços01.04!A:P,15,0)</f>
        <v>46.7</v>
      </c>
      <c r="O62" s="19">
        <f>VLOOKUP(A62,preços01.04!A:Q,16,0)</f>
        <v>46.7</v>
      </c>
      <c r="P62" s="20">
        <f>VLOOKUP(A62,preços01.04!A:R,17,0)</f>
        <v>46.7</v>
      </c>
      <c r="Q62" s="19">
        <f>VLOOKUP(A62,preços01.04!A:S,18,0)</f>
        <v>46.7</v>
      </c>
      <c r="R62" s="21">
        <f>VLOOKUP(A62,preços01.04!A:V,19,0)</f>
        <v>46.7</v>
      </c>
      <c r="S62" s="19">
        <f>VLOOKUP(A62,preços01.04!A:W,20,0)</f>
        <v>46.7</v>
      </c>
      <c r="T62" s="20">
        <f>VLOOKUP(A62,preços01.04!A:W,21,0)</f>
        <v>46.7</v>
      </c>
      <c r="U62" s="23">
        <f>VLOOKUP(A62,preços01.04!A:W,22,0)</f>
        <v>46.7</v>
      </c>
      <c r="V62" s="20">
        <f>VLOOKUP(A62,preços01.04!A:W,23,0)</f>
        <v>46.7</v>
      </c>
      <c r="W62" s="6">
        <v>70</v>
      </c>
      <c r="X62" s="8">
        <f>VLOOKUP(A62,'[1]DADOS FICHA FARMA'!$A:$L,9,0)</f>
        <v>7896006211860</v>
      </c>
      <c r="Y62" s="9">
        <f>VLOOKUP(A62,'[1]DADOS FICHA FARMA'!$A:$K,11,0)</f>
        <v>9</v>
      </c>
      <c r="Z62" s="5" t="str">
        <f>VLOOKUP(A62,'[1]DADOS FICHA FARMA'!$A:$K,10,0)</f>
        <v>2106.90.30</v>
      </c>
      <c r="AA62">
        <f>VLOOKUP(A62,Fat!A:C,3,0)</f>
        <v>15705</v>
      </c>
    </row>
    <row r="63" spans="1:27" x14ac:dyDescent="0.25">
      <c r="A63" s="5">
        <v>1000878</v>
      </c>
      <c r="B63" s="5" t="s">
        <v>533</v>
      </c>
      <c r="C63" s="5">
        <v>50</v>
      </c>
      <c r="D63" s="5">
        <v>1</v>
      </c>
      <c r="E63" s="5" t="str">
        <f>VLOOKUP(D63,Plan2!A:B,2,0)</f>
        <v>Marcas UQ</v>
      </c>
      <c r="F63" s="5" t="str">
        <f>VLOOKUP(A63,'[1]DADOS FICHA FARMA'!$A:$L,12,0)</f>
        <v>Linha Cosmecêutica</v>
      </c>
      <c r="G63" s="19">
        <f>VLOOKUP(A63,preços01.04!A:W,8,0)</f>
        <v>15.45</v>
      </c>
      <c r="H63" s="20">
        <f>VLOOKUP(A63,preços01.04!A:W,9,0)</f>
        <v>15.45</v>
      </c>
      <c r="I63" s="19">
        <f>VLOOKUP(A63,preços01.04!A:K,10,0)</f>
        <v>15.45</v>
      </c>
      <c r="J63" s="20">
        <f>VLOOKUP(A63,preços01.04!A:K,11,0)</f>
        <v>15.45</v>
      </c>
      <c r="K63" s="19">
        <f>VLOOKUP(A63,preços01.04!A:R,12,0)</f>
        <v>15.45</v>
      </c>
      <c r="L63" s="21">
        <f>VLOOKUP(A63,preços01.04!A:N,13,0)</f>
        <v>15.45</v>
      </c>
      <c r="M63" s="19">
        <f>VLOOKUP(A63,preços01.04!A:O,14,0)</f>
        <v>15.45</v>
      </c>
      <c r="N63" s="20">
        <f>VLOOKUP(A63,preços01.04!A:P,15,0)</f>
        <v>15.45</v>
      </c>
      <c r="O63" s="19">
        <f>VLOOKUP(A63,preços01.04!A:Q,16,0)</f>
        <v>15.45</v>
      </c>
      <c r="P63" s="20">
        <f>VLOOKUP(A63,preços01.04!A:R,17,0)</f>
        <v>15.45</v>
      </c>
      <c r="Q63" s="19">
        <f>VLOOKUP(A63,preços01.04!A:S,18,0)</f>
        <v>15.45</v>
      </c>
      <c r="R63" s="21">
        <f>VLOOKUP(A63,preços01.04!A:V,19,0)</f>
        <v>15.45</v>
      </c>
      <c r="S63" s="19">
        <f>VLOOKUP(A63,preços01.04!A:W,20,0)</f>
        <v>15.45</v>
      </c>
      <c r="T63" s="20">
        <f>VLOOKUP(A63,preços01.04!A:W,21,0)</f>
        <v>15.45</v>
      </c>
      <c r="U63" s="23">
        <f>VLOOKUP(A63,preços01.04!A:W,22,0)</f>
        <v>15.45</v>
      </c>
      <c r="V63" s="20">
        <f>VLOOKUP(A63,preços01.04!A:W,23,0)</f>
        <v>15.45</v>
      </c>
      <c r="W63" s="6">
        <v>65</v>
      </c>
      <c r="X63" s="8">
        <f>VLOOKUP(A63,'[1]DADOS FICHA FARMA'!$A:$L,9,0)</f>
        <v>7896006202738</v>
      </c>
      <c r="Y63" s="9">
        <f>VLOOKUP(A63,'[1]DADOS FICHA FARMA'!$A:$K,11,0)</f>
        <v>80</v>
      </c>
      <c r="Z63" s="5" t="str">
        <f>VLOOKUP(A63,'[1]DADOS FICHA FARMA'!$A:$K,10,0)</f>
        <v>3304.99.90</v>
      </c>
      <c r="AA63">
        <f>VLOOKUP(A63,Fat!A:C,3,0)</f>
        <v>57977</v>
      </c>
    </row>
    <row r="64" spans="1:27" x14ac:dyDescent="0.25">
      <c r="A64" s="5">
        <v>1001121</v>
      </c>
      <c r="B64" s="5" t="s">
        <v>563</v>
      </c>
      <c r="C64" s="5">
        <v>50</v>
      </c>
      <c r="D64" s="5">
        <v>1</v>
      </c>
      <c r="E64" s="5" t="str">
        <f>VLOOKUP(D64,Plan2!A:B,2,0)</f>
        <v>Marcas UQ</v>
      </c>
      <c r="F64" s="5" t="str">
        <f>VLOOKUP(A64,'[1]DADOS FICHA FARMA'!$A:$L,12,0)</f>
        <v>Linha Cosmecêutica</v>
      </c>
      <c r="G64" s="19">
        <f>VLOOKUP(A64,preços01.04!A:W,8,0)</f>
        <v>17.04</v>
      </c>
      <c r="H64" s="20">
        <f>VLOOKUP(A64,preços01.04!A:W,9,0)</f>
        <v>17.04</v>
      </c>
      <c r="I64" s="19">
        <f>VLOOKUP(A64,preços01.04!A:K,10,0)</f>
        <v>17.04</v>
      </c>
      <c r="J64" s="20">
        <f>VLOOKUP(A64,preços01.04!A:K,11,0)</f>
        <v>17.04</v>
      </c>
      <c r="K64" s="19">
        <f>VLOOKUP(A64,preços01.04!A:R,12,0)</f>
        <v>17.04</v>
      </c>
      <c r="L64" s="21">
        <f>VLOOKUP(A64,preços01.04!A:N,13,0)</f>
        <v>17.04</v>
      </c>
      <c r="M64" s="19">
        <f>VLOOKUP(A64,preços01.04!A:O,14,0)</f>
        <v>17.04</v>
      </c>
      <c r="N64" s="20">
        <f>VLOOKUP(A64,preços01.04!A:P,15,0)</f>
        <v>17.04</v>
      </c>
      <c r="O64" s="19">
        <f>VLOOKUP(A64,preços01.04!A:Q,16,0)</f>
        <v>17.04</v>
      </c>
      <c r="P64" s="20">
        <f>VLOOKUP(A64,preços01.04!A:R,17,0)</f>
        <v>17.04</v>
      </c>
      <c r="Q64" s="19">
        <f>VLOOKUP(A64,preços01.04!A:S,18,0)</f>
        <v>17.04</v>
      </c>
      <c r="R64" s="21">
        <f>VLOOKUP(A64,preços01.04!A:V,19,0)</f>
        <v>17.04</v>
      </c>
      <c r="S64" s="19">
        <f>VLOOKUP(A64,preços01.04!A:W,20,0)</f>
        <v>17.04</v>
      </c>
      <c r="T64" s="20">
        <f>VLOOKUP(A64,preços01.04!A:W,21,0)</f>
        <v>17.04</v>
      </c>
      <c r="U64" s="23">
        <f>VLOOKUP(A64,preços01.04!A:W,22,0)</f>
        <v>17.04</v>
      </c>
      <c r="V64" s="20">
        <f>VLOOKUP(A64,preços01.04!A:W,23,0)</f>
        <v>17.04</v>
      </c>
      <c r="W64" s="6">
        <v>64</v>
      </c>
      <c r="X64" s="8">
        <f>VLOOKUP(A64,'[1]DADOS FICHA FARMA'!$A:$L,9,0)</f>
        <v>7896006210719</v>
      </c>
      <c r="Y64" s="9">
        <f>VLOOKUP(A64,'[1]DADOS FICHA FARMA'!$A:$K,11,0)</f>
        <v>80</v>
      </c>
      <c r="Z64" s="5" t="str">
        <f>VLOOKUP(A64,'[1]DADOS FICHA FARMA'!$A:$K,10,0)</f>
        <v>3304.99.10</v>
      </c>
      <c r="AA64">
        <f>VLOOKUP(A64,Fat!A:C,3,0)</f>
        <v>141283</v>
      </c>
    </row>
    <row r="65" spans="1:27" x14ac:dyDescent="0.25">
      <c r="A65" s="5">
        <v>1000210</v>
      </c>
      <c r="B65" s="5" t="s">
        <v>471</v>
      </c>
      <c r="C65" s="5">
        <v>50</v>
      </c>
      <c r="D65" s="5">
        <v>1</v>
      </c>
      <c r="E65" s="5" t="str">
        <f>VLOOKUP(D65,Plan2!A:B,2,0)</f>
        <v>Marcas UQ</v>
      </c>
      <c r="F65" s="5" t="str">
        <f>VLOOKUP(A65,'[1]DADOS FICHA FARMA'!$A:$L,12,0)</f>
        <v>Linha Humana Similar Lista Negativa</v>
      </c>
      <c r="G65" s="19">
        <f>VLOOKUP(A65,preços01.04!A:W,8,0)</f>
        <v>23.26</v>
      </c>
      <c r="H65" s="20">
        <f>VLOOKUP(A65,preços01.04!A:W,9,0)</f>
        <v>31.07</v>
      </c>
      <c r="I65" s="19">
        <f>VLOOKUP(A65,preços01.04!A:K,10,0)</f>
        <v>24.87</v>
      </c>
      <c r="J65" s="20">
        <f>VLOOKUP(A65,preços01.04!A:K,11,0)</f>
        <v>33.15</v>
      </c>
      <c r="K65" s="19">
        <f>VLOOKUP(A65,preços01.04!A:R,12,0)</f>
        <v>25.22</v>
      </c>
      <c r="L65" s="21">
        <f>VLOOKUP(A65,preços01.04!A:N,13,0)</f>
        <v>33.6</v>
      </c>
      <c r="M65" s="19">
        <f>VLOOKUP(A65,preços01.04!A:O,14,0)</f>
        <v>25.04</v>
      </c>
      <c r="N65" s="20">
        <f>VLOOKUP(A65,preços01.04!A:P,15,0)</f>
        <v>33.369999999999997</v>
      </c>
      <c r="O65" s="19">
        <f>VLOOKUP(A65,preços01.04!A:Q,16,0)</f>
        <v>25.95</v>
      </c>
      <c r="P65" s="20">
        <f>VLOOKUP(A65,preços01.04!A:R,17,0)</f>
        <v>34.54</v>
      </c>
      <c r="Q65" s="19">
        <f>VLOOKUP(A65,preços01.04!A:S,18,0)</f>
        <v>21.64</v>
      </c>
      <c r="R65" s="21">
        <f>VLOOKUP(A65,preços01.04!A:V,19,0)</f>
        <v>28.84</v>
      </c>
      <c r="S65" s="19">
        <f>VLOOKUP(A65,preços01.04!A:W,20,0)</f>
        <v>21.77</v>
      </c>
      <c r="T65" s="20">
        <f>VLOOKUP(A65,preços01.04!A:W,21,0)</f>
        <v>29.01</v>
      </c>
      <c r="U65" s="23">
        <f>VLOOKUP(A65,preços01.04!A:W,22,0)</f>
        <v>21.91</v>
      </c>
      <c r="V65" s="20">
        <f>VLOOKUP(A65,preços01.04!A:W,23,0)</f>
        <v>29.19</v>
      </c>
      <c r="W65" s="6">
        <v>68</v>
      </c>
      <c r="X65" s="8">
        <f>VLOOKUP(A65,'[1]DADOS FICHA FARMA'!$A:$L,9,0)</f>
        <v>7896006243908</v>
      </c>
      <c r="Y65" s="9">
        <f>VLOOKUP(A65,'[1]DADOS FICHA FARMA'!$A:$K,11,0)</f>
        <v>80</v>
      </c>
      <c r="Z65" s="5" t="str">
        <f>VLOOKUP(A65,'[1]DADOS FICHA FARMA'!$A:$K,10,0)</f>
        <v>3004.90.79</v>
      </c>
      <c r="AA65">
        <f>VLOOKUP(A65,Fat!A:C,3,0)</f>
        <v>205210</v>
      </c>
    </row>
    <row r="66" spans="1:27" x14ac:dyDescent="0.25">
      <c r="A66" s="5">
        <v>1000244</v>
      </c>
      <c r="B66" s="5" t="s">
        <v>479</v>
      </c>
      <c r="C66" s="5">
        <v>50</v>
      </c>
      <c r="D66" s="5">
        <v>7</v>
      </c>
      <c r="E66" s="5" t="str">
        <f>VLOOKUP(D66,Plan2!A:B,2,0)</f>
        <v>Genérico</v>
      </c>
      <c r="F66" s="5" t="str">
        <f>VLOOKUP(A66,'[1]DADOS FICHA FARMA'!$A:$L,12,0)</f>
        <v>Linha Humana Genérico Lista Positiva</v>
      </c>
      <c r="G66" s="19">
        <f>VLOOKUP(A66,preços01.04!A:W,8,0)</f>
        <v>5.09</v>
      </c>
      <c r="H66" s="20">
        <f>VLOOKUP(A66,preços01.04!A:W,9,0)</f>
        <v>7.03</v>
      </c>
      <c r="I66" s="19">
        <f>VLOOKUP(A66,preços01.04!A:K,10,0)</f>
        <v>5.39</v>
      </c>
      <c r="J66" s="20">
        <f>VLOOKUP(A66,preços01.04!A:K,11,0)</f>
        <v>7.46</v>
      </c>
      <c r="K66" s="19">
        <f>VLOOKUP(A66,preços01.04!A:R,12,0)</f>
        <v>5.46</v>
      </c>
      <c r="L66" s="21">
        <f>VLOOKUP(A66,preços01.04!A:N,13,0)</f>
        <v>7.55</v>
      </c>
      <c r="M66" s="19">
        <f>VLOOKUP(A66,preços01.04!A:O,14,0)</f>
        <v>5.43</v>
      </c>
      <c r="N66" s="20">
        <f>VLOOKUP(A66,preços01.04!A:P,15,0)</f>
        <v>7.5</v>
      </c>
      <c r="O66" s="19">
        <f>VLOOKUP(A66,preços01.04!A:Q,16,0)</f>
        <v>5.6</v>
      </c>
      <c r="P66" s="20">
        <f>VLOOKUP(A66,preços01.04!A:R,17,0)</f>
        <v>7.74</v>
      </c>
      <c r="Q66" s="19">
        <f>VLOOKUP(A66,preços01.04!A:S,18,0)</f>
        <v>5.39</v>
      </c>
      <c r="R66" s="21">
        <f>VLOOKUP(A66,preços01.04!A:V,19,0)</f>
        <v>7.45</v>
      </c>
      <c r="S66" s="19">
        <f>VLOOKUP(A66,preços01.04!A:W,20,0)</f>
        <v>5.43</v>
      </c>
      <c r="T66" s="20">
        <f>VLOOKUP(A66,preços01.04!A:W,21,0)</f>
        <v>7.51</v>
      </c>
      <c r="U66" s="23">
        <f>VLOOKUP(A66,preços01.04!A:W,22,0)</f>
        <v>5.46</v>
      </c>
      <c r="V66" s="20">
        <f>VLOOKUP(A66,preços01.04!A:W,23,0)</f>
        <v>7.55</v>
      </c>
      <c r="W66" s="6">
        <v>20</v>
      </c>
      <c r="X66" s="8">
        <f>VLOOKUP(A66,'[1]DADOS FICHA FARMA'!$A:$L,9,0)</f>
        <v>7896006249474</v>
      </c>
      <c r="Y66" s="9">
        <f>VLOOKUP(A66,'[1]DADOS FICHA FARMA'!$A:$K,11,0)</f>
        <v>48</v>
      </c>
      <c r="Z66" s="5" t="str">
        <f>VLOOKUP(A66,'[1]DADOS FICHA FARMA'!$A:$K,10,0)</f>
        <v>3004.90.39</v>
      </c>
      <c r="AA66">
        <f>VLOOKUP(A66,Fat!A:C,3,0)</f>
        <v>135850</v>
      </c>
    </row>
    <row r="67" spans="1:27" x14ac:dyDescent="0.25">
      <c r="A67" s="5">
        <v>1000125</v>
      </c>
      <c r="B67" s="5" t="s">
        <v>451</v>
      </c>
      <c r="C67" s="5">
        <v>50</v>
      </c>
      <c r="D67" s="5">
        <v>1</v>
      </c>
      <c r="E67" s="5" t="str">
        <f>VLOOKUP(D67,Plan2!A:B,2,0)</f>
        <v>Marcas UQ</v>
      </c>
      <c r="F67" s="5" t="str">
        <f>VLOOKUP(A67,'[1]DADOS FICHA FARMA'!$A:$L,12,0)</f>
        <v>Linha Humana Similar Lista Negativa</v>
      </c>
      <c r="G67" s="19">
        <f>VLOOKUP(A67,preços01.04!A:W,8,0)</f>
        <v>21.39</v>
      </c>
      <c r="H67" s="20">
        <f>VLOOKUP(A67,preços01.04!A:W,9,0)</f>
        <v>28.57</v>
      </c>
      <c r="I67" s="19">
        <f>VLOOKUP(A67,preços01.04!A:K,10,0)</f>
        <v>22.87</v>
      </c>
      <c r="J67" s="20">
        <f>VLOOKUP(A67,preços01.04!A:K,11,0)</f>
        <v>30.48</v>
      </c>
      <c r="K67" s="19">
        <f>VLOOKUP(A67,preços01.04!A:R,12,0)</f>
        <v>23.19</v>
      </c>
      <c r="L67" s="21">
        <f>VLOOKUP(A67,preços01.04!A:N,13,0)</f>
        <v>30.9</v>
      </c>
      <c r="M67" s="19">
        <f>VLOOKUP(A67,preços01.04!A:O,14,0)</f>
        <v>23.03</v>
      </c>
      <c r="N67" s="20">
        <f>VLOOKUP(A67,preços01.04!A:P,15,0)</f>
        <v>30.69</v>
      </c>
      <c r="O67" s="19">
        <f>VLOOKUP(A67,preços01.04!A:Q,16,0)</f>
        <v>23.86</v>
      </c>
      <c r="P67" s="20">
        <f>VLOOKUP(A67,preços01.04!A:R,17,0)</f>
        <v>31.76</v>
      </c>
      <c r="Q67" s="19">
        <f>VLOOKUP(A67,preços01.04!A:S,18,0)</f>
        <v>19.899999999999999</v>
      </c>
      <c r="R67" s="21">
        <f>VLOOKUP(A67,preços01.04!A:V,19,0)</f>
        <v>26.53</v>
      </c>
      <c r="S67" s="19">
        <f>VLOOKUP(A67,preços01.04!A:W,20,0)</f>
        <v>20.02</v>
      </c>
      <c r="T67" s="20">
        <f>VLOOKUP(A67,preços01.04!A:W,21,0)</f>
        <v>26.68</v>
      </c>
      <c r="U67" s="23">
        <f>VLOOKUP(A67,preços01.04!A:W,22,0)</f>
        <v>20.149999999999999</v>
      </c>
      <c r="V67" s="20">
        <f>VLOOKUP(A67,preços01.04!A:W,23,0)</f>
        <v>26.85</v>
      </c>
      <c r="W67" s="6">
        <v>85</v>
      </c>
      <c r="X67" s="8">
        <f>VLOOKUP(A67,'[1]DADOS FICHA FARMA'!$A:$L,9,0)</f>
        <v>7896006229803</v>
      </c>
      <c r="Y67" s="9">
        <f>VLOOKUP(A67,'[1]DADOS FICHA FARMA'!$A:$K,11,0)</f>
        <v>198</v>
      </c>
      <c r="Z67" s="5" t="str">
        <f>VLOOKUP(A67,'[1]DADOS FICHA FARMA'!$A:$K,10,0)</f>
        <v>3004.90.45</v>
      </c>
      <c r="AA67">
        <f>VLOOKUP(A67,Fat!A:C,3,0)</f>
        <v>109203</v>
      </c>
    </row>
    <row r="68" spans="1:27" x14ac:dyDescent="0.25">
      <c r="A68" s="5">
        <v>1000128</v>
      </c>
      <c r="B68" s="5" t="s">
        <v>452</v>
      </c>
      <c r="C68" s="5">
        <v>50</v>
      </c>
      <c r="D68" s="5">
        <v>1</v>
      </c>
      <c r="E68" s="5" t="str">
        <f>VLOOKUP(D68,Plan2!A:B,2,0)</f>
        <v>Marcas UQ</v>
      </c>
      <c r="F68" s="5" t="str">
        <f>VLOOKUP(A68,'[1]DADOS FICHA FARMA'!$A:$L,12,0)</f>
        <v>Linha Humana Similar Lista Negativa</v>
      </c>
      <c r="G68" s="19">
        <f>VLOOKUP(A68,preços01.04!A:W,8,0)</f>
        <v>17.690000000000001</v>
      </c>
      <c r="H68" s="20">
        <f>VLOOKUP(A68,preços01.04!A:W,9,0)</f>
        <v>23.63</v>
      </c>
      <c r="I68" s="19">
        <f>VLOOKUP(A68,preços01.04!A:K,10,0)</f>
        <v>18.91</v>
      </c>
      <c r="J68" s="20">
        <f>VLOOKUP(A68,preços01.04!A:K,11,0)</f>
        <v>25.21</v>
      </c>
      <c r="K68" s="19">
        <f>VLOOKUP(A68,preços01.04!A:R,12,0)</f>
        <v>19.18</v>
      </c>
      <c r="L68" s="21">
        <f>VLOOKUP(A68,preços01.04!A:N,13,0)</f>
        <v>25.55</v>
      </c>
      <c r="M68" s="19">
        <f>VLOOKUP(A68,preços01.04!A:O,14,0)</f>
        <v>19.05</v>
      </c>
      <c r="N68" s="20">
        <f>VLOOKUP(A68,preços01.04!A:P,15,0)</f>
        <v>25.38</v>
      </c>
      <c r="O68" s="19">
        <f>VLOOKUP(A68,preços01.04!A:Q,16,0)</f>
        <v>19.739999999999998</v>
      </c>
      <c r="P68" s="20">
        <f>VLOOKUP(A68,preços01.04!A:R,17,0)</f>
        <v>26.27</v>
      </c>
      <c r="Q68" s="19">
        <f>VLOOKUP(A68,preços01.04!A:S,18,0)</f>
        <v>16.46</v>
      </c>
      <c r="R68" s="21">
        <f>VLOOKUP(A68,preços01.04!A:V,19,0)</f>
        <v>21.94</v>
      </c>
      <c r="S68" s="19">
        <f>VLOOKUP(A68,preços01.04!A:W,20,0)</f>
        <v>16.559999999999999</v>
      </c>
      <c r="T68" s="20">
        <f>VLOOKUP(A68,preços01.04!A:W,21,0)</f>
        <v>22.07</v>
      </c>
      <c r="U68" s="23">
        <f>VLOOKUP(A68,preços01.04!A:W,22,0)</f>
        <v>16.66</v>
      </c>
      <c r="V68" s="20">
        <f>VLOOKUP(A68,preços01.04!A:W,23,0)</f>
        <v>22.2</v>
      </c>
      <c r="W68" s="6">
        <v>80</v>
      </c>
      <c r="X68" s="8">
        <f>VLOOKUP(A68,'[1]DADOS FICHA FARMA'!$A:$L,9,0)</f>
        <v>7896006230205</v>
      </c>
      <c r="Y68" s="9">
        <f>VLOOKUP(A68,'[1]DADOS FICHA FARMA'!$A:$K,11,0)</f>
        <v>90</v>
      </c>
      <c r="Z68" s="5" t="str">
        <f>VLOOKUP(A68,'[1]DADOS FICHA FARMA'!$A:$K,10,0)</f>
        <v>3004.90.45</v>
      </c>
      <c r="AA68">
        <f>VLOOKUP(A68,Fat!A:C,3,0)</f>
        <v>88472</v>
      </c>
    </row>
    <row r="69" spans="1:27" x14ac:dyDescent="0.25">
      <c r="A69" s="24">
        <v>1000325</v>
      </c>
      <c r="B69" s="5" t="s">
        <v>504</v>
      </c>
      <c r="C69" s="5">
        <v>50</v>
      </c>
      <c r="D69" s="5">
        <v>1</v>
      </c>
      <c r="E69" s="5" t="str">
        <f>VLOOKUP(D69,Plan2!A:B,2,0)</f>
        <v>Marcas UQ</v>
      </c>
      <c r="F69" s="5" t="str">
        <f>VLOOKUP(A69,'[1]DADOS FICHA FARMA'!$A:$L,12,0)</f>
        <v>Linha Humana Similar Lista Positiva</v>
      </c>
      <c r="G69" s="19">
        <v>31.45</v>
      </c>
      <c r="H69" s="20">
        <v>43.48</v>
      </c>
      <c r="I69" s="19">
        <v>33.340000000000003</v>
      </c>
      <c r="J69" s="20">
        <v>46.1</v>
      </c>
      <c r="K69" s="19">
        <v>33.75</v>
      </c>
      <c r="L69" s="20">
        <v>46.66</v>
      </c>
      <c r="M69" s="19">
        <v>33.549999999999997</v>
      </c>
      <c r="N69" s="20">
        <v>46.37</v>
      </c>
      <c r="O69" s="19">
        <v>34.590000000000003</v>
      </c>
      <c r="P69" s="20">
        <v>47.82</v>
      </c>
      <c r="Q69" s="19">
        <v>33.340000000000003</v>
      </c>
      <c r="R69" s="20">
        <v>46.1</v>
      </c>
      <c r="S69" s="19">
        <v>33.549999999999997</v>
      </c>
      <c r="T69" s="20">
        <v>46.37</v>
      </c>
      <c r="U69" s="19">
        <v>33.75</v>
      </c>
      <c r="V69" s="20">
        <v>46.66</v>
      </c>
      <c r="W69" s="6">
        <v>75</v>
      </c>
      <c r="X69" s="8">
        <f>VLOOKUP(A69,'[1]DADOS FICHA FARMA'!$A:$L,9,0)</f>
        <v>7896006271543</v>
      </c>
      <c r="Y69" s="9">
        <f>VLOOKUP(A69,'[1]DADOS FICHA FARMA'!$A:$K,11,0)</f>
        <v>198</v>
      </c>
      <c r="Z69" s="5" t="str">
        <f>VLOOKUP(A69,'[1]DADOS FICHA FARMA'!$A:$K,10,0)</f>
        <v>3004.90.79</v>
      </c>
      <c r="AA69">
        <f>VLOOKUP(A69,Fat!A:C,3,0)</f>
        <v>171537</v>
      </c>
    </row>
    <row r="70" spans="1:27" x14ac:dyDescent="0.25">
      <c r="A70" s="24">
        <v>1000196</v>
      </c>
      <c r="B70" s="5" t="s">
        <v>468</v>
      </c>
      <c r="C70" s="5">
        <v>50</v>
      </c>
      <c r="D70" s="5">
        <v>1</v>
      </c>
      <c r="E70" s="5" t="str">
        <f>VLOOKUP(D70,Plan2!A:B,2,0)</f>
        <v>Marcas UQ</v>
      </c>
      <c r="F70" s="5" t="str">
        <f>VLOOKUP(A70,'[1]DADOS FICHA FARMA'!$A:$L,12,0)</f>
        <v>Linha Humana Similar Lista Positiva</v>
      </c>
      <c r="G70" s="19">
        <v>15.72</v>
      </c>
      <c r="H70" s="20">
        <v>21.73</v>
      </c>
      <c r="I70" s="19">
        <v>16.670000000000002</v>
      </c>
      <c r="J70" s="20">
        <v>23.04</v>
      </c>
      <c r="K70" s="19">
        <v>16.87</v>
      </c>
      <c r="L70" s="20">
        <v>23.32</v>
      </c>
      <c r="M70" s="19">
        <v>16.77</v>
      </c>
      <c r="N70" s="20">
        <v>23.18</v>
      </c>
      <c r="O70" s="19">
        <v>17.29</v>
      </c>
      <c r="P70" s="20">
        <v>23.9</v>
      </c>
      <c r="Q70" s="19">
        <v>16.670000000000002</v>
      </c>
      <c r="R70" s="20">
        <v>23.04</v>
      </c>
      <c r="S70" s="19">
        <v>16.77</v>
      </c>
      <c r="T70" s="20">
        <v>23.18</v>
      </c>
      <c r="U70" s="19">
        <v>16.87</v>
      </c>
      <c r="V70" s="20">
        <v>23.32</v>
      </c>
      <c r="W70" s="6">
        <v>75</v>
      </c>
      <c r="X70" s="8">
        <f>VLOOKUP(A70,'[1]DADOS FICHA FARMA'!$A:$L,9,0)</f>
        <v>7896006240723</v>
      </c>
      <c r="Y70" s="9">
        <f>VLOOKUP(A70,'[1]DADOS FICHA FARMA'!$A:$K,11,0)</f>
        <v>198</v>
      </c>
      <c r="Z70" s="5" t="str">
        <f>VLOOKUP(A70,'[1]DADOS FICHA FARMA'!$A:$K,10,0)</f>
        <v>3004.90.79</v>
      </c>
      <c r="AA70">
        <f>VLOOKUP(A70,Fat!A:C,3,0)</f>
        <v>126358</v>
      </c>
    </row>
    <row r="71" spans="1:27" x14ac:dyDescent="0.25">
      <c r="A71" s="5">
        <v>1000321</v>
      </c>
      <c r="B71" s="5" t="s">
        <v>502</v>
      </c>
      <c r="C71" s="5">
        <v>50</v>
      </c>
      <c r="D71" s="5">
        <v>7</v>
      </c>
      <c r="E71" s="5" t="str">
        <f>VLOOKUP(D71,Plan2!A:B,2,0)</f>
        <v>Genérico</v>
      </c>
      <c r="F71" s="5" t="str">
        <f>VLOOKUP(A71,'[1]DADOS FICHA FARMA'!$A:$L,12,0)</f>
        <v>Linha Humana Genérico Lista Negativa</v>
      </c>
      <c r="G71" s="19">
        <f>VLOOKUP(A71,preços01.04!A:W,8,0)</f>
        <v>10.18</v>
      </c>
      <c r="H71" s="20">
        <f>VLOOKUP(A71,preços01.04!A:W,9,0)</f>
        <v>13.6</v>
      </c>
      <c r="I71" s="19">
        <f>VLOOKUP(A71,preços01.04!A:K,10,0)</f>
        <v>10.89</v>
      </c>
      <c r="J71" s="20">
        <f>VLOOKUP(A71,preços01.04!A:K,11,0)</f>
        <v>14.51</v>
      </c>
      <c r="K71" s="19">
        <f>VLOOKUP(A71,preços01.04!A:R,12,0)</f>
        <v>11.04</v>
      </c>
      <c r="L71" s="21">
        <f>VLOOKUP(A71,preços01.04!A:N,13,0)</f>
        <v>14.71</v>
      </c>
      <c r="M71" s="19">
        <f>VLOOKUP(A71,preços01.04!A:O,14,0)</f>
        <v>10.96</v>
      </c>
      <c r="N71" s="20">
        <f>VLOOKUP(A71,preços01.04!A:P,15,0)</f>
        <v>14.61</v>
      </c>
      <c r="O71" s="19">
        <f>VLOOKUP(A71,preços01.04!A:Q,16,0)</f>
        <v>11.36</v>
      </c>
      <c r="P71" s="20">
        <f>VLOOKUP(A71,preços01.04!A:R,17,0)</f>
        <v>15.12</v>
      </c>
      <c r="Q71" s="19">
        <f>VLOOKUP(A71,preços01.04!A:S,18,0)</f>
        <v>9.4700000000000006</v>
      </c>
      <c r="R71" s="21">
        <f>VLOOKUP(A71,preços01.04!A:V,19,0)</f>
        <v>12.62</v>
      </c>
      <c r="S71" s="19">
        <f>VLOOKUP(A71,preços01.04!A:W,20,0)</f>
        <v>9.5299999999999994</v>
      </c>
      <c r="T71" s="20">
        <f>VLOOKUP(A71,preços01.04!A:W,21,0)</f>
        <v>12.7</v>
      </c>
      <c r="U71" s="23">
        <f>VLOOKUP(A71,preços01.04!A:W,22,0)</f>
        <v>9.59</v>
      </c>
      <c r="V71" s="20">
        <f>VLOOKUP(A71,preços01.04!A:W,23,0)</f>
        <v>12.78</v>
      </c>
      <c r="W71" s="6">
        <v>65</v>
      </c>
      <c r="X71" s="8">
        <f>VLOOKUP(A71,'[1]DADOS FICHA FARMA'!$A:$L,9,0)</f>
        <v>7896006270508</v>
      </c>
      <c r="Y71" s="9">
        <f>VLOOKUP(A71,'[1]DADOS FICHA FARMA'!$A:$K,11,0)</f>
        <v>35</v>
      </c>
      <c r="Z71" s="5" t="str">
        <f>VLOOKUP(A71,'[1]DADOS FICHA FARMA'!$A:$K,10,0)</f>
        <v>3004.90.69</v>
      </c>
      <c r="AA71">
        <f>VLOOKUP(A71,Fat!A:C,3,0)</f>
        <v>11653</v>
      </c>
    </row>
    <row r="72" spans="1:27" x14ac:dyDescent="0.25">
      <c r="A72" s="5">
        <v>1000040</v>
      </c>
      <c r="B72" s="5" t="s">
        <v>436</v>
      </c>
      <c r="C72" s="5">
        <v>50</v>
      </c>
      <c r="D72" s="5">
        <v>1</v>
      </c>
      <c r="E72" s="5" t="str">
        <f>VLOOKUP(D72,Plan2!A:B,2,0)</f>
        <v>Marcas UQ</v>
      </c>
      <c r="F72" s="5" t="str">
        <f>VLOOKUP(A72,'[1]DADOS FICHA FARMA'!$A:$L,12,0)</f>
        <v>Linha Humana Similar Lista Negativa</v>
      </c>
      <c r="G72" s="19">
        <f>VLOOKUP(A72,preços01.04!A:W,8,0)</f>
        <v>14.51</v>
      </c>
      <c r="H72" s="20">
        <f>VLOOKUP(A72,preços01.04!A:W,9,0)</f>
        <v>19.38</v>
      </c>
      <c r="I72" s="19">
        <f>VLOOKUP(A72,preços01.04!A:K,10,0)</f>
        <v>15.51</v>
      </c>
      <c r="J72" s="20">
        <f>VLOOKUP(A72,preços01.04!A:K,11,0)</f>
        <v>20.68</v>
      </c>
      <c r="K72" s="19">
        <f>VLOOKUP(A72,preços01.04!A:R,12,0)</f>
        <v>15.73</v>
      </c>
      <c r="L72" s="21">
        <f>VLOOKUP(A72,preços01.04!A:N,13,0)</f>
        <v>20.96</v>
      </c>
      <c r="M72" s="19">
        <f>VLOOKUP(A72,preços01.04!A:O,14,0)</f>
        <v>15.62</v>
      </c>
      <c r="N72" s="20">
        <f>VLOOKUP(A72,preços01.04!A:P,15,0)</f>
        <v>20.82</v>
      </c>
      <c r="O72" s="19">
        <f>VLOOKUP(A72,preços01.04!A:Q,16,0)</f>
        <v>16.190000000000001</v>
      </c>
      <c r="P72" s="20">
        <f>VLOOKUP(A72,preços01.04!A:R,17,0)</f>
        <v>21.54</v>
      </c>
      <c r="Q72" s="19">
        <f>VLOOKUP(A72,preços01.04!A:S,18,0)</f>
        <v>13.5</v>
      </c>
      <c r="R72" s="21">
        <f>VLOOKUP(A72,preços01.04!A:V,19,0)</f>
        <v>17.989999999999998</v>
      </c>
      <c r="S72" s="19">
        <f>VLOOKUP(A72,preços01.04!A:W,20,0)</f>
        <v>13.58</v>
      </c>
      <c r="T72" s="20">
        <f>VLOOKUP(A72,preços01.04!A:W,21,0)</f>
        <v>18.100000000000001</v>
      </c>
      <c r="U72" s="23">
        <f>VLOOKUP(A72,preços01.04!A:W,22,0)</f>
        <v>13.66</v>
      </c>
      <c r="V72" s="20">
        <f>VLOOKUP(A72,preços01.04!A:W,23,0)</f>
        <v>18.2</v>
      </c>
      <c r="W72" s="6">
        <v>75</v>
      </c>
      <c r="X72" s="8">
        <f>VLOOKUP(A72,'[1]DADOS FICHA FARMA'!$A:$L,9,0)</f>
        <v>7896006216308</v>
      </c>
      <c r="Y72" s="9">
        <f>VLOOKUP(A72,'[1]DADOS FICHA FARMA'!$A:$K,11,0)</f>
        <v>35</v>
      </c>
      <c r="Z72" s="5" t="str">
        <f>VLOOKUP(A72,'[1]DADOS FICHA FARMA'!$A:$K,10,0)</f>
        <v>3004.10.11</v>
      </c>
      <c r="AA72">
        <f>VLOOKUP(A72,Fat!A:C,3,0)</f>
        <v>251889</v>
      </c>
    </row>
    <row r="73" spans="1:27" x14ac:dyDescent="0.25">
      <c r="A73" s="5">
        <v>1001127</v>
      </c>
      <c r="B73" s="5" t="s">
        <v>564</v>
      </c>
      <c r="C73" s="5">
        <v>50</v>
      </c>
      <c r="D73" s="5">
        <v>1</v>
      </c>
      <c r="E73" s="5" t="str">
        <f>VLOOKUP(D73,Plan2!A:B,2,0)</f>
        <v>Marcas UQ</v>
      </c>
      <c r="F73" s="5" t="str">
        <f>VLOOKUP(A73,'[1]DADOS FICHA FARMA'!$A:$L,12,0)</f>
        <v>Linha Humana Similar Lista Negativa</v>
      </c>
      <c r="G73" s="19">
        <f>VLOOKUP(A73,preços01.04!A:W,8,0)</f>
        <v>11.25</v>
      </c>
      <c r="H73" s="20">
        <f>VLOOKUP(A73,preços01.04!A:W,9,0)</f>
        <v>15.03</v>
      </c>
      <c r="I73" s="19">
        <f>VLOOKUP(A73,preços01.04!A:K,10,0)</f>
        <v>12.03</v>
      </c>
      <c r="J73" s="20">
        <f>VLOOKUP(A73,preços01.04!A:K,11,0)</f>
        <v>16.04</v>
      </c>
      <c r="K73" s="19">
        <f>VLOOKUP(A73,preços01.04!A:R,12,0)</f>
        <v>12.2</v>
      </c>
      <c r="L73" s="21">
        <f>VLOOKUP(A73,preços01.04!A:N,13,0)</f>
        <v>16.25</v>
      </c>
      <c r="M73" s="19">
        <f>VLOOKUP(A73,preços01.04!A:O,14,0)</f>
        <v>12.11</v>
      </c>
      <c r="N73" s="20">
        <f>VLOOKUP(A73,preços01.04!A:P,15,0)</f>
        <v>16.14</v>
      </c>
      <c r="O73" s="19">
        <f>VLOOKUP(A73,preços01.04!A:Q,16,0)</f>
        <v>12.55</v>
      </c>
      <c r="P73" s="20">
        <f>VLOOKUP(A73,preços01.04!A:R,17,0)</f>
        <v>16.71</v>
      </c>
      <c r="Q73" s="19">
        <f>VLOOKUP(A73,preços01.04!A:S,18,0)</f>
        <v>10.47</v>
      </c>
      <c r="R73" s="21">
        <f>VLOOKUP(A73,preços01.04!A:V,19,0)</f>
        <v>13.96</v>
      </c>
      <c r="S73" s="19">
        <f>VLOOKUP(A73,preços01.04!A:W,20,0)</f>
        <v>10.53</v>
      </c>
      <c r="T73" s="20">
        <f>VLOOKUP(A73,preços01.04!A:W,21,0)</f>
        <v>14.03</v>
      </c>
      <c r="U73" s="23">
        <f>VLOOKUP(A73,preços01.04!A:W,22,0)</f>
        <v>10.6</v>
      </c>
      <c r="V73" s="20">
        <f>VLOOKUP(A73,preços01.04!A:W,23,0)</f>
        <v>14.12</v>
      </c>
      <c r="W73" s="6">
        <v>70</v>
      </c>
      <c r="X73" s="8">
        <f>VLOOKUP(A73,'[1]DADOS FICHA FARMA'!$A:$L,9,0)</f>
        <v>7896006208358</v>
      </c>
      <c r="Y73" s="9">
        <f>VLOOKUP(A73,'[1]DADOS FICHA FARMA'!$A:$K,11,0)</f>
        <v>80</v>
      </c>
      <c r="Z73" s="5" t="str">
        <f>VLOOKUP(A73,'[1]DADOS FICHA FARMA'!$A:$K,10,0)</f>
        <v>3004.90.37</v>
      </c>
      <c r="AA73">
        <f>VLOOKUP(A73,Fat!A:C,3,0)</f>
        <v>169303</v>
      </c>
    </row>
    <row r="74" spans="1:27" x14ac:dyDescent="0.25">
      <c r="A74" s="5">
        <v>1000257</v>
      </c>
      <c r="B74" s="5" t="s">
        <v>481</v>
      </c>
      <c r="C74" s="5">
        <v>50</v>
      </c>
      <c r="D74" s="5">
        <v>1</v>
      </c>
      <c r="E74" s="5" t="str">
        <f>VLOOKUP(D74,Plan2!A:B,2,0)</f>
        <v>Marcas UQ</v>
      </c>
      <c r="F74" s="5" t="str">
        <f>VLOOKUP(A74,'[1]DADOS FICHA FARMA'!$A:$L,12,0)</f>
        <v>Linha Humana Similar Lista Positiva</v>
      </c>
      <c r="G74" s="19">
        <f>VLOOKUP(A74,preços01.04!A:W,8,0)</f>
        <v>16.12</v>
      </c>
      <c r="H74" s="20">
        <f>VLOOKUP(A74,preços01.04!A:W,9,0)</f>
        <v>22.29</v>
      </c>
      <c r="I74" s="19">
        <f>VLOOKUP(A74,preços01.04!A:K,10,0)</f>
        <v>17.09</v>
      </c>
      <c r="J74" s="20">
        <f>VLOOKUP(A74,preços01.04!A:K,11,0)</f>
        <v>23.63</v>
      </c>
      <c r="K74" s="19">
        <f>VLOOKUP(A74,preços01.04!A:R,12,0)</f>
        <v>17.3</v>
      </c>
      <c r="L74" s="21">
        <f>VLOOKUP(A74,preços01.04!A:N,13,0)</f>
        <v>23.92</v>
      </c>
      <c r="M74" s="19">
        <f>VLOOKUP(A74,preços01.04!A:O,14,0)</f>
        <v>17.2</v>
      </c>
      <c r="N74" s="20">
        <f>VLOOKUP(A74,preços01.04!A:P,15,0)</f>
        <v>23.77</v>
      </c>
      <c r="O74" s="19">
        <f>VLOOKUP(A74,preços01.04!A:Q,16,0)</f>
        <v>17.73</v>
      </c>
      <c r="P74" s="20">
        <f>VLOOKUP(A74,preços01.04!A:R,17,0)</f>
        <v>24.51</v>
      </c>
      <c r="Q74" s="19">
        <f>VLOOKUP(A74,preços01.04!A:S,18,0)</f>
        <v>17.09</v>
      </c>
      <c r="R74" s="21">
        <f>VLOOKUP(A74,preços01.04!A:V,19,0)</f>
        <v>23.63</v>
      </c>
      <c r="S74" s="19">
        <f>VLOOKUP(A74,preços01.04!A:W,20,0)</f>
        <v>17.2</v>
      </c>
      <c r="T74" s="20">
        <f>VLOOKUP(A74,preços01.04!A:W,21,0)</f>
        <v>23.78</v>
      </c>
      <c r="U74" s="23">
        <f>VLOOKUP(A74,preços01.04!A:W,22,0)</f>
        <v>17.3</v>
      </c>
      <c r="V74" s="20">
        <f>VLOOKUP(A74,preços01.04!A:W,23,0)</f>
        <v>23.92</v>
      </c>
      <c r="W74" s="6">
        <v>90</v>
      </c>
      <c r="X74" s="8">
        <f>VLOOKUP(A74,'[1]DADOS FICHA FARMA'!$A:$L,9,0)</f>
        <v>7896006254706</v>
      </c>
      <c r="Y74" s="9">
        <f>VLOOKUP(A74,'[1]DADOS FICHA FARMA'!$A:$K,11,0)</f>
        <v>198</v>
      </c>
      <c r="Z74" s="5" t="str">
        <f>VLOOKUP(A74,'[1]DADOS FICHA FARMA'!$A:$K,10,0)</f>
        <v>3004.90.37</v>
      </c>
      <c r="AA74">
        <f>VLOOKUP(A74,Fat!A:C,3,0)</f>
        <v>169119</v>
      </c>
    </row>
    <row r="75" spans="1:27" x14ac:dyDescent="0.25">
      <c r="A75" s="5">
        <v>1000175</v>
      </c>
      <c r="B75" s="5" t="s">
        <v>461</v>
      </c>
      <c r="C75" s="5">
        <v>50</v>
      </c>
      <c r="D75" s="5">
        <v>7</v>
      </c>
      <c r="E75" s="5" t="str">
        <f>VLOOKUP(D75,Plan2!A:B,2,0)</f>
        <v>Genérico</v>
      </c>
      <c r="F75" s="5" t="str">
        <f>VLOOKUP(A75,'[1]DADOS FICHA FARMA'!$A:$L,12,0)</f>
        <v>Linha Humana Genérico Lista Positiva</v>
      </c>
      <c r="G75" s="19">
        <f>VLOOKUP(A75,preços01.04!A:W,8,0)</f>
        <v>5.3</v>
      </c>
      <c r="H75" s="20">
        <f>VLOOKUP(A75,preços01.04!A:W,9,0)</f>
        <v>7.33</v>
      </c>
      <c r="I75" s="19">
        <f>VLOOKUP(A75,preços01.04!A:K,10,0)</f>
        <v>5.62</v>
      </c>
      <c r="J75" s="20">
        <f>VLOOKUP(A75,preços01.04!A:K,11,0)</f>
        <v>7.77</v>
      </c>
      <c r="K75" s="19">
        <f>VLOOKUP(A75,preços01.04!A:R,12,0)</f>
        <v>5.69</v>
      </c>
      <c r="L75" s="21">
        <f>VLOOKUP(A75,preços01.04!A:N,13,0)</f>
        <v>7.87</v>
      </c>
      <c r="M75" s="19">
        <f>VLOOKUP(A75,preços01.04!A:O,14,0)</f>
        <v>5.66</v>
      </c>
      <c r="N75" s="20">
        <f>VLOOKUP(A75,preços01.04!A:P,15,0)</f>
        <v>7.82</v>
      </c>
      <c r="O75" s="19">
        <f>VLOOKUP(A75,preços01.04!A:Q,16,0)</f>
        <v>5.83</v>
      </c>
      <c r="P75" s="20">
        <f>VLOOKUP(A75,preços01.04!A:R,17,0)</f>
        <v>8.06</v>
      </c>
      <c r="Q75" s="19">
        <f>VLOOKUP(A75,preços01.04!A:S,18,0)</f>
        <v>5.62</v>
      </c>
      <c r="R75" s="21">
        <f>VLOOKUP(A75,preços01.04!A:V,19,0)</f>
        <v>7.77</v>
      </c>
      <c r="S75" s="19">
        <f>VLOOKUP(A75,preços01.04!A:W,20,0)</f>
        <v>5.66</v>
      </c>
      <c r="T75" s="20">
        <f>VLOOKUP(A75,preços01.04!A:W,21,0)</f>
        <v>7.82</v>
      </c>
      <c r="U75" s="23">
        <f>VLOOKUP(A75,preços01.04!A:W,22,0)</f>
        <v>5.69</v>
      </c>
      <c r="V75" s="20">
        <f>VLOOKUP(A75,preços01.04!A:W,23,0)</f>
        <v>7.87</v>
      </c>
      <c r="W75" s="6">
        <v>40</v>
      </c>
      <c r="X75" s="8">
        <f>VLOOKUP(A75,'[1]DADOS FICHA FARMA'!$A:$L,9,0)</f>
        <v>7896006237372</v>
      </c>
      <c r="Y75" s="9">
        <f>VLOOKUP(A75,'[1]DADOS FICHA FARMA'!$A:$K,11,0)</f>
        <v>198</v>
      </c>
      <c r="Z75" s="5" t="str">
        <f>VLOOKUP(A75,'[1]DADOS FICHA FARMA'!$A:$K,10,0)</f>
        <v>3004.90.69</v>
      </c>
      <c r="AA75">
        <f>VLOOKUP(A75,Fat!A:C,3,0)</f>
        <v>192627</v>
      </c>
    </row>
    <row r="76" spans="1:27" x14ac:dyDescent="0.25">
      <c r="A76" s="5">
        <v>1000170</v>
      </c>
      <c r="B76" s="5" t="s">
        <v>460</v>
      </c>
      <c r="C76" s="5">
        <v>50</v>
      </c>
      <c r="D76" s="5">
        <v>7</v>
      </c>
      <c r="E76" s="5" t="str">
        <f>VLOOKUP(D76,Plan2!A:B,2,0)</f>
        <v>Genérico</v>
      </c>
      <c r="F76" s="5" t="str">
        <f>VLOOKUP(A76,'[1]DADOS FICHA FARMA'!$A:$L,12,0)</f>
        <v>Linha Humana Genérico Lista Positiva</v>
      </c>
      <c r="G76" s="19">
        <f>VLOOKUP(A76,preços01.04!A:W,8,0)</f>
        <v>3.63</v>
      </c>
      <c r="H76" s="20">
        <f>VLOOKUP(A76,preços01.04!A:W,9,0)</f>
        <v>5.0199999999999996</v>
      </c>
      <c r="I76" s="19">
        <f>VLOOKUP(A76,preços01.04!A:K,10,0)</f>
        <v>3.85</v>
      </c>
      <c r="J76" s="20">
        <f>VLOOKUP(A76,preços01.04!A:K,11,0)</f>
        <v>5.33</v>
      </c>
      <c r="K76" s="19">
        <f>VLOOKUP(A76,preços01.04!A:R,12,0)</f>
        <v>3.9</v>
      </c>
      <c r="L76" s="21">
        <f>VLOOKUP(A76,preços01.04!A:N,13,0)</f>
        <v>5.39</v>
      </c>
      <c r="M76" s="19">
        <f>VLOOKUP(A76,preços01.04!A:O,14,0)</f>
        <v>3.88</v>
      </c>
      <c r="N76" s="20">
        <f>VLOOKUP(A76,preços01.04!A:P,15,0)</f>
        <v>5.36</v>
      </c>
      <c r="O76" s="19">
        <f>VLOOKUP(A76,preços01.04!A:Q,16,0)</f>
        <v>4</v>
      </c>
      <c r="P76" s="20">
        <f>VLOOKUP(A76,preços01.04!A:R,17,0)</f>
        <v>5.53</v>
      </c>
      <c r="Q76" s="19">
        <f>VLOOKUP(A76,preços01.04!A:S,18,0)</f>
        <v>3.85</v>
      </c>
      <c r="R76" s="21">
        <f>VLOOKUP(A76,preços01.04!A:V,19,0)</f>
        <v>5.32</v>
      </c>
      <c r="S76" s="19">
        <f>VLOOKUP(A76,preços01.04!A:W,20,0)</f>
        <v>3.88</v>
      </c>
      <c r="T76" s="20">
        <f>VLOOKUP(A76,preços01.04!A:W,21,0)</f>
        <v>5.36</v>
      </c>
      <c r="U76" s="23">
        <f>VLOOKUP(A76,preços01.04!A:W,22,0)</f>
        <v>3.9</v>
      </c>
      <c r="V76" s="20">
        <f>VLOOKUP(A76,preços01.04!A:W,23,0)</f>
        <v>5.39</v>
      </c>
      <c r="W76" s="6">
        <v>40</v>
      </c>
      <c r="X76" s="8">
        <f>VLOOKUP(A76,'[1]DADOS FICHA FARMA'!$A:$L,9,0)</f>
        <v>7896006237167</v>
      </c>
      <c r="Y76" s="9">
        <f>VLOOKUP(A76,'[1]DADOS FICHA FARMA'!$A:$K,11,0)</f>
        <v>90</v>
      </c>
      <c r="Z76" s="5" t="str">
        <f>VLOOKUP(A76,'[1]DADOS FICHA FARMA'!$A:$K,10,0)</f>
        <v>3004.90.69</v>
      </c>
      <c r="AA76">
        <f>VLOOKUP(A76,Fat!A:C,3,0)</f>
        <v>68177</v>
      </c>
    </row>
    <row r="77" spans="1:27" x14ac:dyDescent="0.25">
      <c r="A77" s="5">
        <v>1000010</v>
      </c>
      <c r="B77" s="5" t="s">
        <v>430</v>
      </c>
      <c r="C77" s="5">
        <v>50</v>
      </c>
      <c r="D77" s="5">
        <v>1</v>
      </c>
      <c r="E77" s="5" t="str">
        <f>VLOOKUP(D77,Plan2!A:B,2,0)</f>
        <v>Marcas UQ</v>
      </c>
      <c r="F77" s="5" t="str">
        <f>VLOOKUP(A77,'[1]DADOS FICHA FARMA'!$A:$L,12,0)</f>
        <v>Linha Humana Similar Lista Positiva</v>
      </c>
      <c r="G77" s="19">
        <f>VLOOKUP(A77,preços01.04!A:W,8,0)</f>
        <v>6.83</v>
      </c>
      <c r="H77" s="20">
        <f>VLOOKUP(A77,preços01.04!A:W,9,0)</f>
        <v>9.44</v>
      </c>
      <c r="I77" s="19">
        <f>VLOOKUP(A77,preços01.04!A:K,10,0)</f>
        <v>7.24</v>
      </c>
      <c r="J77" s="20">
        <f>VLOOKUP(A77,preços01.04!A:K,11,0)</f>
        <v>10.01</v>
      </c>
      <c r="K77" s="19">
        <f>VLOOKUP(A77,preços01.04!A:R,12,0)</f>
        <v>7.33</v>
      </c>
      <c r="L77" s="21">
        <f>VLOOKUP(A77,preços01.04!A:N,13,0)</f>
        <v>10.130000000000001</v>
      </c>
      <c r="M77" s="19">
        <f>VLOOKUP(A77,preços01.04!A:O,14,0)</f>
        <v>7.29</v>
      </c>
      <c r="N77" s="20">
        <f>VLOOKUP(A77,preços01.04!A:P,15,0)</f>
        <v>10.07</v>
      </c>
      <c r="O77" s="19">
        <f>VLOOKUP(A77,preços01.04!A:Q,16,0)</f>
        <v>7.51</v>
      </c>
      <c r="P77" s="20">
        <f>VLOOKUP(A77,preços01.04!A:R,17,0)</f>
        <v>10.39</v>
      </c>
      <c r="Q77" s="19">
        <f>VLOOKUP(A77,preços01.04!A:S,18,0)</f>
        <v>7.24</v>
      </c>
      <c r="R77" s="21">
        <f>VLOOKUP(A77,preços01.04!A:V,19,0)</f>
        <v>10.01</v>
      </c>
      <c r="S77" s="19">
        <f>VLOOKUP(A77,preços01.04!A:W,20,0)</f>
        <v>7.29</v>
      </c>
      <c r="T77" s="20">
        <f>VLOOKUP(A77,preços01.04!A:W,21,0)</f>
        <v>10.08</v>
      </c>
      <c r="U77" s="23">
        <f>VLOOKUP(A77,preços01.04!A:W,22,0)</f>
        <v>7.33</v>
      </c>
      <c r="V77" s="20">
        <f>VLOOKUP(A77,preços01.04!A:W,23,0)</f>
        <v>10.130000000000001</v>
      </c>
      <c r="W77" s="6">
        <v>66</v>
      </c>
      <c r="X77" s="8">
        <f>VLOOKUP(A77,'[1]DADOS FICHA FARMA'!$A:$L,9,0)</f>
        <v>7896006202226</v>
      </c>
      <c r="Y77" s="9">
        <f>VLOOKUP(A77,'[1]DADOS FICHA FARMA'!$A:$K,11,0)</f>
        <v>80</v>
      </c>
      <c r="Z77" s="5" t="str">
        <f>VLOOKUP(A77,'[1]DADOS FICHA FARMA'!$A:$K,10,0)</f>
        <v>3004.20.99</v>
      </c>
      <c r="AA77">
        <f>VLOOKUP(A77,Fat!A:C,3,0)</f>
        <v>347934</v>
      </c>
    </row>
    <row r="78" spans="1:27" x14ac:dyDescent="0.25">
      <c r="A78" s="5">
        <v>1001075</v>
      </c>
      <c r="B78" s="5" t="s">
        <v>558</v>
      </c>
      <c r="C78" s="5">
        <v>50</v>
      </c>
      <c r="D78" s="5">
        <v>1</v>
      </c>
      <c r="E78" s="5" t="str">
        <f>VLOOKUP(D78,Plan2!A:B,2,0)</f>
        <v>Marcas UQ</v>
      </c>
      <c r="F78" s="5" t="str">
        <f>VLOOKUP(A78,'[1]DADOS FICHA FARMA'!$A:$L,12,0)</f>
        <v>Linha Humana Similar Lista Negativa</v>
      </c>
      <c r="G78" s="19">
        <f>VLOOKUP(A78,preços01.04!A:W,8,0)</f>
        <v>13.17</v>
      </c>
      <c r="H78" s="20">
        <f>VLOOKUP(A78,preços01.04!A:W,9,0)</f>
        <v>0.01</v>
      </c>
      <c r="I78" s="19">
        <f>VLOOKUP(A78,preços01.04!A:K,10,0)</f>
        <v>14.08</v>
      </c>
      <c r="J78" s="20">
        <f>VLOOKUP(A78,preços01.04!A:K,11,0)</f>
        <v>0.01</v>
      </c>
      <c r="K78" s="19">
        <f>VLOOKUP(A78,preços01.04!A:R,12,0)</f>
        <v>14.28</v>
      </c>
      <c r="L78" s="21">
        <f>VLOOKUP(A78,preços01.04!A:N,13,0)</f>
        <v>0.01</v>
      </c>
      <c r="M78" s="19">
        <f>VLOOKUP(A78,preços01.04!A:O,14,0)</f>
        <v>14.18</v>
      </c>
      <c r="N78" s="20">
        <f>VLOOKUP(A78,preços01.04!A:P,15,0)</f>
        <v>0.01</v>
      </c>
      <c r="O78" s="19">
        <f>VLOOKUP(A78,preços01.04!A:Q,16,0)</f>
        <v>14.69</v>
      </c>
      <c r="P78" s="20">
        <f>VLOOKUP(A78,preços01.04!A:R,17,0)</f>
        <v>0.01</v>
      </c>
      <c r="Q78" s="19">
        <f>VLOOKUP(A78,preços01.04!A:S,18,0)</f>
        <v>12.25</v>
      </c>
      <c r="R78" s="21">
        <f>VLOOKUP(A78,preços01.04!A:V,19,0)</f>
        <v>0.01</v>
      </c>
      <c r="S78" s="19">
        <f>VLOOKUP(A78,preços01.04!A:W,20,0)</f>
        <v>12.33</v>
      </c>
      <c r="T78" s="20">
        <f>VLOOKUP(A78,preços01.04!A:W,21,0)</f>
        <v>0.01</v>
      </c>
      <c r="U78" s="23">
        <f>VLOOKUP(A78,preços01.04!A:W,22,0)</f>
        <v>12.4</v>
      </c>
      <c r="V78" s="20">
        <f>VLOOKUP(A78,preços01.04!A:W,23,0)</f>
        <v>0.01</v>
      </c>
      <c r="W78" s="6">
        <v>75</v>
      </c>
      <c r="X78" s="8">
        <f>VLOOKUP(A78,'[1]DADOS FICHA FARMA'!$A:$L,9,0)</f>
        <v>7896006209898</v>
      </c>
      <c r="Y78" s="9">
        <f>VLOOKUP(A78,'[1]DADOS FICHA FARMA'!$A:$K,11,0)</f>
        <v>35</v>
      </c>
      <c r="Z78" s="5" t="str">
        <f>VLOOKUP(A78,'[1]DADOS FICHA FARMA'!$A:$K,10,0)</f>
        <v>3004.90.47</v>
      </c>
      <c r="AA78">
        <f>VLOOKUP(A78,Fat!A:C,3,0)</f>
        <v>224403</v>
      </c>
    </row>
    <row r="79" spans="1:27" x14ac:dyDescent="0.25">
      <c r="A79" s="5">
        <v>1001073</v>
      </c>
      <c r="B79" s="5" t="s">
        <v>556</v>
      </c>
      <c r="C79" s="5">
        <v>50</v>
      </c>
      <c r="D79" s="5">
        <v>1</v>
      </c>
      <c r="E79" s="5" t="str">
        <f>VLOOKUP(D79,Plan2!A:B,2,0)</f>
        <v>Marcas UQ</v>
      </c>
      <c r="F79" s="5" t="str">
        <f>VLOOKUP(A79,'[1]DADOS FICHA FARMA'!$A:$L,12,0)</f>
        <v>Linha Humana Similar Lista Negativa</v>
      </c>
      <c r="G79" s="19">
        <f>VLOOKUP(A79,preços01.04!A:W,8,0)</f>
        <v>8.7799999999999994</v>
      </c>
      <c r="H79" s="20">
        <f>VLOOKUP(A79,preços01.04!A:W,9,0)</f>
        <v>0.01</v>
      </c>
      <c r="I79" s="19">
        <f>VLOOKUP(A79,preços01.04!A:K,10,0)</f>
        <v>9.39</v>
      </c>
      <c r="J79" s="20">
        <f>VLOOKUP(A79,preços01.04!A:K,11,0)</f>
        <v>0.01</v>
      </c>
      <c r="K79" s="19">
        <f>VLOOKUP(A79,preços01.04!A:R,12,0)</f>
        <v>9.52</v>
      </c>
      <c r="L79" s="21">
        <f>VLOOKUP(A79,preços01.04!A:N,13,0)</f>
        <v>0.01</v>
      </c>
      <c r="M79" s="19">
        <f>VLOOKUP(A79,preços01.04!A:O,14,0)</f>
        <v>9.4499999999999993</v>
      </c>
      <c r="N79" s="20">
        <f>VLOOKUP(A79,preços01.04!A:P,15,0)</f>
        <v>0.01</v>
      </c>
      <c r="O79" s="19">
        <f>VLOOKUP(A79,preços01.04!A:Q,16,0)</f>
        <v>9.8000000000000007</v>
      </c>
      <c r="P79" s="20">
        <f>VLOOKUP(A79,preços01.04!A:R,17,0)</f>
        <v>0.01</v>
      </c>
      <c r="Q79" s="19">
        <f>VLOOKUP(A79,preços01.04!A:S,18,0)</f>
        <v>8.17</v>
      </c>
      <c r="R79" s="21">
        <f>VLOOKUP(A79,preços01.04!A:V,19,0)</f>
        <v>0.01</v>
      </c>
      <c r="S79" s="19">
        <f>VLOOKUP(A79,preços01.04!A:W,20,0)</f>
        <v>8.2100000000000009</v>
      </c>
      <c r="T79" s="20">
        <f>VLOOKUP(A79,preços01.04!A:W,21,0)</f>
        <v>0.01</v>
      </c>
      <c r="U79" s="23">
        <f>VLOOKUP(A79,preços01.04!A:W,22,0)</f>
        <v>8.27</v>
      </c>
      <c r="V79" s="20">
        <f>VLOOKUP(A79,preços01.04!A:W,23,0)</f>
        <v>0.01</v>
      </c>
      <c r="W79" s="6">
        <v>75</v>
      </c>
      <c r="X79" s="8">
        <f>VLOOKUP(A79,'[1]DADOS FICHA FARMA'!$A:$L,9,0)</f>
        <v>7896006209881</v>
      </c>
      <c r="Y79" s="9">
        <f>VLOOKUP(A79,'[1]DADOS FICHA FARMA'!$A:$K,11,0)</f>
        <v>35</v>
      </c>
      <c r="Z79" s="5" t="str">
        <f>VLOOKUP(A79,'[1]DADOS FICHA FARMA'!$A:$K,10,0)</f>
        <v>3004.90.47</v>
      </c>
      <c r="AA79">
        <f>VLOOKUP(A79,Fat!A:C,3,0)</f>
        <v>108614</v>
      </c>
    </row>
    <row r="80" spans="1:27" x14ac:dyDescent="0.25">
      <c r="A80" s="5">
        <v>1000974</v>
      </c>
      <c r="B80" s="5" t="s">
        <v>544</v>
      </c>
      <c r="C80" s="5">
        <v>50</v>
      </c>
      <c r="D80" s="5">
        <v>1</v>
      </c>
      <c r="E80" s="5" t="str">
        <f>VLOOKUP(D80,Plan2!A:B,2,0)</f>
        <v>Marcas UQ</v>
      </c>
      <c r="F80" s="5" t="str">
        <f>VLOOKUP(A80,'[1]DADOS FICHA FARMA'!$A:$L,12,0)</f>
        <v>Linha Humana Similar Lista Positiva</v>
      </c>
      <c r="G80" s="19">
        <f>VLOOKUP(A80,preços01.04!A:W,8,0)</f>
        <v>17.39</v>
      </c>
      <c r="H80" s="20">
        <f>VLOOKUP(A80,preços01.04!A:W,9,0)</f>
        <v>24.04</v>
      </c>
      <c r="I80" s="19">
        <f>VLOOKUP(A80,preços01.04!A:K,10,0)</f>
        <v>18.440000000000001</v>
      </c>
      <c r="J80" s="20">
        <f>VLOOKUP(A80,preços01.04!A:K,11,0)</f>
        <v>25.49</v>
      </c>
      <c r="K80" s="19">
        <f>VLOOKUP(A80,preços01.04!A:R,12,0)</f>
        <v>18.66</v>
      </c>
      <c r="L80" s="21">
        <f>VLOOKUP(A80,preços01.04!A:N,13,0)</f>
        <v>25.8</v>
      </c>
      <c r="M80" s="19">
        <f>VLOOKUP(A80,preços01.04!A:O,14,0)</f>
        <v>18.55</v>
      </c>
      <c r="N80" s="20">
        <f>VLOOKUP(A80,preços01.04!A:P,15,0)</f>
        <v>25.64</v>
      </c>
      <c r="O80" s="19">
        <f>VLOOKUP(A80,preços01.04!A:Q,16,0)</f>
        <v>19.13</v>
      </c>
      <c r="P80" s="20">
        <f>VLOOKUP(A80,preços01.04!A:R,17,0)</f>
        <v>26.44</v>
      </c>
      <c r="Q80" s="19">
        <f>VLOOKUP(A80,preços01.04!A:S,18,0)</f>
        <v>18.440000000000001</v>
      </c>
      <c r="R80" s="21">
        <f>VLOOKUP(A80,preços01.04!A:V,19,0)</f>
        <v>25.49</v>
      </c>
      <c r="S80" s="19">
        <f>VLOOKUP(A80,preços01.04!A:W,20,0)</f>
        <v>18.55</v>
      </c>
      <c r="T80" s="20">
        <f>VLOOKUP(A80,preços01.04!A:W,21,0)</f>
        <v>25.64</v>
      </c>
      <c r="U80" s="23">
        <f>VLOOKUP(A80,preços01.04!A:W,22,0)</f>
        <v>18.66</v>
      </c>
      <c r="V80" s="20">
        <f>VLOOKUP(A80,preços01.04!A:W,23,0)</f>
        <v>25.8</v>
      </c>
      <c r="W80" s="6">
        <v>91</v>
      </c>
      <c r="X80" s="8">
        <f>VLOOKUP(A80,'[1]DADOS FICHA FARMA'!$A:$L,9,0)</f>
        <v>7896006205937</v>
      </c>
      <c r="Y80" s="9">
        <f>VLOOKUP(A80,'[1]DADOS FICHA FARMA'!$A:$K,11,0)</f>
        <v>198</v>
      </c>
      <c r="Z80" s="5" t="str">
        <f>VLOOKUP(A80,'[1]DADOS FICHA FARMA'!$A:$K,10,0)</f>
        <v>3004.90.67</v>
      </c>
      <c r="AA80">
        <f>VLOOKUP(A80,Fat!A:C,3,0)</f>
        <v>322846</v>
      </c>
    </row>
    <row r="81" spans="1:27" x14ac:dyDescent="0.25">
      <c r="A81" s="5">
        <v>1000268</v>
      </c>
      <c r="B81" s="5" t="s">
        <v>484</v>
      </c>
      <c r="C81" s="5">
        <v>50</v>
      </c>
      <c r="D81" s="5">
        <v>1</v>
      </c>
      <c r="E81" s="5" t="str">
        <f>VLOOKUP(D81,Plan2!A:B,2,0)</f>
        <v>Marcas UQ</v>
      </c>
      <c r="F81" s="5" t="str">
        <f>VLOOKUP(A81,'[1]DADOS FICHA FARMA'!$A:$L,12,0)</f>
        <v>Linha Humana Similar Lista Negativa</v>
      </c>
      <c r="G81" s="19">
        <f>VLOOKUP(A81,preços01.04!A:W,8,0)</f>
        <v>21.81</v>
      </c>
      <c r="H81" s="20">
        <f>VLOOKUP(A81,preços01.04!A:W,9,0)</f>
        <v>29.13</v>
      </c>
      <c r="I81" s="19">
        <f>VLOOKUP(A81,preços01.04!A:K,10,0)</f>
        <v>23.32</v>
      </c>
      <c r="J81" s="20">
        <f>VLOOKUP(A81,preços01.04!A:K,11,0)</f>
        <v>31.09</v>
      </c>
      <c r="K81" s="19">
        <f>VLOOKUP(A81,preços01.04!A:R,12,0)</f>
        <v>23.65</v>
      </c>
      <c r="L81" s="21">
        <f>VLOOKUP(A81,preços01.04!A:N,13,0)</f>
        <v>31.51</v>
      </c>
      <c r="M81" s="19">
        <f>VLOOKUP(A81,preços01.04!A:O,14,0)</f>
        <v>23.48</v>
      </c>
      <c r="N81" s="20">
        <f>VLOOKUP(A81,preços01.04!A:P,15,0)</f>
        <v>31.3</v>
      </c>
      <c r="O81" s="19">
        <f>VLOOKUP(A81,preços01.04!A:Q,16,0)</f>
        <v>24.33</v>
      </c>
      <c r="P81" s="20">
        <f>VLOOKUP(A81,preços01.04!A:R,17,0)</f>
        <v>32.39</v>
      </c>
      <c r="Q81" s="19">
        <f>VLOOKUP(A81,preços01.04!A:S,18,0)</f>
        <v>20.3</v>
      </c>
      <c r="R81" s="21">
        <f>VLOOKUP(A81,preços01.04!A:V,19,0)</f>
        <v>27.06</v>
      </c>
      <c r="S81" s="19">
        <f>VLOOKUP(A81,preços01.04!A:W,20,0)</f>
        <v>20.420000000000002</v>
      </c>
      <c r="T81" s="20">
        <f>VLOOKUP(A81,preços01.04!A:W,21,0)</f>
        <v>27.21</v>
      </c>
      <c r="U81" s="23">
        <f>VLOOKUP(A81,preços01.04!A:W,22,0)</f>
        <v>20.54</v>
      </c>
      <c r="V81" s="20">
        <f>VLOOKUP(A81,preços01.04!A:W,23,0)</f>
        <v>27.37</v>
      </c>
      <c r="W81" s="6">
        <v>72</v>
      </c>
      <c r="X81" s="8">
        <f>VLOOKUP(A81,'[1]DADOS FICHA FARMA'!$A:$L,9,0)</f>
        <v>7896006257752</v>
      </c>
      <c r="Y81" s="9">
        <f>VLOOKUP(A81,'[1]DADOS FICHA FARMA'!$A:$K,11,0)</f>
        <v>40</v>
      </c>
      <c r="Z81" s="5" t="str">
        <f>VLOOKUP(A81,'[1]DADOS FICHA FARMA'!$A:$K,10,0)</f>
        <v>3004.90.59</v>
      </c>
      <c r="AA81">
        <f>VLOOKUP(A81,Fat!A:C,3,0)</f>
        <v>45530</v>
      </c>
    </row>
    <row r="82" spans="1:27" x14ac:dyDescent="0.25">
      <c r="A82" s="5">
        <v>1000313</v>
      </c>
      <c r="B82" s="5" t="s">
        <v>501</v>
      </c>
      <c r="C82" s="5">
        <v>50</v>
      </c>
      <c r="D82" s="5">
        <v>1</v>
      </c>
      <c r="E82" s="5" t="str">
        <f>VLOOKUP(D82,Plan2!A:B,2,0)</f>
        <v>Marcas UQ</v>
      </c>
      <c r="F82" s="5" t="str">
        <f>VLOOKUP(A82,'[1]DADOS FICHA FARMA'!$A:$L,12,0)</f>
        <v>Linha Humana Similar Lista Negativa</v>
      </c>
      <c r="G82" s="19">
        <f>VLOOKUP(A82,preços01.04!A:W,8,0)</f>
        <v>16.600000000000001</v>
      </c>
      <c r="H82" s="20">
        <f>VLOOKUP(A82,preços01.04!A:W,9,0)</f>
        <v>0.01</v>
      </c>
      <c r="I82" s="19">
        <f>VLOOKUP(A82,preços01.04!A:K,10,0)</f>
        <v>17.75</v>
      </c>
      <c r="J82" s="20">
        <f>VLOOKUP(A82,preços01.04!A:K,11,0)</f>
        <v>0.01</v>
      </c>
      <c r="K82" s="19">
        <f>VLOOKUP(A82,preços01.04!A:R,12,0)</f>
        <v>18</v>
      </c>
      <c r="L82" s="21">
        <f>VLOOKUP(A82,preços01.04!A:N,13,0)</f>
        <v>0.01</v>
      </c>
      <c r="M82" s="19">
        <f>VLOOKUP(A82,preços01.04!A:O,14,0)</f>
        <v>17.87</v>
      </c>
      <c r="N82" s="20">
        <f>VLOOKUP(A82,preços01.04!A:P,15,0)</f>
        <v>0.01</v>
      </c>
      <c r="O82" s="19">
        <f>VLOOKUP(A82,preços01.04!A:Q,16,0)</f>
        <v>18.52</v>
      </c>
      <c r="P82" s="20">
        <f>VLOOKUP(A82,preços01.04!A:R,17,0)</f>
        <v>0.01</v>
      </c>
      <c r="Q82" s="19">
        <f>VLOOKUP(A82,preços01.04!A:S,18,0)</f>
        <v>15.45</v>
      </c>
      <c r="R82" s="21">
        <f>VLOOKUP(A82,preços01.04!A:V,19,0)</f>
        <v>0.01</v>
      </c>
      <c r="S82" s="19">
        <f>VLOOKUP(A82,preços01.04!A:W,20,0)</f>
        <v>15.54</v>
      </c>
      <c r="T82" s="20">
        <f>VLOOKUP(A82,preços01.04!A:W,21,0)</f>
        <v>0.01</v>
      </c>
      <c r="U82" s="23">
        <f>VLOOKUP(A82,preços01.04!A:W,22,0)</f>
        <v>15.64</v>
      </c>
      <c r="V82" s="20">
        <f>VLOOKUP(A82,preços01.04!A:W,23,0)</f>
        <v>0.01</v>
      </c>
      <c r="W82" s="6">
        <v>75</v>
      </c>
      <c r="X82" s="8">
        <f>VLOOKUP(A82,'[1]DADOS FICHA FARMA'!$A:$L,9,0)</f>
        <v>7896006268666</v>
      </c>
      <c r="Y82" s="9">
        <f>VLOOKUP(A82,'[1]DADOS FICHA FARMA'!$A:$K,11,0)</f>
        <v>35</v>
      </c>
      <c r="Z82" s="5" t="str">
        <f>VLOOKUP(A82,'[1]DADOS FICHA FARMA'!$A:$K,10,0)</f>
        <v>3004.90.59</v>
      </c>
      <c r="AA82">
        <f>VLOOKUP(A82,Fat!A:C,3,0)</f>
        <v>115558</v>
      </c>
    </row>
    <row r="83" spans="1:27" x14ac:dyDescent="0.25">
      <c r="A83" s="5">
        <v>1000164</v>
      </c>
      <c r="B83" s="5" t="s">
        <v>459</v>
      </c>
      <c r="C83" s="5">
        <v>50</v>
      </c>
      <c r="D83" s="5">
        <v>2</v>
      </c>
      <c r="E83" s="5" t="str">
        <f>VLOOKUP(D83,Plan2!A:B,2,0)</f>
        <v>Andromed</v>
      </c>
      <c r="F83" s="5" t="str">
        <f>VLOOKUP(A83,'[1]DADOS FICHA FARMA'!$A:$L,12,0)</f>
        <v>Linha Humana Marca Lista Negativa</v>
      </c>
      <c r="G83" s="19">
        <f>VLOOKUP(A83,preços01.04!A:W,8,0)</f>
        <v>20.420000000000002</v>
      </c>
      <c r="H83" s="20">
        <f>VLOOKUP(A83,preços01.04!A:W,9,0)</f>
        <v>27.27</v>
      </c>
      <c r="I83" s="19">
        <f>VLOOKUP(A83,preços01.04!A:K,10,0)</f>
        <v>21.83</v>
      </c>
      <c r="J83" s="20">
        <f>VLOOKUP(A83,preços01.04!A:K,11,0)</f>
        <v>29.1</v>
      </c>
      <c r="K83" s="19">
        <f>VLOOKUP(A83,preços01.04!A:R,12,0)</f>
        <v>22.14</v>
      </c>
      <c r="L83" s="21">
        <f>VLOOKUP(A83,preços01.04!A:N,13,0)</f>
        <v>29.5</v>
      </c>
      <c r="M83" s="19">
        <f>VLOOKUP(A83,preços01.04!A:O,14,0)</f>
        <v>21.99</v>
      </c>
      <c r="N83" s="20">
        <f>VLOOKUP(A83,preços01.04!A:P,15,0)</f>
        <v>29.3</v>
      </c>
      <c r="O83" s="19">
        <f>VLOOKUP(A83,preços01.04!A:Q,16,0)</f>
        <v>22.78</v>
      </c>
      <c r="P83" s="20">
        <f>VLOOKUP(A83,preços01.04!A:R,17,0)</f>
        <v>30.32</v>
      </c>
      <c r="Q83" s="19">
        <f>VLOOKUP(A83,preços01.04!A:S,18,0)</f>
        <v>19</v>
      </c>
      <c r="R83" s="21">
        <f>VLOOKUP(A83,preços01.04!A:V,19,0)</f>
        <v>25.33</v>
      </c>
      <c r="S83" s="19">
        <f>VLOOKUP(A83,preços01.04!A:W,20,0)</f>
        <v>19.12</v>
      </c>
      <c r="T83" s="20">
        <f>VLOOKUP(A83,preços01.04!A:W,21,0)</f>
        <v>25.48</v>
      </c>
      <c r="U83" s="23">
        <f>VLOOKUP(A83,preços01.04!A:W,22,0)</f>
        <v>19.23</v>
      </c>
      <c r="V83" s="20">
        <f>VLOOKUP(A83,preços01.04!A:W,23,0)</f>
        <v>25.62</v>
      </c>
      <c r="W83" s="6">
        <v>20</v>
      </c>
      <c r="X83" s="8">
        <f>VLOOKUP(A83,'[1]DADOS FICHA FARMA'!$A:$L,9,0)</f>
        <v>7896006236009</v>
      </c>
      <c r="Y83" s="9">
        <f>VLOOKUP(A83,'[1]DADOS FICHA FARMA'!$A:$K,11,0)</f>
        <v>80</v>
      </c>
      <c r="Z83" s="5" t="str">
        <f>VLOOKUP(A83,'[1]DADOS FICHA FARMA'!$A:$K,10,0)</f>
        <v>3004.90.79</v>
      </c>
      <c r="AA83">
        <f>VLOOKUP(A83,Fat!A:C,3,0)</f>
        <v>124974</v>
      </c>
    </row>
    <row r="84" spans="1:27" x14ac:dyDescent="0.25">
      <c r="A84" s="5">
        <v>1000157</v>
      </c>
      <c r="B84" s="5" t="s">
        <v>458</v>
      </c>
      <c r="C84" s="5">
        <v>50</v>
      </c>
      <c r="D84" s="5">
        <v>2</v>
      </c>
      <c r="E84" s="5" t="str">
        <f>VLOOKUP(D84,Plan2!A:B,2,0)</f>
        <v>Andromed</v>
      </c>
      <c r="F84" s="5" t="str">
        <f>VLOOKUP(A84,'[1]DADOS FICHA FARMA'!$A:$L,12,0)</f>
        <v>Linha Humana Marca Lista Negativa</v>
      </c>
      <c r="G84" s="19">
        <f>VLOOKUP(A84,preços01.04!A:W,8,0)</f>
        <v>13.37</v>
      </c>
      <c r="H84" s="20">
        <f>VLOOKUP(A84,preços01.04!A:W,9,0)</f>
        <v>17.86</v>
      </c>
      <c r="I84" s="19">
        <f>VLOOKUP(A84,preços01.04!A:K,10,0)</f>
        <v>14.3</v>
      </c>
      <c r="J84" s="20">
        <f>VLOOKUP(A84,preços01.04!A:K,11,0)</f>
        <v>19.059999999999999</v>
      </c>
      <c r="K84" s="19">
        <f>VLOOKUP(A84,preços01.04!A:R,12,0)</f>
        <v>14.5</v>
      </c>
      <c r="L84" s="21">
        <f>VLOOKUP(A84,preços01.04!A:N,13,0)</f>
        <v>19.32</v>
      </c>
      <c r="M84" s="19">
        <f>VLOOKUP(A84,preços01.04!A:O,14,0)</f>
        <v>14.4</v>
      </c>
      <c r="N84" s="20">
        <f>VLOOKUP(A84,preços01.04!A:P,15,0)</f>
        <v>19.190000000000001</v>
      </c>
      <c r="O84" s="19">
        <f>VLOOKUP(A84,preços01.04!A:Q,16,0)</f>
        <v>14.92</v>
      </c>
      <c r="P84" s="20">
        <f>VLOOKUP(A84,preços01.04!A:R,17,0)</f>
        <v>19.86</v>
      </c>
      <c r="Q84" s="19">
        <f>VLOOKUP(A84,preços01.04!A:S,18,0)</f>
        <v>12.44</v>
      </c>
      <c r="R84" s="21">
        <f>VLOOKUP(A84,preços01.04!A:V,19,0)</f>
        <v>16.579999999999998</v>
      </c>
      <c r="S84" s="19">
        <f>VLOOKUP(A84,preços01.04!A:W,20,0)</f>
        <v>12.52</v>
      </c>
      <c r="T84" s="20">
        <f>VLOOKUP(A84,preços01.04!A:W,21,0)</f>
        <v>16.68</v>
      </c>
      <c r="U84" s="23">
        <f>VLOOKUP(A84,preços01.04!A:W,22,0)</f>
        <v>12.59</v>
      </c>
      <c r="V84" s="20">
        <f>VLOOKUP(A84,preços01.04!A:W,23,0)</f>
        <v>16.77</v>
      </c>
      <c r="W84" s="6">
        <v>20</v>
      </c>
      <c r="X84" s="8">
        <f>VLOOKUP(A84,'[1]DADOS FICHA FARMA'!$A:$L,9,0)</f>
        <v>7896006235002</v>
      </c>
      <c r="Y84" s="9">
        <f>VLOOKUP(A84,'[1]DADOS FICHA FARMA'!$A:$K,11,0)</f>
        <v>70</v>
      </c>
      <c r="Z84" s="5" t="str">
        <f>VLOOKUP(A84,'[1]DADOS FICHA FARMA'!$A:$K,10,0)</f>
        <v>3004.90.79</v>
      </c>
      <c r="AA84">
        <f>VLOOKUP(A84,Fat!A:C,3,0)</f>
        <v>18320</v>
      </c>
    </row>
    <row r="85" spans="1:27" x14ac:dyDescent="0.25">
      <c r="A85" s="5">
        <v>1001135</v>
      </c>
      <c r="B85" s="5" t="s">
        <v>566</v>
      </c>
      <c r="C85" s="5">
        <v>50</v>
      </c>
      <c r="D85" s="5">
        <v>1</v>
      </c>
      <c r="E85" s="5" t="str">
        <f>VLOOKUP(D85,Plan2!A:B,2,0)</f>
        <v>Marcas UQ</v>
      </c>
      <c r="F85" s="5" t="str">
        <f>VLOOKUP(A85,'[1]DADOS FICHA FARMA'!$A:$L,12,0)</f>
        <v>Linha Alimentos</v>
      </c>
      <c r="G85" s="19">
        <f>VLOOKUP(A85,preços01.04!A:W,8,0)</f>
        <v>24.75</v>
      </c>
      <c r="H85" s="20">
        <f>VLOOKUP(A85,preços01.04!A:W,9,0)</f>
        <v>24.75</v>
      </c>
      <c r="I85" s="19">
        <f>VLOOKUP(A85,preços01.04!A:K,10,0)</f>
        <v>24.75</v>
      </c>
      <c r="J85" s="20">
        <f>VLOOKUP(A85,preços01.04!A:K,11,0)</f>
        <v>24.75</v>
      </c>
      <c r="K85" s="19">
        <f>VLOOKUP(A85,preços01.04!A:R,12,0)</f>
        <v>24.75</v>
      </c>
      <c r="L85" s="21">
        <f>VLOOKUP(A85,preços01.04!A:N,13,0)</f>
        <v>24.75</v>
      </c>
      <c r="M85" s="19">
        <f>VLOOKUP(A85,preços01.04!A:O,14,0)</f>
        <v>24.75</v>
      </c>
      <c r="N85" s="20">
        <f>VLOOKUP(A85,preços01.04!A:P,15,0)</f>
        <v>24.75</v>
      </c>
      <c r="O85" s="19">
        <f>VLOOKUP(A85,preços01.04!A:Q,16,0)</f>
        <v>24.75</v>
      </c>
      <c r="P85" s="20">
        <f>VLOOKUP(A85,preços01.04!A:R,17,0)</f>
        <v>24.75</v>
      </c>
      <c r="Q85" s="19">
        <f>VLOOKUP(A85,preços01.04!A:S,18,0)</f>
        <v>24.75</v>
      </c>
      <c r="R85" s="21">
        <f>VLOOKUP(A85,preços01.04!A:V,19,0)</f>
        <v>24.75</v>
      </c>
      <c r="S85" s="19">
        <f>VLOOKUP(A85,preços01.04!A:W,20,0)</f>
        <v>24.75</v>
      </c>
      <c r="T85" s="20">
        <f>VLOOKUP(A85,preços01.04!A:W,21,0)</f>
        <v>24.75</v>
      </c>
      <c r="U85" s="23">
        <f>VLOOKUP(A85,preços01.04!A:W,22,0)</f>
        <v>24.75</v>
      </c>
      <c r="V85" s="20">
        <f>VLOOKUP(A85,preços01.04!A:W,23,0)</f>
        <v>24.75</v>
      </c>
      <c r="W85" s="6">
        <v>72</v>
      </c>
      <c r="X85" s="8">
        <f>VLOOKUP(A85,'[1]DADOS FICHA FARMA'!$A:$L,9,0)</f>
        <v>7896006211587</v>
      </c>
      <c r="Y85" s="9">
        <f>VLOOKUP(A85,'[1]DADOS FICHA FARMA'!$A:$K,11,0)</f>
        <v>147</v>
      </c>
      <c r="Z85" s="5" t="str">
        <f>VLOOKUP(A85,'[1]DADOS FICHA FARMA'!$A:$K,10,0)</f>
        <v>2106.90.30</v>
      </c>
      <c r="AA85">
        <f>VLOOKUP(A85,Fat!A:C,3,0)</f>
        <v>37629</v>
      </c>
    </row>
    <row r="86" spans="1:27" x14ac:dyDescent="0.25">
      <c r="A86" s="5">
        <v>1001032</v>
      </c>
      <c r="B86" s="5" t="s">
        <v>552</v>
      </c>
      <c r="C86" s="5">
        <v>50</v>
      </c>
      <c r="D86" s="5">
        <v>1</v>
      </c>
      <c r="E86" s="5" t="str">
        <f>VLOOKUP(D86,Plan2!A:B,2,0)</f>
        <v>Marcas UQ</v>
      </c>
      <c r="F86" s="5" t="str">
        <f>VLOOKUP(A86,'[1]DADOS FICHA FARMA'!$A:$L,12,0)</f>
        <v>Linha Alimentos</v>
      </c>
      <c r="G86" s="19">
        <f>VLOOKUP(A86,preços01.04!A:W,8,0)</f>
        <v>23.17</v>
      </c>
      <c r="H86" s="20">
        <f>VLOOKUP(A86,preços01.04!A:W,9,0)</f>
        <v>23.17</v>
      </c>
      <c r="I86" s="19">
        <f>VLOOKUP(A86,preços01.04!A:K,10,0)</f>
        <v>23.17</v>
      </c>
      <c r="J86" s="20">
        <f>VLOOKUP(A86,preços01.04!A:K,11,0)</f>
        <v>23.17</v>
      </c>
      <c r="K86" s="19">
        <f>VLOOKUP(A86,preços01.04!A:R,12,0)</f>
        <v>23.17</v>
      </c>
      <c r="L86" s="21">
        <f>VLOOKUP(A86,preços01.04!A:N,13,0)</f>
        <v>23.17</v>
      </c>
      <c r="M86" s="19">
        <f>VLOOKUP(A86,preços01.04!A:O,14,0)</f>
        <v>23.17</v>
      </c>
      <c r="N86" s="20">
        <f>VLOOKUP(A86,preços01.04!A:P,15,0)</f>
        <v>23.17</v>
      </c>
      <c r="O86" s="19">
        <f>VLOOKUP(A86,preços01.04!A:Q,16,0)</f>
        <v>23.17</v>
      </c>
      <c r="P86" s="20">
        <f>VLOOKUP(A86,preços01.04!A:R,17,0)</f>
        <v>23.17</v>
      </c>
      <c r="Q86" s="19">
        <f>VLOOKUP(A86,preços01.04!A:S,18,0)</f>
        <v>23.17</v>
      </c>
      <c r="R86" s="21">
        <f>VLOOKUP(A86,preços01.04!A:V,19,0)</f>
        <v>23.17</v>
      </c>
      <c r="S86" s="19">
        <f>VLOOKUP(A86,preços01.04!A:W,20,0)</f>
        <v>23.17</v>
      </c>
      <c r="T86" s="20">
        <f>VLOOKUP(A86,preços01.04!A:W,21,0)</f>
        <v>23.17</v>
      </c>
      <c r="U86" s="23">
        <f>VLOOKUP(A86,preços01.04!A:W,22,0)</f>
        <v>23.17</v>
      </c>
      <c r="V86" s="20">
        <f>VLOOKUP(A86,preços01.04!A:W,23,0)</f>
        <v>23.17</v>
      </c>
      <c r="W86" s="6">
        <v>72</v>
      </c>
      <c r="X86" s="8">
        <f>VLOOKUP(A86,'[1]DADOS FICHA FARMA'!$A:$L,9,0)</f>
        <v>7896006207726</v>
      </c>
      <c r="Y86" s="9">
        <f>VLOOKUP(A86,'[1]DADOS FICHA FARMA'!$A:$K,11,0)</f>
        <v>90</v>
      </c>
      <c r="Z86" s="5" t="str">
        <f>VLOOKUP(A86,'[1]DADOS FICHA FARMA'!$A:$K,10,0)</f>
        <v>2106.90.30</v>
      </c>
      <c r="AA86">
        <f>VLOOKUP(A86,Fat!A:C,3,0)</f>
        <v>98610</v>
      </c>
    </row>
    <row r="87" spans="1:27" x14ac:dyDescent="0.25">
      <c r="A87" s="5">
        <v>1001033</v>
      </c>
      <c r="B87" s="5" t="s">
        <v>553</v>
      </c>
      <c r="C87" s="5">
        <v>50</v>
      </c>
      <c r="D87" s="5">
        <v>1</v>
      </c>
      <c r="E87" s="5" t="str">
        <f>VLOOKUP(D87,Plan2!A:B,2,0)</f>
        <v>Marcas UQ</v>
      </c>
      <c r="F87" s="5" t="str">
        <f>VLOOKUP(A87,'[1]DADOS FICHA FARMA'!$A:$L,12,0)</f>
        <v>Linha Alimentos</v>
      </c>
      <c r="G87" s="19">
        <f>VLOOKUP(A87,preços01.04!A:W,8,0)</f>
        <v>40.549999999999997</v>
      </c>
      <c r="H87" s="20">
        <f>VLOOKUP(A87,preços01.04!A:W,9,0)</f>
        <v>40.549999999999997</v>
      </c>
      <c r="I87" s="19">
        <f>VLOOKUP(A87,preços01.04!A:K,10,0)</f>
        <v>40.549999999999997</v>
      </c>
      <c r="J87" s="20">
        <f>VLOOKUP(A87,preços01.04!A:K,11,0)</f>
        <v>40.549999999999997</v>
      </c>
      <c r="K87" s="19">
        <f>VLOOKUP(A87,preços01.04!A:R,12,0)</f>
        <v>40.549999999999997</v>
      </c>
      <c r="L87" s="21">
        <f>VLOOKUP(A87,preços01.04!A:N,13,0)</f>
        <v>40.549999999999997</v>
      </c>
      <c r="M87" s="19">
        <f>VLOOKUP(A87,preços01.04!A:O,14,0)</f>
        <v>40.549999999999997</v>
      </c>
      <c r="N87" s="20">
        <f>VLOOKUP(A87,preços01.04!A:P,15,0)</f>
        <v>40.549999999999997</v>
      </c>
      <c r="O87" s="19">
        <f>VLOOKUP(A87,preços01.04!A:Q,16,0)</f>
        <v>40.549999999999997</v>
      </c>
      <c r="P87" s="20">
        <f>VLOOKUP(A87,preços01.04!A:R,17,0)</f>
        <v>40.549999999999997</v>
      </c>
      <c r="Q87" s="19">
        <f>VLOOKUP(A87,preços01.04!A:S,18,0)</f>
        <v>40.549999999999997</v>
      </c>
      <c r="R87" s="21">
        <f>VLOOKUP(A87,preços01.04!A:V,19,0)</f>
        <v>40.549999999999997</v>
      </c>
      <c r="S87" s="19">
        <f>VLOOKUP(A87,preços01.04!A:W,20,0)</f>
        <v>40.549999999999997</v>
      </c>
      <c r="T87" s="20">
        <f>VLOOKUP(A87,preços01.04!A:W,21,0)</f>
        <v>40.549999999999997</v>
      </c>
      <c r="U87" s="23">
        <f>VLOOKUP(A87,preços01.04!A:W,22,0)</f>
        <v>40.549999999999997</v>
      </c>
      <c r="V87" s="20">
        <f>VLOOKUP(A87,preços01.04!A:W,23,0)</f>
        <v>40.549999999999997</v>
      </c>
      <c r="W87" s="6">
        <v>72</v>
      </c>
      <c r="X87" s="8">
        <f>VLOOKUP(A87,'[1]DADOS FICHA FARMA'!$A:$L,9,0)</f>
        <v>7896006207733</v>
      </c>
      <c r="Y87" s="9">
        <f>VLOOKUP(A87,'[1]DADOS FICHA FARMA'!$A:$K,11,0)</f>
        <v>90</v>
      </c>
      <c r="Z87" s="5" t="str">
        <f>VLOOKUP(A87,'[1]DADOS FICHA FARMA'!$A:$K,10,0)</f>
        <v>2106.90.30</v>
      </c>
      <c r="AA87">
        <f>VLOOKUP(A87,Fat!A:C,3,0)</f>
        <v>157203</v>
      </c>
    </row>
    <row r="88" spans="1:27" x14ac:dyDescent="0.25">
      <c r="A88" s="5">
        <v>1000111</v>
      </c>
      <c r="B88" s="5" t="s">
        <v>449</v>
      </c>
      <c r="C88" s="5">
        <v>50</v>
      </c>
      <c r="D88" s="5">
        <v>1</v>
      </c>
      <c r="E88" s="5" t="str">
        <f>VLOOKUP(D88,Plan2!A:B,2,0)</f>
        <v>Marcas UQ</v>
      </c>
      <c r="F88" s="5" t="str">
        <f>VLOOKUP(A88,'[1]DADOS FICHA FARMA'!$A:$L,12,0)</f>
        <v>Linha Humana Similar Lista Negativa</v>
      </c>
      <c r="G88" s="19">
        <f>VLOOKUP(A88,preços01.04!A:W,8,0)</f>
        <v>14.05</v>
      </c>
      <c r="H88" s="20">
        <f>VLOOKUP(A88,preços01.04!A:W,9,0)</f>
        <v>18.77</v>
      </c>
      <c r="I88" s="19">
        <f>VLOOKUP(A88,preços01.04!A:K,10,0)</f>
        <v>15.03</v>
      </c>
      <c r="J88" s="20">
        <f>VLOOKUP(A88,preços01.04!A:K,11,0)</f>
        <v>20.03</v>
      </c>
      <c r="K88" s="19">
        <f>VLOOKUP(A88,preços01.04!A:R,12,0)</f>
        <v>15.24</v>
      </c>
      <c r="L88" s="21">
        <f>VLOOKUP(A88,preços01.04!A:N,13,0)</f>
        <v>20.3</v>
      </c>
      <c r="M88" s="19">
        <f>VLOOKUP(A88,preços01.04!A:O,14,0)</f>
        <v>15.13</v>
      </c>
      <c r="N88" s="20">
        <f>VLOOKUP(A88,preços01.04!A:P,15,0)</f>
        <v>20.170000000000002</v>
      </c>
      <c r="O88" s="19">
        <f>VLOOKUP(A88,preços01.04!A:Q,16,0)</f>
        <v>15.68</v>
      </c>
      <c r="P88" s="20">
        <f>VLOOKUP(A88,preços01.04!A:R,17,0)</f>
        <v>20.87</v>
      </c>
      <c r="Q88" s="19">
        <f>VLOOKUP(A88,preços01.04!A:S,18,0)</f>
        <v>13.08</v>
      </c>
      <c r="R88" s="21">
        <f>VLOOKUP(A88,preços01.04!A:V,19,0)</f>
        <v>17.43</v>
      </c>
      <c r="S88" s="19">
        <f>VLOOKUP(A88,preços01.04!A:W,20,0)</f>
        <v>13.15</v>
      </c>
      <c r="T88" s="20">
        <f>VLOOKUP(A88,preços01.04!A:W,21,0)</f>
        <v>17.52</v>
      </c>
      <c r="U88" s="23">
        <f>VLOOKUP(A88,preços01.04!A:W,22,0)</f>
        <v>13.24</v>
      </c>
      <c r="V88" s="20">
        <f>VLOOKUP(A88,preços01.04!A:W,23,0)</f>
        <v>17.64</v>
      </c>
      <c r="W88" s="6">
        <v>72</v>
      </c>
      <c r="X88" s="8">
        <f>VLOOKUP(A88,'[1]DADOS FICHA FARMA'!$A:$L,9,0)</f>
        <v>7896006226901</v>
      </c>
      <c r="Y88" s="9">
        <f>VLOOKUP(A88,'[1]DADOS FICHA FARMA'!$A:$K,11,0)</f>
        <v>198</v>
      </c>
      <c r="Z88" s="5" t="str">
        <f>VLOOKUP(A88,'[1]DADOS FICHA FARMA'!$A:$K,10,0)</f>
        <v>3004.90.99</v>
      </c>
      <c r="AA88">
        <f>VLOOKUP(A88,Fat!A:C,3,0)</f>
        <v>13871</v>
      </c>
    </row>
    <row r="89" spans="1:27" x14ac:dyDescent="0.25">
      <c r="A89" s="5">
        <v>1000068</v>
      </c>
      <c r="B89" s="5" t="s">
        <v>442</v>
      </c>
      <c r="C89" s="5">
        <v>50</v>
      </c>
      <c r="D89" s="5">
        <v>1</v>
      </c>
      <c r="E89" s="5" t="str">
        <f>VLOOKUP(D89,Plan2!A:B,2,0)</f>
        <v>Marcas UQ</v>
      </c>
      <c r="F89" s="5" t="str">
        <f>VLOOKUP(A89,'[1]DADOS FICHA FARMA'!$A:$L,12,0)</f>
        <v>Linha Humana Similar Lista Negativa</v>
      </c>
      <c r="G89" s="19">
        <f>VLOOKUP(A89,preços01.04!A:W,8,0)</f>
        <v>9.3800000000000008</v>
      </c>
      <c r="H89" s="20">
        <f>VLOOKUP(A89,preços01.04!A:W,9,0)</f>
        <v>12.53</v>
      </c>
      <c r="I89" s="19">
        <f>VLOOKUP(A89,preços01.04!A:K,10,0)</f>
        <v>10.029999999999999</v>
      </c>
      <c r="J89" s="20">
        <f>VLOOKUP(A89,preços01.04!A:K,11,0)</f>
        <v>13.37</v>
      </c>
      <c r="K89" s="19">
        <f>VLOOKUP(A89,preços01.04!A:R,12,0)</f>
        <v>10.17</v>
      </c>
      <c r="L89" s="21">
        <f>VLOOKUP(A89,preços01.04!A:N,13,0)</f>
        <v>13.55</v>
      </c>
      <c r="M89" s="19">
        <f>VLOOKUP(A89,preços01.04!A:O,14,0)</f>
        <v>10.1</v>
      </c>
      <c r="N89" s="20">
        <f>VLOOKUP(A89,preços01.04!A:P,15,0)</f>
        <v>13.46</v>
      </c>
      <c r="O89" s="19">
        <f>VLOOKUP(A89,preços01.04!A:Q,16,0)</f>
        <v>10.46</v>
      </c>
      <c r="P89" s="20">
        <f>VLOOKUP(A89,preços01.04!A:R,17,0)</f>
        <v>13.93</v>
      </c>
      <c r="Q89" s="19">
        <f>VLOOKUP(A89,preços01.04!A:S,18,0)</f>
        <v>8.73</v>
      </c>
      <c r="R89" s="21">
        <f>VLOOKUP(A89,preços01.04!A:V,19,0)</f>
        <v>11.64</v>
      </c>
      <c r="S89" s="19">
        <f>VLOOKUP(A89,preços01.04!A:W,20,0)</f>
        <v>8.7799999999999994</v>
      </c>
      <c r="T89" s="20">
        <f>VLOOKUP(A89,preços01.04!A:W,21,0)</f>
        <v>11.7</v>
      </c>
      <c r="U89" s="23">
        <f>VLOOKUP(A89,preços01.04!A:W,22,0)</f>
        <v>8.83</v>
      </c>
      <c r="V89" s="20">
        <f>VLOOKUP(A89,preços01.04!A:W,23,0)</f>
        <v>11.76</v>
      </c>
      <c r="W89" s="6">
        <v>72</v>
      </c>
      <c r="X89" s="8">
        <f>VLOOKUP(A89,'[1]DADOS FICHA FARMA'!$A:$L,9,0)</f>
        <v>7896006220954</v>
      </c>
      <c r="Y89" s="9">
        <f>VLOOKUP(A89,'[1]DADOS FICHA FARMA'!$A:$K,11,0)</f>
        <v>90</v>
      </c>
      <c r="Z89" s="5" t="str">
        <f>VLOOKUP(A89,'[1]DADOS FICHA FARMA'!$A:$K,10,0)</f>
        <v>3004.90.99</v>
      </c>
      <c r="AA89">
        <f>VLOOKUP(A89,Fat!A:C,3,0)</f>
        <v>91373</v>
      </c>
    </row>
    <row r="90" spans="1:27" x14ac:dyDescent="0.25">
      <c r="A90" s="5">
        <v>1001131</v>
      </c>
      <c r="B90" s="5" t="s">
        <v>565</v>
      </c>
      <c r="C90" s="5">
        <v>50</v>
      </c>
      <c r="D90" s="5">
        <v>1</v>
      </c>
      <c r="E90" s="5" t="str">
        <f>VLOOKUP(D90,Plan2!A:B,2,0)</f>
        <v>Marcas UQ</v>
      </c>
      <c r="F90" s="5" t="str">
        <f>VLOOKUP(A90,'[1]DADOS FICHA FARMA'!$A:$L,12,0)</f>
        <v>Linha Humana Similar Lista Negativa</v>
      </c>
      <c r="G90" s="19">
        <f>VLOOKUP(A90,preços01.04!A:W,8,0)</f>
        <v>12.17</v>
      </c>
      <c r="H90" s="20">
        <f>VLOOKUP(A90,preços01.04!A:W,9,0)</f>
        <v>16.260000000000002</v>
      </c>
      <c r="I90" s="19">
        <f>VLOOKUP(A90,preços01.04!A:K,10,0)</f>
        <v>13.02</v>
      </c>
      <c r="J90" s="20">
        <f>VLOOKUP(A90,preços01.04!A:K,11,0)</f>
        <v>17.350000000000001</v>
      </c>
      <c r="K90" s="19">
        <f>VLOOKUP(A90,preços01.04!A:R,12,0)</f>
        <v>13.2</v>
      </c>
      <c r="L90" s="21">
        <f>VLOOKUP(A90,preços01.04!A:N,13,0)</f>
        <v>17.59</v>
      </c>
      <c r="M90" s="19">
        <f>VLOOKUP(A90,preços01.04!A:O,14,0)</f>
        <v>13.11</v>
      </c>
      <c r="N90" s="20">
        <f>VLOOKUP(A90,preços01.04!A:P,15,0)</f>
        <v>17.47</v>
      </c>
      <c r="O90" s="19">
        <f>VLOOKUP(A90,preços01.04!A:Q,16,0)</f>
        <v>13.58</v>
      </c>
      <c r="P90" s="20">
        <f>VLOOKUP(A90,preços01.04!A:R,17,0)</f>
        <v>18.079999999999998</v>
      </c>
      <c r="Q90" s="19">
        <f>VLOOKUP(A90,preços01.04!A:S,18,0)</f>
        <v>11.33</v>
      </c>
      <c r="R90" s="21">
        <f>VLOOKUP(A90,preços01.04!A:V,19,0)</f>
        <v>15.1</v>
      </c>
      <c r="S90" s="19">
        <f>VLOOKUP(A90,preços01.04!A:W,20,0)</f>
        <v>11.4</v>
      </c>
      <c r="T90" s="20">
        <f>VLOOKUP(A90,preços01.04!A:W,21,0)</f>
        <v>15.19</v>
      </c>
      <c r="U90" s="23">
        <f>VLOOKUP(A90,preços01.04!A:W,22,0)</f>
        <v>11.46</v>
      </c>
      <c r="V90" s="20">
        <f>VLOOKUP(A90,preços01.04!A:W,23,0)</f>
        <v>15.27</v>
      </c>
      <c r="W90" s="6">
        <v>72</v>
      </c>
      <c r="X90" s="8">
        <f>VLOOKUP(A90,'[1]DADOS FICHA FARMA'!$A:$L,9,0)</f>
        <v>7896006220961</v>
      </c>
      <c r="Y90" s="9">
        <f>VLOOKUP(A90,'[1]DADOS FICHA FARMA'!$A:$K,11,0)</f>
        <v>90</v>
      </c>
      <c r="Z90" s="5" t="str">
        <f>VLOOKUP(A90,'[1]DADOS FICHA FARMA'!$A:$K,10,0)</f>
        <v>3004.90.99</v>
      </c>
      <c r="AA90">
        <f>VLOOKUP(A90,Fat!A:C,3,0)</f>
        <v>59966</v>
      </c>
    </row>
    <row r="91" spans="1:27" x14ac:dyDescent="0.25">
      <c r="A91" s="5">
        <v>1000619</v>
      </c>
      <c r="B91" s="5" t="s">
        <v>522</v>
      </c>
      <c r="C91" s="5">
        <v>50</v>
      </c>
      <c r="D91" s="5">
        <v>1</v>
      </c>
      <c r="E91" s="5" t="str">
        <f>VLOOKUP(D91,Plan2!A:B,2,0)</f>
        <v>Marcas UQ</v>
      </c>
      <c r="F91" s="5" t="str">
        <f>VLOOKUP(A91,'[1]DADOS FICHA FARMA'!$A:$L,12,0)</f>
        <v>Linha Humana Similar Lista Negativa</v>
      </c>
      <c r="G91" s="19">
        <f>VLOOKUP(A91,preços01.04!A:W,8,0)</f>
        <v>28.14</v>
      </c>
      <c r="H91" s="20">
        <f>VLOOKUP(A91,preços01.04!A:W,9,0)</f>
        <v>37.6</v>
      </c>
      <c r="I91" s="19">
        <f>VLOOKUP(A91,preços01.04!A:K,10,0)</f>
        <v>30.1</v>
      </c>
      <c r="J91" s="20">
        <f>VLOOKUP(A91,preços01.04!A:K,11,0)</f>
        <v>40.119999999999997</v>
      </c>
      <c r="K91" s="19">
        <f>VLOOKUP(A91,preços01.04!A:R,12,0)</f>
        <v>30.52</v>
      </c>
      <c r="L91" s="21">
        <f>VLOOKUP(A91,preços01.04!A:N,13,0)</f>
        <v>40.659999999999997</v>
      </c>
      <c r="M91" s="19">
        <f>VLOOKUP(A91,preços01.04!A:O,14,0)</f>
        <v>30.31</v>
      </c>
      <c r="N91" s="20">
        <f>VLOOKUP(A91,preços01.04!A:P,15,0)</f>
        <v>40.39</v>
      </c>
      <c r="O91" s="19">
        <f>VLOOKUP(A91,preços01.04!A:Q,16,0)</f>
        <v>31.4</v>
      </c>
      <c r="P91" s="20">
        <f>VLOOKUP(A91,preços01.04!A:R,17,0)</f>
        <v>41.8</v>
      </c>
      <c r="Q91" s="19">
        <f>VLOOKUP(A91,preços01.04!A:S,18,0)</f>
        <v>26.2</v>
      </c>
      <c r="R91" s="21">
        <f>VLOOKUP(A91,preços01.04!A:V,19,0)</f>
        <v>34.92</v>
      </c>
      <c r="S91" s="19">
        <f>VLOOKUP(A91,preços01.04!A:W,20,0)</f>
        <v>26.36</v>
      </c>
      <c r="T91" s="20">
        <f>VLOOKUP(A91,preços01.04!A:W,21,0)</f>
        <v>35.130000000000003</v>
      </c>
      <c r="U91" s="23">
        <f>VLOOKUP(A91,preços01.04!A:W,22,0)</f>
        <v>26.51</v>
      </c>
      <c r="V91" s="20">
        <f>VLOOKUP(A91,preços01.04!A:W,23,0)</f>
        <v>35.32</v>
      </c>
      <c r="W91" s="6">
        <v>60</v>
      </c>
      <c r="X91" s="8">
        <f>VLOOKUP(A91,'[1]DADOS FICHA FARMA'!$A:$L,9,0)</f>
        <v>7896006291749</v>
      </c>
      <c r="Y91" s="9">
        <f>VLOOKUP(A91,'[1]DADOS FICHA FARMA'!$A:$K,11,0)</f>
        <v>48</v>
      </c>
      <c r="Z91" s="5" t="str">
        <f>VLOOKUP(A91,'[1]DADOS FICHA FARMA'!$A:$K,10,0)</f>
        <v>3004.90.24</v>
      </c>
      <c r="AA91">
        <f>VLOOKUP(A91,Fat!A:C,3,0)</f>
        <v>90906</v>
      </c>
    </row>
    <row r="92" spans="1:27" x14ac:dyDescent="0.25">
      <c r="A92" s="5">
        <v>1000620</v>
      </c>
      <c r="B92" s="5" t="s">
        <v>523</v>
      </c>
      <c r="C92" s="5">
        <v>50</v>
      </c>
      <c r="D92" s="5">
        <v>1</v>
      </c>
      <c r="E92" s="5" t="str">
        <f>VLOOKUP(D92,Plan2!A:B,2,0)</f>
        <v>Marcas UQ</v>
      </c>
      <c r="F92" s="5" t="str">
        <f>VLOOKUP(A92,'[1]DADOS FICHA FARMA'!$A:$L,12,0)</f>
        <v>Linha Humana Similar Lista Negativa</v>
      </c>
      <c r="G92" s="19">
        <f>VLOOKUP(A92,preços01.04!A:W,8,0)</f>
        <v>14.66</v>
      </c>
      <c r="H92" s="20">
        <f>VLOOKUP(A92,preços01.04!A:W,9,0)</f>
        <v>19.59</v>
      </c>
      <c r="I92" s="19">
        <f>VLOOKUP(A92,preços01.04!A:K,10,0)</f>
        <v>15.68</v>
      </c>
      <c r="J92" s="20">
        <f>VLOOKUP(A92,preços01.04!A:K,11,0)</f>
        <v>20.9</v>
      </c>
      <c r="K92" s="19">
        <f>VLOOKUP(A92,preços01.04!A:R,12,0)</f>
        <v>15.9</v>
      </c>
      <c r="L92" s="21">
        <f>VLOOKUP(A92,preços01.04!A:N,13,0)</f>
        <v>21.18</v>
      </c>
      <c r="M92" s="19">
        <f>VLOOKUP(A92,preços01.04!A:O,14,0)</f>
        <v>15.79</v>
      </c>
      <c r="N92" s="20">
        <f>VLOOKUP(A92,preços01.04!A:P,15,0)</f>
        <v>21.04</v>
      </c>
      <c r="O92" s="19">
        <f>VLOOKUP(A92,preços01.04!A:Q,16,0)</f>
        <v>16.36</v>
      </c>
      <c r="P92" s="20">
        <f>VLOOKUP(A92,preços01.04!A:R,17,0)</f>
        <v>21.78</v>
      </c>
      <c r="Q92" s="19">
        <f>VLOOKUP(A92,preços01.04!A:S,18,0)</f>
        <v>13.64</v>
      </c>
      <c r="R92" s="21">
        <f>VLOOKUP(A92,preços01.04!A:V,19,0)</f>
        <v>18.18</v>
      </c>
      <c r="S92" s="19">
        <f>VLOOKUP(A92,preços01.04!A:W,20,0)</f>
        <v>13.73</v>
      </c>
      <c r="T92" s="20">
        <f>VLOOKUP(A92,preços01.04!A:W,21,0)</f>
        <v>18.3</v>
      </c>
      <c r="U92" s="23">
        <f>VLOOKUP(A92,preços01.04!A:W,22,0)</f>
        <v>13.81</v>
      </c>
      <c r="V92" s="20">
        <f>VLOOKUP(A92,preços01.04!A:W,23,0)</f>
        <v>18.399999999999999</v>
      </c>
      <c r="W92" s="6">
        <v>60</v>
      </c>
      <c r="X92" s="8">
        <f>VLOOKUP(A92,'[1]DADOS FICHA FARMA'!$A:$L,9,0)</f>
        <v>7896006291770</v>
      </c>
      <c r="Y92" s="9">
        <f>VLOOKUP(A92,'[1]DADOS FICHA FARMA'!$A:$K,11,0)</f>
        <v>112</v>
      </c>
      <c r="Z92" s="5" t="str">
        <f>VLOOKUP(A92,'[1]DADOS FICHA FARMA'!$A:$K,10,0)</f>
        <v>3004.90.24</v>
      </c>
      <c r="AA92">
        <f>VLOOKUP(A92,Fat!A:C,3,0)</f>
        <v>145617</v>
      </c>
    </row>
    <row r="93" spans="1:27" x14ac:dyDescent="0.25">
      <c r="A93" s="5">
        <v>1000621</v>
      </c>
      <c r="B93" s="5" t="s">
        <v>524</v>
      </c>
      <c r="C93" s="5">
        <v>50</v>
      </c>
      <c r="D93" s="5">
        <v>1</v>
      </c>
      <c r="E93" s="5" t="str">
        <f>VLOOKUP(D93,Plan2!A:B,2,0)</f>
        <v>Marcas UQ</v>
      </c>
      <c r="F93" s="5" t="str">
        <f>VLOOKUP(A93,'[1]DADOS FICHA FARMA'!$A:$L,12,0)</f>
        <v>Linha Humana Similar Lista Negativa</v>
      </c>
      <c r="G93" s="19">
        <f>VLOOKUP(A93,preços01.04!A:W,8,0)</f>
        <v>9.69</v>
      </c>
      <c r="H93" s="20">
        <f>VLOOKUP(A93,preços01.04!A:W,9,0)</f>
        <v>12.95</v>
      </c>
      <c r="I93" s="19">
        <f>VLOOKUP(A93,preços01.04!A:K,10,0)</f>
        <v>10.36</v>
      </c>
      <c r="J93" s="20">
        <f>VLOOKUP(A93,preços01.04!A:K,11,0)</f>
        <v>13.81</v>
      </c>
      <c r="K93" s="19">
        <f>VLOOKUP(A93,preços01.04!A:R,12,0)</f>
        <v>10.51</v>
      </c>
      <c r="L93" s="21">
        <f>VLOOKUP(A93,preços01.04!A:N,13,0)</f>
        <v>14</v>
      </c>
      <c r="M93" s="19">
        <f>VLOOKUP(A93,preços01.04!A:O,14,0)</f>
        <v>10.44</v>
      </c>
      <c r="N93" s="20">
        <f>VLOOKUP(A93,preços01.04!A:P,15,0)</f>
        <v>13.91</v>
      </c>
      <c r="O93" s="19">
        <f>VLOOKUP(A93,preços01.04!A:Q,16,0)</f>
        <v>10.81</v>
      </c>
      <c r="P93" s="20">
        <f>VLOOKUP(A93,preços01.04!A:R,17,0)</f>
        <v>14.39</v>
      </c>
      <c r="Q93" s="19">
        <f>VLOOKUP(A93,preços01.04!A:S,18,0)</f>
        <v>9.01</v>
      </c>
      <c r="R93" s="21">
        <f>VLOOKUP(A93,preços01.04!A:V,19,0)</f>
        <v>12.01</v>
      </c>
      <c r="S93" s="19">
        <f>VLOOKUP(A93,preços01.04!A:W,20,0)</f>
        <v>9.07</v>
      </c>
      <c r="T93" s="20">
        <f>VLOOKUP(A93,preços01.04!A:W,21,0)</f>
        <v>12.09</v>
      </c>
      <c r="U93" s="23">
        <f>VLOOKUP(A93,preços01.04!A:W,22,0)</f>
        <v>9.1300000000000008</v>
      </c>
      <c r="V93" s="20">
        <f>VLOOKUP(A93,preços01.04!A:W,23,0)</f>
        <v>12.16</v>
      </c>
      <c r="W93" s="6">
        <v>68</v>
      </c>
      <c r="X93" s="8">
        <f>VLOOKUP(A93,'[1]DADOS FICHA FARMA'!$A:$L,9,0)</f>
        <v>7896006291732</v>
      </c>
      <c r="Y93" s="9">
        <f>VLOOKUP(A93,'[1]DADOS FICHA FARMA'!$A:$K,11,0)</f>
        <v>80</v>
      </c>
      <c r="Z93" s="5" t="str">
        <f>VLOOKUP(A93,'[1]DADOS FICHA FARMA'!$A:$K,10,0)</f>
        <v>3004.90.24</v>
      </c>
      <c r="AA93">
        <f>VLOOKUP(A93,Fat!A:C,3,0)</f>
        <v>87949</v>
      </c>
    </row>
    <row r="94" spans="1:27" x14ac:dyDescent="0.25">
      <c r="A94" s="5">
        <v>1000298</v>
      </c>
      <c r="B94" s="5" t="s">
        <v>495</v>
      </c>
      <c r="C94" s="5">
        <v>50</v>
      </c>
      <c r="D94" s="5">
        <v>7</v>
      </c>
      <c r="E94" s="5" t="str">
        <f>VLOOKUP(D94,Plan2!A:B,2,0)</f>
        <v>Genérico</v>
      </c>
      <c r="F94" s="5" t="str">
        <f>VLOOKUP(A94,'[1]DADOS FICHA FARMA'!$A:$L,12,0)</f>
        <v>Linha Humana Genérico Lista Positiva</v>
      </c>
      <c r="G94" s="19">
        <f>VLOOKUP(A94,preços01.04!A:W,8,0)</f>
        <v>3.69</v>
      </c>
      <c r="H94" s="20">
        <f>VLOOKUP(A94,preços01.04!A:W,9,0)</f>
        <v>5.0999999999999996</v>
      </c>
      <c r="I94" s="19">
        <f>VLOOKUP(A94,preços01.04!A:K,10,0)</f>
        <v>3.91</v>
      </c>
      <c r="J94" s="20">
        <f>VLOOKUP(A94,preços01.04!A:K,11,0)</f>
        <v>5.41</v>
      </c>
      <c r="K94" s="19">
        <f>VLOOKUP(A94,preços01.04!A:R,12,0)</f>
        <v>3.96</v>
      </c>
      <c r="L94" s="21">
        <f>VLOOKUP(A94,preços01.04!A:N,13,0)</f>
        <v>5.47</v>
      </c>
      <c r="M94" s="19">
        <f>VLOOKUP(A94,preços01.04!A:O,14,0)</f>
        <v>3.94</v>
      </c>
      <c r="N94" s="20">
        <f>VLOOKUP(A94,preços01.04!A:P,15,0)</f>
        <v>5.44</v>
      </c>
      <c r="O94" s="19">
        <f>VLOOKUP(A94,preços01.04!A:Q,16,0)</f>
        <v>4.0599999999999996</v>
      </c>
      <c r="P94" s="20">
        <f>VLOOKUP(A94,preços01.04!A:R,17,0)</f>
        <v>5.61</v>
      </c>
      <c r="Q94" s="19">
        <f>VLOOKUP(A94,preços01.04!A:S,18,0)</f>
        <v>3.91</v>
      </c>
      <c r="R94" s="21">
        <f>VLOOKUP(A94,preços01.04!A:V,19,0)</f>
        <v>5.41</v>
      </c>
      <c r="S94" s="19">
        <f>VLOOKUP(A94,preços01.04!A:W,20,0)</f>
        <v>3.94</v>
      </c>
      <c r="T94" s="20">
        <f>VLOOKUP(A94,preços01.04!A:W,21,0)</f>
        <v>5.45</v>
      </c>
      <c r="U94" s="23">
        <f>VLOOKUP(A94,preços01.04!A:W,22,0)</f>
        <v>3.96</v>
      </c>
      <c r="V94" s="20">
        <f>VLOOKUP(A94,preços01.04!A:W,23,0)</f>
        <v>5.47</v>
      </c>
      <c r="W94" s="6">
        <v>40</v>
      </c>
      <c r="X94" s="8">
        <f>VLOOKUP(A94,'[1]DADOS FICHA FARMA'!$A:$L,9,0)</f>
        <v>7896006262879</v>
      </c>
      <c r="Y94" s="9">
        <f>VLOOKUP(A94,'[1]DADOS FICHA FARMA'!$A:$K,11,0)</f>
        <v>90</v>
      </c>
      <c r="Z94" s="5" t="str">
        <f>VLOOKUP(A94,'[1]DADOS FICHA FARMA'!$A:$K,10,0)</f>
        <v>3004.10.12</v>
      </c>
      <c r="AA94">
        <f>VLOOKUP(A94,Fat!A:C,3,0)</f>
        <v>15191</v>
      </c>
    </row>
    <row r="95" spans="1:27" x14ac:dyDescent="0.25">
      <c r="A95" s="5">
        <v>1000260</v>
      </c>
      <c r="B95" s="5" t="s">
        <v>483</v>
      </c>
      <c r="C95" s="5">
        <v>50</v>
      </c>
      <c r="D95" s="5">
        <v>2</v>
      </c>
      <c r="E95" s="5" t="str">
        <f>VLOOKUP(D95,Plan2!A:B,2,0)</f>
        <v>Andromed</v>
      </c>
      <c r="F95" s="5" t="str">
        <f>VLOOKUP(A95,'[1]DADOS FICHA FARMA'!$A:$L,12,0)</f>
        <v>Linha Humana Similar Lista Negativa</v>
      </c>
      <c r="G95" s="19">
        <f>VLOOKUP(A95,preços01.04!A:W,8,0)</f>
        <v>10.52</v>
      </c>
      <c r="H95" s="20">
        <f>VLOOKUP(A95,preços01.04!A:W,9,0)</f>
        <v>14.06</v>
      </c>
      <c r="I95" s="19">
        <f>VLOOKUP(A95,preços01.04!A:K,10,0)</f>
        <v>11.25</v>
      </c>
      <c r="J95" s="20">
        <f>VLOOKUP(A95,preços01.04!A:K,11,0)</f>
        <v>15</v>
      </c>
      <c r="K95" s="19">
        <f>VLOOKUP(A95,preços01.04!A:R,12,0)</f>
        <v>11.41</v>
      </c>
      <c r="L95" s="21">
        <f>VLOOKUP(A95,preços01.04!A:N,13,0)</f>
        <v>15.2</v>
      </c>
      <c r="M95" s="19">
        <f>VLOOKUP(A95,preços01.04!A:O,14,0)</f>
        <v>11.33</v>
      </c>
      <c r="N95" s="20">
        <f>VLOOKUP(A95,preços01.04!A:P,15,0)</f>
        <v>15.1</v>
      </c>
      <c r="O95" s="19">
        <f>VLOOKUP(A95,preços01.04!A:Q,16,0)</f>
        <v>11.74</v>
      </c>
      <c r="P95" s="20">
        <f>VLOOKUP(A95,preços01.04!A:R,17,0)</f>
        <v>15.63</v>
      </c>
      <c r="Q95" s="19">
        <f>VLOOKUP(A95,preços01.04!A:S,18,0)</f>
        <v>9.7899999999999991</v>
      </c>
      <c r="R95" s="21">
        <f>VLOOKUP(A95,preços01.04!A:V,19,0)</f>
        <v>13.05</v>
      </c>
      <c r="S95" s="19">
        <f>VLOOKUP(A95,preços01.04!A:W,20,0)</f>
        <v>9.85</v>
      </c>
      <c r="T95" s="20">
        <f>VLOOKUP(A95,preços01.04!A:W,21,0)</f>
        <v>13.13</v>
      </c>
      <c r="U95" s="23">
        <f>VLOOKUP(A95,preços01.04!A:W,22,0)</f>
        <v>9.91</v>
      </c>
      <c r="V95" s="20">
        <f>VLOOKUP(A95,preços01.04!A:W,23,0)</f>
        <v>13.2</v>
      </c>
      <c r="W95" s="6">
        <v>20</v>
      </c>
      <c r="X95" s="8">
        <f>VLOOKUP(A95,'[1]DADOS FICHA FARMA'!$A:$L,9,0)</f>
        <v>7896006255000</v>
      </c>
      <c r="Y95" s="9">
        <f>VLOOKUP(A95,'[1]DADOS FICHA FARMA'!$A:$K,11,0)</f>
        <v>126</v>
      </c>
      <c r="Z95" s="5" t="str">
        <f>VLOOKUP(A95,'[1]DADOS FICHA FARMA'!$A:$K,10,0)</f>
        <v>3004.90.29</v>
      </c>
      <c r="AA95">
        <f>VLOOKUP(A95,Fat!A:C,3,0)</f>
        <v>90563</v>
      </c>
    </row>
    <row r="96" spans="1:27" x14ac:dyDescent="0.25">
      <c r="A96" s="5">
        <v>1000234</v>
      </c>
      <c r="B96" s="5" t="s">
        <v>474</v>
      </c>
      <c r="C96" s="5">
        <v>50</v>
      </c>
      <c r="D96" s="5">
        <v>1</v>
      </c>
      <c r="E96" s="5" t="str">
        <f>VLOOKUP(D96,Plan2!A:B,2,0)</f>
        <v>Marcas UQ</v>
      </c>
      <c r="F96" s="5" t="str">
        <f>VLOOKUP(A96,'[1]DADOS FICHA FARMA'!$A:$L,12,0)</f>
        <v>Linha Humana Similar Lista Negativa</v>
      </c>
      <c r="G96" s="19">
        <f>VLOOKUP(A96,preços01.04!A:W,8,0)</f>
        <v>24.61</v>
      </c>
      <c r="H96" s="20">
        <f>VLOOKUP(A96,preços01.04!A:W,9,0)</f>
        <v>32.880000000000003</v>
      </c>
      <c r="I96" s="19">
        <f>VLOOKUP(A96,preços01.04!A:K,10,0)</f>
        <v>26.32</v>
      </c>
      <c r="J96" s="20">
        <f>VLOOKUP(A96,preços01.04!A:K,11,0)</f>
        <v>35.08</v>
      </c>
      <c r="K96" s="19">
        <f>VLOOKUP(A96,preços01.04!A:R,12,0)</f>
        <v>26.69</v>
      </c>
      <c r="L96" s="21">
        <f>VLOOKUP(A96,preços01.04!A:N,13,0)</f>
        <v>35.56</v>
      </c>
      <c r="M96" s="19">
        <f>VLOOKUP(A96,preços01.04!A:O,14,0)</f>
        <v>26.5</v>
      </c>
      <c r="N96" s="20">
        <f>VLOOKUP(A96,preços01.04!A:P,15,0)</f>
        <v>35.32</v>
      </c>
      <c r="O96" s="19">
        <f>VLOOKUP(A96,preços01.04!A:Q,16,0)</f>
        <v>27.46</v>
      </c>
      <c r="P96" s="20">
        <f>VLOOKUP(A96,preços01.04!A:R,17,0)</f>
        <v>36.549999999999997</v>
      </c>
      <c r="Q96" s="19">
        <f>VLOOKUP(A96,preços01.04!A:S,18,0)</f>
        <v>22.91</v>
      </c>
      <c r="R96" s="21">
        <f>VLOOKUP(A96,preços01.04!A:V,19,0)</f>
        <v>30.54</v>
      </c>
      <c r="S96" s="19">
        <f>VLOOKUP(A96,preços01.04!A:W,20,0)</f>
        <v>23.04</v>
      </c>
      <c r="T96" s="20">
        <f>VLOOKUP(A96,preços01.04!A:W,21,0)</f>
        <v>30.7</v>
      </c>
      <c r="U96" s="23">
        <f>VLOOKUP(A96,preços01.04!A:W,22,0)</f>
        <v>23.19</v>
      </c>
      <c r="V96" s="20">
        <f>VLOOKUP(A96,preços01.04!A:W,23,0)</f>
        <v>30.9</v>
      </c>
      <c r="W96" s="6">
        <v>85</v>
      </c>
      <c r="X96" s="8">
        <f>VLOOKUP(A96,'[1]DADOS FICHA FARMA'!$A:$L,9,0)</f>
        <v>7896006246541</v>
      </c>
      <c r="Y96" s="9">
        <f>VLOOKUP(A96,'[1]DADOS FICHA FARMA'!$A:$K,11,0)</f>
        <v>198</v>
      </c>
      <c r="Z96" s="5" t="str">
        <f>VLOOKUP(A96,'[1]DADOS FICHA FARMA'!$A:$K,10,0)</f>
        <v>3004.90.69</v>
      </c>
      <c r="AA96">
        <f>VLOOKUP(A96,Fat!A:C,3,0)</f>
        <v>184244</v>
      </c>
    </row>
    <row r="97" spans="1:27" x14ac:dyDescent="0.25">
      <c r="A97" s="5">
        <v>1000239</v>
      </c>
      <c r="B97" s="5" t="s">
        <v>475</v>
      </c>
      <c r="C97" s="5">
        <v>50</v>
      </c>
      <c r="D97" s="5">
        <v>1</v>
      </c>
      <c r="E97" s="5" t="str">
        <f>VLOOKUP(D97,Plan2!A:B,2,0)</f>
        <v>Marcas UQ</v>
      </c>
      <c r="F97" s="5" t="str">
        <f>VLOOKUP(A97,'[1]DADOS FICHA FARMA'!$A:$L,12,0)</f>
        <v>Linha Humana Similar Lista Negativa</v>
      </c>
      <c r="G97" s="19">
        <f>VLOOKUP(A97,preços01.04!A:W,8,0)</f>
        <v>29.2</v>
      </c>
      <c r="H97" s="20">
        <f>VLOOKUP(A97,preços01.04!A:W,9,0)</f>
        <v>39</v>
      </c>
      <c r="I97" s="19">
        <f>VLOOKUP(A97,preços01.04!A:K,10,0)</f>
        <v>31.22</v>
      </c>
      <c r="J97" s="20">
        <f>VLOOKUP(A97,preços01.04!A:K,11,0)</f>
        <v>41.62</v>
      </c>
      <c r="K97" s="19">
        <f>VLOOKUP(A97,preços01.04!A:R,12,0)</f>
        <v>31.66</v>
      </c>
      <c r="L97" s="21">
        <f>VLOOKUP(A97,preços01.04!A:N,13,0)</f>
        <v>42.18</v>
      </c>
      <c r="M97" s="19">
        <f>VLOOKUP(A97,preços01.04!A:O,14,0)</f>
        <v>31.44</v>
      </c>
      <c r="N97" s="20">
        <f>VLOOKUP(A97,preços01.04!A:P,15,0)</f>
        <v>41.9</v>
      </c>
      <c r="O97" s="19">
        <f>VLOOKUP(A97,preços01.04!A:Q,16,0)</f>
        <v>32.58</v>
      </c>
      <c r="P97" s="20">
        <f>VLOOKUP(A97,preços01.04!A:R,17,0)</f>
        <v>43.36</v>
      </c>
      <c r="Q97" s="19">
        <f>VLOOKUP(A97,preços01.04!A:S,18,0)</f>
        <v>27.17</v>
      </c>
      <c r="R97" s="21">
        <f>VLOOKUP(A97,preços01.04!A:V,19,0)</f>
        <v>36.22</v>
      </c>
      <c r="S97" s="19">
        <f>VLOOKUP(A97,preços01.04!A:W,20,0)</f>
        <v>27.34</v>
      </c>
      <c r="T97" s="20">
        <f>VLOOKUP(A97,preços01.04!A:W,21,0)</f>
        <v>36.43</v>
      </c>
      <c r="U97" s="23">
        <f>VLOOKUP(A97,preços01.04!A:W,22,0)</f>
        <v>27.51</v>
      </c>
      <c r="V97" s="20">
        <f>VLOOKUP(A97,preços01.04!A:W,23,0)</f>
        <v>36.65</v>
      </c>
      <c r="W97" s="6">
        <v>85</v>
      </c>
      <c r="X97" s="8">
        <f>VLOOKUP(A97,'[1]DADOS FICHA FARMA'!$A:$L,9,0)</f>
        <v>7896006247746</v>
      </c>
      <c r="Y97" s="9">
        <f>VLOOKUP(A97,'[1]DADOS FICHA FARMA'!$A:$K,11,0)</f>
        <v>35</v>
      </c>
      <c r="Z97" s="5" t="str">
        <f>VLOOKUP(A97,'[1]DADOS FICHA FARMA'!$A:$K,10,0)</f>
        <v>3004.90.69</v>
      </c>
      <c r="AA97">
        <f>VLOOKUP(A97,Fat!A:C,3,0)</f>
        <v>49079</v>
      </c>
    </row>
    <row r="98" spans="1:27" x14ac:dyDescent="0.25">
      <c r="A98" s="5">
        <v>1000240</v>
      </c>
      <c r="B98" s="5" t="s">
        <v>476</v>
      </c>
      <c r="C98" s="5">
        <v>50</v>
      </c>
      <c r="D98" s="5">
        <v>1</v>
      </c>
      <c r="E98" s="5" t="str">
        <f>VLOOKUP(D98,Plan2!A:B,2,0)</f>
        <v>Marcas UQ</v>
      </c>
      <c r="F98" s="5" t="str">
        <f>VLOOKUP(A98,'[1]DADOS FICHA FARMA'!$A:$L,12,0)</f>
        <v>Linha Humana Similar Lista Negativa</v>
      </c>
      <c r="G98" s="19">
        <f>VLOOKUP(A98,preços01.04!A:W,8,0)</f>
        <v>28.38</v>
      </c>
      <c r="H98" s="20">
        <f>VLOOKUP(A98,preços01.04!A:W,9,0)</f>
        <v>37.92</v>
      </c>
      <c r="I98" s="19">
        <f>VLOOKUP(A98,preços01.04!A:K,10,0)</f>
        <v>30.35</v>
      </c>
      <c r="J98" s="20">
        <f>VLOOKUP(A98,preços01.04!A:K,11,0)</f>
        <v>40.46</v>
      </c>
      <c r="K98" s="19">
        <f>VLOOKUP(A98,preços01.04!A:R,12,0)</f>
        <v>30.78</v>
      </c>
      <c r="L98" s="21">
        <f>VLOOKUP(A98,preços01.04!A:N,13,0)</f>
        <v>41.01</v>
      </c>
      <c r="M98" s="19">
        <f>VLOOKUP(A98,preços01.04!A:O,14,0)</f>
        <v>30.57</v>
      </c>
      <c r="N98" s="20">
        <f>VLOOKUP(A98,preços01.04!A:P,15,0)</f>
        <v>40.729999999999997</v>
      </c>
      <c r="O98" s="19">
        <f>VLOOKUP(A98,preços01.04!A:Q,16,0)</f>
        <v>31.67</v>
      </c>
      <c r="P98" s="20">
        <f>VLOOKUP(A98,preços01.04!A:R,17,0)</f>
        <v>42.16</v>
      </c>
      <c r="Q98" s="19">
        <f>VLOOKUP(A98,preços01.04!A:S,18,0)</f>
        <v>26.42</v>
      </c>
      <c r="R98" s="21">
        <f>VLOOKUP(A98,preços01.04!A:V,19,0)</f>
        <v>35.22</v>
      </c>
      <c r="S98" s="19">
        <f>VLOOKUP(A98,preços01.04!A:W,20,0)</f>
        <v>26.58</v>
      </c>
      <c r="T98" s="20">
        <f>VLOOKUP(A98,preços01.04!A:W,21,0)</f>
        <v>35.42</v>
      </c>
      <c r="U98" s="23">
        <f>VLOOKUP(A98,preços01.04!A:W,22,0)</f>
        <v>26.74</v>
      </c>
      <c r="V98" s="20">
        <f>VLOOKUP(A98,preços01.04!A:W,23,0)</f>
        <v>35.630000000000003</v>
      </c>
      <c r="W98" s="6">
        <v>70</v>
      </c>
      <c r="X98" s="8">
        <f>VLOOKUP(A98,'[1]DADOS FICHA FARMA'!$A:$L,9,0)</f>
        <v>7896006248279</v>
      </c>
      <c r="Y98" s="9">
        <f>VLOOKUP(A98,'[1]DADOS FICHA FARMA'!$A:$K,11,0)</f>
        <v>35</v>
      </c>
      <c r="Z98" s="5" t="str">
        <f>VLOOKUP(A98,'[1]DADOS FICHA FARMA'!$A:$K,10,0)</f>
        <v>3004.90.69</v>
      </c>
      <c r="AA98">
        <f>VLOOKUP(A98,Fat!A:C,3,0)</f>
        <v>56316</v>
      </c>
    </row>
    <row r="99" spans="1:27" x14ac:dyDescent="0.25">
      <c r="A99" s="5">
        <v>1000241</v>
      </c>
      <c r="B99" s="5" t="s">
        <v>477</v>
      </c>
      <c r="C99" s="5">
        <v>50</v>
      </c>
      <c r="D99" s="5">
        <v>1</v>
      </c>
      <c r="E99" s="5" t="str">
        <f>VLOOKUP(D99,Plan2!A:B,2,0)</f>
        <v>Marcas UQ</v>
      </c>
      <c r="F99" s="5" t="str">
        <f>VLOOKUP(A99,'[1]DADOS FICHA FARMA'!$A:$L,12,0)</f>
        <v>Linha Humana Similar Lista Negativa</v>
      </c>
      <c r="G99" s="19">
        <f>VLOOKUP(A99,preços01.04!A:W,8,0)</f>
        <v>27.69</v>
      </c>
      <c r="H99" s="20">
        <f>VLOOKUP(A99,preços01.04!A:W,9,0)</f>
        <v>36.99</v>
      </c>
      <c r="I99" s="19">
        <f>VLOOKUP(A99,preços01.04!A:K,10,0)</f>
        <v>29.61</v>
      </c>
      <c r="J99" s="20">
        <f>VLOOKUP(A99,preços01.04!A:K,11,0)</f>
        <v>39.47</v>
      </c>
      <c r="K99" s="19">
        <f>VLOOKUP(A99,preços01.04!A:R,12,0)</f>
        <v>30.03</v>
      </c>
      <c r="L99" s="21">
        <f>VLOOKUP(A99,preços01.04!A:N,13,0)</f>
        <v>40.01</v>
      </c>
      <c r="M99" s="19">
        <f>VLOOKUP(A99,preços01.04!A:O,14,0)</f>
        <v>29.82</v>
      </c>
      <c r="N99" s="20">
        <f>VLOOKUP(A99,preços01.04!A:P,15,0)</f>
        <v>39.74</v>
      </c>
      <c r="O99" s="19">
        <f>VLOOKUP(A99,preços01.04!A:Q,16,0)</f>
        <v>30.9</v>
      </c>
      <c r="P99" s="20">
        <f>VLOOKUP(A99,preços01.04!A:R,17,0)</f>
        <v>41.13</v>
      </c>
      <c r="Q99" s="19">
        <f>VLOOKUP(A99,preços01.04!A:S,18,0)</f>
        <v>25.77</v>
      </c>
      <c r="R99" s="21">
        <f>VLOOKUP(A99,preços01.04!A:V,19,0)</f>
        <v>34.35</v>
      </c>
      <c r="S99" s="19">
        <f>VLOOKUP(A99,preços01.04!A:W,20,0)</f>
        <v>25.93</v>
      </c>
      <c r="T99" s="20">
        <f>VLOOKUP(A99,preços01.04!A:W,21,0)</f>
        <v>34.549999999999997</v>
      </c>
      <c r="U99" s="23">
        <f>VLOOKUP(A99,preços01.04!A:W,22,0)</f>
        <v>26.09</v>
      </c>
      <c r="V99" s="20">
        <f>VLOOKUP(A99,preços01.04!A:W,23,0)</f>
        <v>34.76</v>
      </c>
      <c r="W99" s="6">
        <v>53</v>
      </c>
      <c r="X99" s="8">
        <f>VLOOKUP(A99,'[1]DADOS FICHA FARMA'!$A:$L,9,0)</f>
        <v>7896006248316</v>
      </c>
      <c r="Y99" s="9">
        <f>VLOOKUP(A99,'[1]DADOS FICHA FARMA'!$A:$K,11,0)</f>
        <v>198</v>
      </c>
      <c r="Z99" s="5" t="str">
        <f>VLOOKUP(A99,'[1]DADOS FICHA FARMA'!$A:$K,10,0)</f>
        <v>3004.90.69</v>
      </c>
      <c r="AA99">
        <f>VLOOKUP(A99,Fat!A:C,3,0)</f>
        <v>419563</v>
      </c>
    </row>
    <row r="100" spans="1:27" x14ac:dyDescent="0.25">
      <c r="A100" s="5">
        <v>1000284</v>
      </c>
      <c r="B100" s="5" t="s">
        <v>488</v>
      </c>
      <c r="C100" s="5">
        <v>50</v>
      </c>
      <c r="D100" s="5">
        <v>1</v>
      </c>
      <c r="E100" s="5" t="str">
        <f>VLOOKUP(D100,Plan2!A:B,2,0)</f>
        <v>Marcas UQ</v>
      </c>
      <c r="F100" s="5" t="str">
        <f>VLOOKUP(A100,'[1]DADOS FICHA FARMA'!$A:$L,12,0)</f>
        <v>Linha Humana Similar Lista Negativa</v>
      </c>
      <c r="G100" s="19">
        <f>VLOOKUP(A100,preços01.04!A:W,8,0)</f>
        <v>14.22</v>
      </c>
      <c r="H100" s="20">
        <f>VLOOKUP(A100,preços01.04!A:W,9,0)</f>
        <v>18.989999999999998</v>
      </c>
      <c r="I100" s="19">
        <f>VLOOKUP(A100,preços01.04!A:K,10,0)</f>
        <v>15.21</v>
      </c>
      <c r="J100" s="20">
        <f>VLOOKUP(A100,preços01.04!A:K,11,0)</f>
        <v>20.27</v>
      </c>
      <c r="K100" s="19">
        <f>VLOOKUP(A100,preços01.04!A:R,12,0)</f>
        <v>15.42</v>
      </c>
      <c r="L100" s="21">
        <f>VLOOKUP(A100,preços01.04!A:N,13,0)</f>
        <v>20.54</v>
      </c>
      <c r="M100" s="19">
        <f>VLOOKUP(A100,preços01.04!A:O,14,0)</f>
        <v>15.31</v>
      </c>
      <c r="N100" s="20">
        <f>VLOOKUP(A100,preços01.04!A:P,15,0)</f>
        <v>20.41</v>
      </c>
      <c r="O100" s="19">
        <f>VLOOKUP(A100,preços01.04!A:Q,16,0)</f>
        <v>15.87</v>
      </c>
      <c r="P100" s="20">
        <f>VLOOKUP(A100,preços01.04!A:R,17,0)</f>
        <v>21.12</v>
      </c>
      <c r="Q100" s="19">
        <f>VLOOKUP(A100,preços01.04!A:S,18,0)</f>
        <v>13.24</v>
      </c>
      <c r="R100" s="21">
        <f>VLOOKUP(A100,preços01.04!A:V,19,0)</f>
        <v>17.649999999999999</v>
      </c>
      <c r="S100" s="19">
        <f>VLOOKUP(A100,preços01.04!A:W,20,0)</f>
        <v>13.31</v>
      </c>
      <c r="T100" s="20">
        <f>VLOOKUP(A100,preços01.04!A:W,21,0)</f>
        <v>17.739999999999998</v>
      </c>
      <c r="U100" s="23">
        <f>VLOOKUP(A100,preços01.04!A:W,22,0)</f>
        <v>13.39</v>
      </c>
      <c r="V100" s="20">
        <f>VLOOKUP(A100,preços01.04!A:W,23,0)</f>
        <v>17.84</v>
      </c>
      <c r="W100" s="6">
        <v>53</v>
      </c>
      <c r="X100" s="8">
        <f>VLOOKUP(A100,'[1]DADOS FICHA FARMA'!$A:$L,9,0)</f>
        <v>7896006259701</v>
      </c>
      <c r="Y100" s="9">
        <f>VLOOKUP(A100,'[1]DADOS FICHA FARMA'!$A:$K,11,0)</f>
        <v>35</v>
      </c>
      <c r="Z100" s="5" t="str">
        <f>VLOOKUP(A100,'[1]DADOS FICHA FARMA'!$A:$K,10,0)</f>
        <v>3004.90.39</v>
      </c>
      <c r="AA100">
        <f>VLOOKUP(A100,Fat!A:C,3,0)</f>
        <v>947313</v>
      </c>
    </row>
    <row r="101" spans="1:27" x14ac:dyDescent="0.25">
      <c r="A101" s="5">
        <v>1000279</v>
      </c>
      <c r="B101" s="5" t="s">
        <v>487</v>
      </c>
      <c r="C101" s="5">
        <v>50</v>
      </c>
      <c r="D101" s="5">
        <v>1</v>
      </c>
      <c r="E101" s="5" t="str">
        <f>VLOOKUP(D101,Plan2!A:B,2,0)</f>
        <v>Marcas UQ</v>
      </c>
      <c r="F101" s="5" t="str">
        <f>VLOOKUP(A101,'[1]DADOS FICHA FARMA'!$A:$L,12,0)</f>
        <v>Linha Humana Similar Lista Negativa</v>
      </c>
      <c r="G101" s="19">
        <f>VLOOKUP(A101,preços01.04!A:W,8,0)</f>
        <v>16.96</v>
      </c>
      <c r="H101" s="20">
        <f>VLOOKUP(A101,preços01.04!A:W,9,0)</f>
        <v>22.65</v>
      </c>
      <c r="I101" s="19">
        <f>VLOOKUP(A101,preços01.04!A:K,10,0)</f>
        <v>18.13</v>
      </c>
      <c r="J101" s="20">
        <f>VLOOKUP(A101,preços01.04!A:K,11,0)</f>
        <v>24.17</v>
      </c>
      <c r="K101" s="19">
        <f>VLOOKUP(A101,preços01.04!A:R,12,0)</f>
        <v>18.39</v>
      </c>
      <c r="L101" s="21">
        <f>VLOOKUP(A101,preços01.04!A:N,13,0)</f>
        <v>24.5</v>
      </c>
      <c r="M101" s="19">
        <f>VLOOKUP(A101,preços01.04!A:O,14,0)</f>
        <v>18.260000000000002</v>
      </c>
      <c r="N101" s="20">
        <f>VLOOKUP(A101,preços01.04!A:P,15,0)</f>
        <v>24.34</v>
      </c>
      <c r="O101" s="19">
        <f>VLOOKUP(A101,preços01.04!A:Q,16,0)</f>
        <v>18.920000000000002</v>
      </c>
      <c r="P101" s="20">
        <f>VLOOKUP(A101,preços01.04!A:R,17,0)</f>
        <v>25.19</v>
      </c>
      <c r="Q101" s="19">
        <f>VLOOKUP(A101,preços01.04!A:S,18,0)</f>
        <v>15.78</v>
      </c>
      <c r="R101" s="21">
        <f>VLOOKUP(A101,preços01.04!A:V,19,0)</f>
        <v>21.03</v>
      </c>
      <c r="S101" s="19">
        <f>VLOOKUP(A101,preços01.04!A:W,20,0)</f>
        <v>15.88</v>
      </c>
      <c r="T101" s="20">
        <f>VLOOKUP(A101,preços01.04!A:W,21,0)</f>
        <v>21.16</v>
      </c>
      <c r="U101" s="23">
        <f>VLOOKUP(A101,preços01.04!A:W,22,0)</f>
        <v>15.97</v>
      </c>
      <c r="V101" s="20">
        <f>VLOOKUP(A101,preços01.04!A:W,23,0)</f>
        <v>21.28</v>
      </c>
      <c r="W101" s="6">
        <v>53</v>
      </c>
      <c r="X101" s="8">
        <f>VLOOKUP(A101,'[1]DADOS FICHA FARMA'!$A:$L,9,0)</f>
        <v>7896006259305</v>
      </c>
      <c r="Y101" s="9">
        <f>VLOOKUP(A101,'[1]DADOS FICHA FARMA'!$A:$K,11,0)</f>
        <v>90</v>
      </c>
      <c r="Z101" s="5" t="str">
        <f>VLOOKUP(A101,'[1]DADOS FICHA FARMA'!$A:$K,10,0)</f>
        <v>3004.90.39</v>
      </c>
      <c r="AA101">
        <f>VLOOKUP(A101,Fat!A:C,3,0)</f>
        <v>92857</v>
      </c>
    </row>
    <row r="102" spans="1:27" x14ac:dyDescent="0.25">
      <c r="A102" s="5">
        <v>1001345</v>
      </c>
      <c r="B102" s="5" t="s">
        <v>584</v>
      </c>
      <c r="C102" s="5">
        <v>50</v>
      </c>
      <c r="D102" s="5">
        <v>1</v>
      </c>
      <c r="E102" s="5" t="str">
        <f>VLOOKUP(D102,Plan2!A:B,2,0)</f>
        <v>Marcas UQ</v>
      </c>
      <c r="F102" s="5" t="str">
        <f>VLOOKUP(A102,'[1]DADOS FICHA FARMA'!$A:$L,12,0)</f>
        <v>Linha Cosmecêutica</v>
      </c>
      <c r="G102" s="19">
        <f>VLOOKUP(A102,preços01.04!A:W,8,0)</f>
        <v>34.08</v>
      </c>
      <c r="H102" s="20">
        <f>VLOOKUP(A102,preços01.04!A:W,9,0)</f>
        <v>34.08</v>
      </c>
      <c r="I102" s="19">
        <f>VLOOKUP(A102,preços01.04!A:K,10,0)</f>
        <v>34.08</v>
      </c>
      <c r="J102" s="20">
        <f>VLOOKUP(A102,preços01.04!A:K,11,0)</f>
        <v>34.08</v>
      </c>
      <c r="K102" s="19">
        <f>VLOOKUP(A102,preços01.04!A:R,12,0)</f>
        <v>34.08</v>
      </c>
      <c r="L102" s="21">
        <f>VLOOKUP(A102,preços01.04!A:N,13,0)</f>
        <v>34.08</v>
      </c>
      <c r="M102" s="19">
        <f>VLOOKUP(A102,preços01.04!A:O,14,0)</f>
        <v>34.08</v>
      </c>
      <c r="N102" s="20">
        <f>VLOOKUP(A102,preços01.04!A:P,15,0)</f>
        <v>34.08</v>
      </c>
      <c r="O102" s="19">
        <f>VLOOKUP(A102,preços01.04!A:Q,16,0)</f>
        <v>34.08</v>
      </c>
      <c r="P102" s="20">
        <f>VLOOKUP(A102,preços01.04!A:R,17,0)</f>
        <v>34.08</v>
      </c>
      <c r="Q102" s="19">
        <f>VLOOKUP(A102,preços01.04!A:S,18,0)</f>
        <v>34.08</v>
      </c>
      <c r="R102" s="21">
        <f>VLOOKUP(A102,preços01.04!A:V,19,0)</f>
        <v>34.08</v>
      </c>
      <c r="S102" s="19">
        <f>VLOOKUP(A102,preços01.04!A:W,20,0)</f>
        <v>34.08</v>
      </c>
      <c r="T102" s="20">
        <f>VLOOKUP(A102,preços01.04!A:W,21,0)</f>
        <v>34.08</v>
      </c>
      <c r="U102" s="23">
        <f>VLOOKUP(A102,preços01.04!A:W,22,0)</f>
        <v>34.08</v>
      </c>
      <c r="V102" s="20">
        <f>VLOOKUP(A102,preços01.04!A:W,23,0)</f>
        <v>34.08</v>
      </c>
      <c r="W102" s="6">
        <v>60</v>
      </c>
      <c r="X102" s="8">
        <f>VLOOKUP(A102,'[1]DADOS FICHA FARMA'!$A:$L,9,0)</f>
        <v>7896006233817</v>
      </c>
      <c r="Y102" s="9">
        <f>VLOOKUP(A102,'[1]DADOS FICHA FARMA'!$A:$K,11,0)</f>
        <v>30</v>
      </c>
      <c r="Z102" s="5" t="str">
        <f>VLOOKUP(A102,'[1]DADOS FICHA FARMA'!$A:$K,10,0)</f>
        <v>3304.99.10</v>
      </c>
      <c r="AA102">
        <f>VLOOKUP(A102,Fat!A:C,3,0)</f>
        <v>5570</v>
      </c>
    </row>
    <row r="103" spans="1:27" x14ac:dyDescent="0.25">
      <c r="A103" s="5">
        <v>1001048</v>
      </c>
      <c r="B103" s="5" t="s">
        <v>554</v>
      </c>
      <c r="C103" s="5">
        <v>50</v>
      </c>
      <c r="D103" s="5">
        <v>2</v>
      </c>
      <c r="E103" s="5" t="str">
        <f>VLOOKUP(D103,Plan2!A:B,2,0)</f>
        <v>Andromed</v>
      </c>
      <c r="F103" s="5" t="str">
        <f>VLOOKUP(A103,'[1]DADOS FICHA FARMA'!$A:$L,12,0)</f>
        <v>Linha Alimentos</v>
      </c>
      <c r="G103" s="19">
        <f>VLOOKUP(A103,preços01.04!A:W,8,0)</f>
        <v>24.52</v>
      </c>
      <c r="H103" s="20">
        <f>VLOOKUP(A103,preços01.04!A:W,9,0)</f>
        <v>24.52</v>
      </c>
      <c r="I103" s="19">
        <f>VLOOKUP(A103,preços01.04!A:K,10,0)</f>
        <v>24.52</v>
      </c>
      <c r="J103" s="20">
        <f>VLOOKUP(A103,preços01.04!A:K,11,0)</f>
        <v>24.52</v>
      </c>
      <c r="K103" s="19">
        <f>VLOOKUP(A103,preços01.04!A:R,12,0)</f>
        <v>24.52</v>
      </c>
      <c r="L103" s="21">
        <f>VLOOKUP(A103,preços01.04!A:N,13,0)</f>
        <v>24.52</v>
      </c>
      <c r="M103" s="19">
        <f>VLOOKUP(A103,preços01.04!A:O,14,0)</f>
        <v>24.52</v>
      </c>
      <c r="N103" s="20">
        <f>VLOOKUP(A103,preços01.04!A:P,15,0)</f>
        <v>24.52</v>
      </c>
      <c r="O103" s="19">
        <f>VLOOKUP(A103,preços01.04!A:Q,16,0)</f>
        <v>24.52</v>
      </c>
      <c r="P103" s="20">
        <f>VLOOKUP(A103,preços01.04!A:R,17,0)</f>
        <v>24.52</v>
      </c>
      <c r="Q103" s="19">
        <f>VLOOKUP(A103,preços01.04!A:S,18,0)</f>
        <v>24.52</v>
      </c>
      <c r="R103" s="21">
        <f>VLOOKUP(A103,preços01.04!A:V,19,0)</f>
        <v>24.52</v>
      </c>
      <c r="S103" s="19">
        <f>VLOOKUP(A103,preços01.04!A:W,20,0)</f>
        <v>24.52</v>
      </c>
      <c r="T103" s="20">
        <f>VLOOKUP(A103,preços01.04!A:W,21,0)</f>
        <v>24.52</v>
      </c>
      <c r="U103" s="23">
        <f>VLOOKUP(A103,preços01.04!A:W,22,0)</f>
        <v>24.52</v>
      </c>
      <c r="V103" s="20">
        <f>VLOOKUP(A103,preços01.04!A:W,23,0)</f>
        <v>24.52</v>
      </c>
      <c r="W103" s="6">
        <v>30</v>
      </c>
      <c r="X103" s="8">
        <f>VLOOKUP(A103,'[1]DADOS FICHA FARMA'!$A:$L,9,0)</f>
        <v>7896006201601</v>
      </c>
      <c r="Y103" s="9">
        <f>VLOOKUP(A103,'[1]DADOS FICHA FARMA'!$A:$K,11,0)</f>
        <v>108</v>
      </c>
      <c r="Z103" s="5" t="str">
        <f>VLOOKUP(A103,'[1]DADOS FICHA FARMA'!$A:$K,10,0)</f>
        <v>2106.90.30</v>
      </c>
      <c r="AA103">
        <f>VLOOKUP(A103,Fat!A:C,3,0)</f>
        <v>227597</v>
      </c>
    </row>
    <row r="104" spans="1:27" x14ac:dyDescent="0.25">
      <c r="A104" s="5">
        <v>1001164</v>
      </c>
      <c r="B104" s="5" t="s">
        <v>569</v>
      </c>
      <c r="C104" s="5">
        <v>50</v>
      </c>
      <c r="D104" s="5">
        <v>2</v>
      </c>
      <c r="E104" s="5" t="str">
        <f>VLOOKUP(D104,Plan2!A:B,2,0)</f>
        <v>Andromed</v>
      </c>
      <c r="F104" s="5" t="str">
        <f>VLOOKUP(A104,'[1]DADOS FICHA FARMA'!$A:$L,12,0)</f>
        <v>Linha Alimentos</v>
      </c>
      <c r="G104" s="19">
        <f>VLOOKUP(A104,preços01.04!A:W,8,0)</f>
        <v>19.59</v>
      </c>
      <c r="H104" s="20">
        <f>VLOOKUP(A104,preços01.04!A:W,9,0)</f>
        <v>19.59</v>
      </c>
      <c r="I104" s="19">
        <f>VLOOKUP(A104,preços01.04!A:K,10,0)</f>
        <v>19.59</v>
      </c>
      <c r="J104" s="20">
        <f>VLOOKUP(A104,preços01.04!A:K,11,0)</f>
        <v>19.59</v>
      </c>
      <c r="K104" s="19">
        <f>VLOOKUP(A104,preços01.04!A:R,12,0)</f>
        <v>19.59</v>
      </c>
      <c r="L104" s="21">
        <f>VLOOKUP(A104,preços01.04!A:N,13,0)</f>
        <v>19.59</v>
      </c>
      <c r="M104" s="19">
        <f>VLOOKUP(A104,preços01.04!A:O,14,0)</f>
        <v>19.59</v>
      </c>
      <c r="N104" s="20">
        <f>VLOOKUP(A104,preços01.04!A:P,15,0)</f>
        <v>19.59</v>
      </c>
      <c r="O104" s="19">
        <f>VLOOKUP(A104,preços01.04!A:Q,16,0)</f>
        <v>19.59</v>
      </c>
      <c r="P104" s="20">
        <f>VLOOKUP(A104,preços01.04!A:R,17,0)</f>
        <v>19.59</v>
      </c>
      <c r="Q104" s="19">
        <f>VLOOKUP(A104,preços01.04!A:S,18,0)</f>
        <v>19.59</v>
      </c>
      <c r="R104" s="21">
        <f>VLOOKUP(A104,preços01.04!A:V,19,0)</f>
        <v>19.59</v>
      </c>
      <c r="S104" s="19">
        <f>VLOOKUP(A104,preços01.04!A:W,20,0)</f>
        <v>19.59</v>
      </c>
      <c r="T104" s="20">
        <f>VLOOKUP(A104,preços01.04!A:W,21,0)</f>
        <v>19.59</v>
      </c>
      <c r="U104" s="23">
        <f>VLOOKUP(A104,preços01.04!A:W,22,0)</f>
        <v>19.59</v>
      </c>
      <c r="V104" s="20">
        <f>VLOOKUP(A104,preços01.04!A:W,23,0)</f>
        <v>19.59</v>
      </c>
      <c r="W104" s="6">
        <v>30</v>
      </c>
      <c r="X104" s="8">
        <f>VLOOKUP(A104,'[1]DADOS FICHA FARMA'!$A:$L,9,0)</f>
        <v>7896006203186</v>
      </c>
      <c r="Y104" s="9">
        <f>VLOOKUP(A104,'[1]DADOS FICHA FARMA'!$A:$K,11,0)</f>
        <v>42</v>
      </c>
      <c r="Z104" s="5" t="str">
        <f>VLOOKUP(A104,'[1]DADOS FICHA FARMA'!$A:$K,10,0)</f>
        <v>2106.90.30</v>
      </c>
      <c r="AA104">
        <f>VLOOKUP(A104,Fat!A:C,3,0)</f>
        <v>109807</v>
      </c>
    </row>
    <row r="105" spans="1:27" x14ac:dyDescent="0.25">
      <c r="A105" s="5">
        <v>1001081</v>
      </c>
      <c r="B105" s="5" t="s">
        <v>559</v>
      </c>
      <c r="C105" s="5">
        <v>50</v>
      </c>
      <c r="D105" s="5">
        <v>2</v>
      </c>
      <c r="E105" s="5" t="str">
        <f>VLOOKUP(D105,Plan2!A:B,2,0)</f>
        <v>Andromed</v>
      </c>
      <c r="F105" s="5" t="str">
        <f>VLOOKUP(A105,'[1]DADOS FICHA FARMA'!$A:$L,12,0)</f>
        <v>Linha Alimentos</v>
      </c>
      <c r="G105" s="19">
        <f>VLOOKUP(A105,preços01.04!A:W,8,0)</f>
        <v>33.14</v>
      </c>
      <c r="H105" s="20">
        <f>VLOOKUP(A105,preços01.04!A:W,9,0)</f>
        <v>33.14</v>
      </c>
      <c r="I105" s="19">
        <f>VLOOKUP(A105,preços01.04!A:K,10,0)</f>
        <v>33.14</v>
      </c>
      <c r="J105" s="20">
        <f>VLOOKUP(A105,preços01.04!A:K,11,0)</f>
        <v>33.14</v>
      </c>
      <c r="K105" s="19">
        <f>VLOOKUP(A105,preços01.04!A:R,12,0)</f>
        <v>33.14</v>
      </c>
      <c r="L105" s="21">
        <f>VLOOKUP(A105,preços01.04!A:N,13,0)</f>
        <v>33.14</v>
      </c>
      <c r="M105" s="19">
        <f>VLOOKUP(A105,preços01.04!A:O,14,0)</f>
        <v>33.14</v>
      </c>
      <c r="N105" s="20">
        <f>VLOOKUP(A105,preços01.04!A:P,15,0)</f>
        <v>33.14</v>
      </c>
      <c r="O105" s="19">
        <f>VLOOKUP(A105,preços01.04!A:Q,16,0)</f>
        <v>33.14</v>
      </c>
      <c r="P105" s="20">
        <f>VLOOKUP(A105,preços01.04!A:R,17,0)</f>
        <v>33.14</v>
      </c>
      <c r="Q105" s="19">
        <f>VLOOKUP(A105,preços01.04!A:S,18,0)</f>
        <v>33.14</v>
      </c>
      <c r="R105" s="21">
        <f>VLOOKUP(A105,preços01.04!A:V,19,0)</f>
        <v>33.14</v>
      </c>
      <c r="S105" s="19">
        <f>VLOOKUP(A105,preços01.04!A:W,20,0)</f>
        <v>33.14</v>
      </c>
      <c r="T105" s="20">
        <f>VLOOKUP(A105,preços01.04!A:W,21,0)</f>
        <v>33.14</v>
      </c>
      <c r="U105" s="23">
        <f>VLOOKUP(A105,preços01.04!A:W,22,0)</f>
        <v>33.14</v>
      </c>
      <c r="V105" s="20">
        <f>VLOOKUP(A105,preços01.04!A:W,23,0)</f>
        <v>33.14</v>
      </c>
      <c r="W105" s="6">
        <v>30</v>
      </c>
      <c r="X105" s="8">
        <f>VLOOKUP(A105,'[1]DADOS FICHA FARMA'!$A:$L,9,0)</f>
        <v>7896006203094</v>
      </c>
      <c r="Y105" s="9">
        <f>VLOOKUP(A105,'[1]DADOS FICHA FARMA'!$A:$K,11,0)</f>
        <v>108</v>
      </c>
      <c r="Z105" s="5" t="str">
        <f>VLOOKUP(A105,'[1]DADOS FICHA FARMA'!$A:$K,10,0)</f>
        <v>2106.90.30</v>
      </c>
      <c r="AA105">
        <f>VLOOKUP(A105,Fat!A:C,3,0)</f>
        <v>92552</v>
      </c>
    </row>
    <row r="106" spans="1:27" x14ac:dyDescent="0.25">
      <c r="A106" s="5">
        <v>1000123</v>
      </c>
      <c r="B106" s="5" t="s">
        <v>450</v>
      </c>
      <c r="C106" s="5">
        <v>50</v>
      </c>
      <c r="D106" s="5">
        <v>1</v>
      </c>
      <c r="E106" s="5" t="str">
        <f>VLOOKUP(D106,Plan2!A:B,2,0)</f>
        <v>Marcas UQ</v>
      </c>
      <c r="F106" s="5" t="str">
        <f>VLOOKUP(A106,'[1]DADOS FICHA FARMA'!$A:$L,12,0)</f>
        <v>Linha Cosmecêutica</v>
      </c>
      <c r="G106" s="19">
        <f>VLOOKUP(A106,preços01.04!A:W,8,0)</f>
        <v>45.07</v>
      </c>
      <c r="H106" s="20">
        <f>VLOOKUP(A106,preços01.04!A:W,9,0)</f>
        <v>45.07</v>
      </c>
      <c r="I106" s="19">
        <f>VLOOKUP(A106,preços01.04!A:K,10,0)</f>
        <v>45.07</v>
      </c>
      <c r="J106" s="20">
        <f>VLOOKUP(A106,preços01.04!A:K,11,0)</f>
        <v>45.07</v>
      </c>
      <c r="K106" s="19">
        <f>VLOOKUP(A106,preços01.04!A:R,12,0)</f>
        <v>45.07</v>
      </c>
      <c r="L106" s="21">
        <f>VLOOKUP(A106,preços01.04!A:N,13,0)</f>
        <v>45.07</v>
      </c>
      <c r="M106" s="19">
        <f>VLOOKUP(A106,preços01.04!A:O,14,0)</f>
        <v>45.07</v>
      </c>
      <c r="N106" s="20">
        <f>VLOOKUP(A106,preços01.04!A:P,15,0)</f>
        <v>45.07</v>
      </c>
      <c r="O106" s="19">
        <f>VLOOKUP(A106,preços01.04!A:Q,16,0)</f>
        <v>45.07</v>
      </c>
      <c r="P106" s="20">
        <f>VLOOKUP(A106,preços01.04!A:R,17,0)</f>
        <v>45.07</v>
      </c>
      <c r="Q106" s="19">
        <f>VLOOKUP(A106,preços01.04!A:S,18,0)</f>
        <v>45.07</v>
      </c>
      <c r="R106" s="21">
        <f>VLOOKUP(A106,preços01.04!A:V,19,0)</f>
        <v>45.07</v>
      </c>
      <c r="S106" s="19">
        <f>VLOOKUP(A106,preços01.04!A:W,20,0)</f>
        <v>45.07</v>
      </c>
      <c r="T106" s="20">
        <f>VLOOKUP(A106,preços01.04!A:W,21,0)</f>
        <v>45.07</v>
      </c>
      <c r="U106" s="23">
        <f>VLOOKUP(A106,preços01.04!A:W,22,0)</f>
        <v>45.07</v>
      </c>
      <c r="V106" s="20">
        <f>VLOOKUP(A106,preços01.04!A:W,23,0)</f>
        <v>45.07</v>
      </c>
      <c r="W106" s="6">
        <v>66</v>
      </c>
      <c r="X106" s="8">
        <f>VLOOKUP(A106,'[1]DADOS FICHA FARMA'!$A:$L,9,0)</f>
        <v>7896006229483</v>
      </c>
      <c r="Y106" s="9">
        <f>VLOOKUP(A106,'[1]DADOS FICHA FARMA'!$A:$K,11,0)</f>
        <v>25</v>
      </c>
      <c r="Z106" s="5" t="str">
        <f>VLOOKUP(A106,'[1]DADOS FICHA FARMA'!$A:$K,10,0)</f>
        <v>3304.99.10</v>
      </c>
      <c r="AA106">
        <f>VLOOKUP(A106,Fat!A:C,3,0)</f>
        <v>9709</v>
      </c>
    </row>
    <row r="107" spans="1:27" x14ac:dyDescent="0.25">
      <c r="A107" s="5">
        <v>1001019</v>
      </c>
      <c r="B107" s="5" t="s">
        <v>550</v>
      </c>
      <c r="C107" s="5">
        <v>50</v>
      </c>
      <c r="D107" s="5">
        <v>1</v>
      </c>
      <c r="E107" s="5" t="str">
        <f>VLOOKUP(D107,Plan2!A:B,2,0)</f>
        <v>Marcas UQ</v>
      </c>
      <c r="F107" s="5" t="str">
        <f>VLOOKUP(A107,'[1]DADOS FICHA FARMA'!$A:$L,12,0)</f>
        <v>Linha Cosmecêutica</v>
      </c>
      <c r="G107" s="19">
        <f>VLOOKUP(A107,preços01.04!A:W,8,0)</f>
        <v>45.07</v>
      </c>
      <c r="H107" s="20">
        <f>VLOOKUP(A107,preços01.04!A:W,9,0)</f>
        <v>45.07</v>
      </c>
      <c r="I107" s="19">
        <f>VLOOKUP(A107,preços01.04!A:K,10,0)</f>
        <v>45.07</v>
      </c>
      <c r="J107" s="20">
        <f>VLOOKUP(A107,preços01.04!A:K,11,0)</f>
        <v>45.07</v>
      </c>
      <c r="K107" s="19">
        <f>VLOOKUP(A107,preços01.04!A:R,12,0)</f>
        <v>45.07</v>
      </c>
      <c r="L107" s="21">
        <f>VLOOKUP(A107,preços01.04!A:N,13,0)</f>
        <v>45.07</v>
      </c>
      <c r="M107" s="19">
        <f>VLOOKUP(A107,preços01.04!A:O,14,0)</f>
        <v>45.07</v>
      </c>
      <c r="N107" s="20">
        <f>VLOOKUP(A107,preços01.04!A:P,15,0)</f>
        <v>45.07</v>
      </c>
      <c r="O107" s="19">
        <f>VLOOKUP(A107,preços01.04!A:Q,16,0)</f>
        <v>45.07</v>
      </c>
      <c r="P107" s="20">
        <f>VLOOKUP(A107,preços01.04!A:R,17,0)</f>
        <v>45.07</v>
      </c>
      <c r="Q107" s="19">
        <f>VLOOKUP(A107,preços01.04!A:S,18,0)</f>
        <v>45.07</v>
      </c>
      <c r="R107" s="21">
        <f>VLOOKUP(A107,preços01.04!A:V,19,0)</f>
        <v>45.07</v>
      </c>
      <c r="S107" s="19">
        <f>VLOOKUP(A107,preços01.04!A:W,20,0)</f>
        <v>45.07</v>
      </c>
      <c r="T107" s="20">
        <f>VLOOKUP(A107,preços01.04!A:W,21,0)</f>
        <v>45.07</v>
      </c>
      <c r="U107" s="23">
        <f>VLOOKUP(A107,preços01.04!A:W,22,0)</f>
        <v>45.07</v>
      </c>
      <c r="V107" s="20">
        <f>VLOOKUP(A107,preços01.04!A:W,23,0)</f>
        <v>45.07</v>
      </c>
      <c r="W107" s="6">
        <v>66</v>
      </c>
      <c r="X107" s="8">
        <f>VLOOKUP(A107,'[1]DADOS FICHA FARMA'!$A:$L,9,0)</f>
        <v>7896006207658</v>
      </c>
      <c r="Y107" s="9">
        <f>VLOOKUP(A107,'[1]DADOS FICHA FARMA'!$A:$K,11,0)</f>
        <v>25</v>
      </c>
      <c r="Z107" s="5" t="str">
        <f>VLOOKUP(A107,'[1]DADOS FICHA FARMA'!$A:$K,10,0)</f>
        <v>3304.99.10</v>
      </c>
      <c r="AA107">
        <f>VLOOKUP(A107,Fat!A:C,3,0)</f>
        <v>12794</v>
      </c>
    </row>
    <row r="108" spans="1:27" x14ac:dyDescent="0.25">
      <c r="A108" s="5">
        <v>1000866</v>
      </c>
      <c r="B108" s="5" t="s">
        <v>531</v>
      </c>
      <c r="C108" s="5">
        <v>50</v>
      </c>
      <c r="D108" s="5">
        <v>1</v>
      </c>
      <c r="E108" s="5" t="str">
        <f>VLOOKUP(D108,Plan2!A:B,2,0)</f>
        <v>Marcas UQ</v>
      </c>
      <c r="F108" s="5" t="str">
        <f>VLOOKUP(A108,'[1]DADOS FICHA FARMA'!$A:$L,12,0)</f>
        <v>Linha Cosmecêutica</v>
      </c>
      <c r="G108" s="19">
        <f>VLOOKUP(A108,preços01.04!A:W,8,0)</f>
        <v>29.61</v>
      </c>
      <c r="H108" s="20">
        <f>VLOOKUP(A108,preços01.04!A:W,9,0)</f>
        <v>29.61</v>
      </c>
      <c r="I108" s="19">
        <f>VLOOKUP(A108,preços01.04!A:K,10,0)</f>
        <v>29.61</v>
      </c>
      <c r="J108" s="20">
        <f>VLOOKUP(A108,preços01.04!A:K,11,0)</f>
        <v>29.61</v>
      </c>
      <c r="K108" s="19">
        <f>VLOOKUP(A108,preços01.04!A:R,12,0)</f>
        <v>29.61</v>
      </c>
      <c r="L108" s="21">
        <f>VLOOKUP(A108,preços01.04!A:N,13,0)</f>
        <v>29.61</v>
      </c>
      <c r="M108" s="19">
        <f>VLOOKUP(A108,preços01.04!A:O,14,0)</f>
        <v>29.61</v>
      </c>
      <c r="N108" s="20">
        <f>VLOOKUP(A108,preços01.04!A:P,15,0)</f>
        <v>29.61</v>
      </c>
      <c r="O108" s="19">
        <f>VLOOKUP(A108,preços01.04!A:Q,16,0)</f>
        <v>29.61</v>
      </c>
      <c r="P108" s="20">
        <f>VLOOKUP(A108,preços01.04!A:R,17,0)</f>
        <v>29.61</v>
      </c>
      <c r="Q108" s="19">
        <f>VLOOKUP(A108,preços01.04!A:S,18,0)</f>
        <v>29.61</v>
      </c>
      <c r="R108" s="21">
        <f>VLOOKUP(A108,preços01.04!A:V,19,0)</f>
        <v>29.61</v>
      </c>
      <c r="S108" s="19">
        <f>VLOOKUP(A108,preços01.04!A:W,20,0)</f>
        <v>29.61</v>
      </c>
      <c r="T108" s="20">
        <f>VLOOKUP(A108,preços01.04!A:W,21,0)</f>
        <v>29.61</v>
      </c>
      <c r="U108" s="23">
        <f>VLOOKUP(A108,preços01.04!A:W,22,0)</f>
        <v>29.61</v>
      </c>
      <c r="V108" s="20">
        <f>VLOOKUP(A108,preços01.04!A:W,23,0)</f>
        <v>29.61</v>
      </c>
      <c r="W108" s="6">
        <v>62</v>
      </c>
      <c r="X108" s="8">
        <f>VLOOKUP(A108,'[1]DADOS FICHA FARMA'!$A:$L,9,0)</f>
        <v>7896006212157</v>
      </c>
      <c r="Y108" s="9">
        <f>VLOOKUP(A108,'[1]DADOS FICHA FARMA'!$A:$K,11,0)</f>
        <v>40</v>
      </c>
      <c r="Z108" s="5" t="str">
        <f>VLOOKUP(A108,'[1]DADOS FICHA FARMA'!$A:$K,10,0)</f>
        <v>3304.99.90</v>
      </c>
      <c r="AA108">
        <f>VLOOKUP(A108,Fat!A:C,3,0)</f>
        <v>30590</v>
      </c>
    </row>
    <row r="109" spans="1:27" x14ac:dyDescent="0.25">
      <c r="A109" s="5">
        <v>1000247</v>
      </c>
      <c r="B109" s="5" t="s">
        <v>480</v>
      </c>
      <c r="C109" s="5">
        <v>50</v>
      </c>
      <c r="D109" s="5">
        <v>1</v>
      </c>
      <c r="E109" s="5" t="str">
        <f>VLOOKUP(D109,Plan2!A:B,2,0)</f>
        <v>Marcas UQ</v>
      </c>
      <c r="F109" s="5" t="str">
        <f>VLOOKUP(A109,'[1]DADOS FICHA FARMA'!$A:$L,12,0)</f>
        <v>Linha Humana Similar Lista Positiva</v>
      </c>
      <c r="G109" s="19">
        <f>VLOOKUP(A109,preços01.04!A:W,8,0)</f>
        <v>28.06</v>
      </c>
      <c r="H109" s="20">
        <f>VLOOKUP(A109,preços01.04!A:W,9,0)</f>
        <v>38.79</v>
      </c>
      <c r="I109" s="19">
        <f>VLOOKUP(A109,preços01.04!A:K,10,0)</f>
        <v>29.75</v>
      </c>
      <c r="J109" s="20">
        <f>VLOOKUP(A109,preços01.04!A:K,11,0)</f>
        <v>41.12</v>
      </c>
      <c r="K109" s="19">
        <f>VLOOKUP(A109,preços01.04!A:R,12,0)</f>
        <v>30.11</v>
      </c>
      <c r="L109" s="21">
        <f>VLOOKUP(A109,preços01.04!A:N,13,0)</f>
        <v>41.63</v>
      </c>
      <c r="M109" s="19">
        <f>VLOOKUP(A109,preços01.04!A:O,14,0)</f>
        <v>29.93</v>
      </c>
      <c r="N109" s="20">
        <f>VLOOKUP(A109,preços01.04!A:P,15,0)</f>
        <v>41.37</v>
      </c>
      <c r="O109" s="19">
        <f>VLOOKUP(A109,preços01.04!A:Q,16,0)</f>
        <v>30.86</v>
      </c>
      <c r="P109" s="20">
        <f>VLOOKUP(A109,preços01.04!A:R,17,0)</f>
        <v>42.67</v>
      </c>
      <c r="Q109" s="19">
        <f>VLOOKUP(A109,preços01.04!A:S,18,0)</f>
        <v>29.75</v>
      </c>
      <c r="R109" s="21">
        <f>VLOOKUP(A109,preços01.04!A:V,19,0)</f>
        <v>41.13</v>
      </c>
      <c r="S109" s="19">
        <f>VLOOKUP(A109,preços01.04!A:W,20,0)</f>
        <v>29.93</v>
      </c>
      <c r="T109" s="20">
        <f>VLOOKUP(A109,preços01.04!A:W,21,0)</f>
        <v>41.38</v>
      </c>
      <c r="U109" s="23">
        <f>VLOOKUP(A109,preços01.04!A:W,22,0)</f>
        <v>30.11</v>
      </c>
      <c r="V109" s="20">
        <f>VLOOKUP(A109,preços01.04!A:W,23,0)</f>
        <v>41.63</v>
      </c>
      <c r="W109" s="6">
        <v>75</v>
      </c>
      <c r="X109" s="8">
        <f>VLOOKUP(A109,'[1]DADOS FICHA FARMA'!$A:$L,9,0)</f>
        <v>7896006250906</v>
      </c>
      <c r="Y109" s="9">
        <f>VLOOKUP(A109,'[1]DADOS FICHA FARMA'!$A:$K,11,0)</f>
        <v>198</v>
      </c>
      <c r="Z109" s="5" t="str">
        <f>VLOOKUP(A109,'[1]DADOS FICHA FARMA'!$A:$K,10,0)</f>
        <v>3004.90.99</v>
      </c>
      <c r="AA109">
        <f>VLOOKUP(A109,Fat!A:C,3,0)</f>
        <v>31414</v>
      </c>
    </row>
    <row r="110" spans="1:27" x14ac:dyDescent="0.25">
      <c r="A110" s="5">
        <v>1000194</v>
      </c>
      <c r="B110" s="5" t="s">
        <v>467</v>
      </c>
      <c r="C110" s="5">
        <v>50</v>
      </c>
      <c r="D110" s="5">
        <v>1</v>
      </c>
      <c r="E110" s="5" t="str">
        <f>VLOOKUP(D110,Plan2!A:B,2,0)</f>
        <v>Marcas UQ</v>
      </c>
      <c r="F110" s="5" t="str">
        <f>VLOOKUP(A110,'[1]DADOS FICHA FARMA'!$A:$L,12,0)</f>
        <v>Linha Humana Similar Lista Negativa</v>
      </c>
      <c r="G110" s="19">
        <f>VLOOKUP(A110,preços01.04!A:W,8,0)</f>
        <v>21.47</v>
      </c>
      <c r="H110" s="20">
        <f>VLOOKUP(A110,preços01.04!A:W,9,0)</f>
        <v>28.68</v>
      </c>
      <c r="I110" s="19">
        <f>VLOOKUP(A110,preços01.04!A:K,10,0)</f>
        <v>22.96</v>
      </c>
      <c r="J110" s="20">
        <f>VLOOKUP(A110,preços01.04!A:K,11,0)</f>
        <v>30.6</v>
      </c>
      <c r="K110" s="19">
        <f>VLOOKUP(A110,preços01.04!A:R,12,0)</f>
        <v>23.28</v>
      </c>
      <c r="L110" s="21">
        <f>VLOOKUP(A110,preços01.04!A:N,13,0)</f>
        <v>31.02</v>
      </c>
      <c r="M110" s="19">
        <f>VLOOKUP(A110,preços01.04!A:O,14,0)</f>
        <v>23.12</v>
      </c>
      <c r="N110" s="20">
        <f>VLOOKUP(A110,preços01.04!A:P,15,0)</f>
        <v>30.81</v>
      </c>
      <c r="O110" s="19">
        <f>VLOOKUP(A110,preços01.04!A:Q,16,0)</f>
        <v>23.95</v>
      </c>
      <c r="P110" s="20">
        <f>VLOOKUP(A110,preços01.04!A:R,17,0)</f>
        <v>31.88</v>
      </c>
      <c r="Q110" s="19">
        <f>VLOOKUP(A110,preços01.04!A:S,18,0)</f>
        <v>19.98</v>
      </c>
      <c r="R110" s="21">
        <f>VLOOKUP(A110,preços01.04!A:V,19,0)</f>
        <v>26.63</v>
      </c>
      <c r="S110" s="19">
        <f>VLOOKUP(A110,preços01.04!A:W,20,0)</f>
        <v>20.100000000000001</v>
      </c>
      <c r="T110" s="20">
        <f>VLOOKUP(A110,preços01.04!A:W,21,0)</f>
        <v>26.79</v>
      </c>
      <c r="U110" s="23">
        <f>VLOOKUP(A110,preços01.04!A:W,22,0)</f>
        <v>20.22</v>
      </c>
      <c r="V110" s="20">
        <f>VLOOKUP(A110,preços01.04!A:W,23,0)</f>
        <v>26.94</v>
      </c>
      <c r="W110" s="6">
        <v>75</v>
      </c>
      <c r="X110" s="8">
        <f>VLOOKUP(A110,'[1]DADOS FICHA FARMA'!$A:$L,9,0)</f>
        <v>7896006240457</v>
      </c>
      <c r="Y110" s="9">
        <f>VLOOKUP(A110,'[1]DADOS FICHA FARMA'!$A:$K,11,0)</f>
        <v>35</v>
      </c>
      <c r="Z110" s="5" t="str">
        <f>VLOOKUP(A110,'[1]DADOS FICHA FARMA'!$A:$K,10,0)</f>
        <v>3004.90.57</v>
      </c>
      <c r="AA110">
        <f>VLOOKUP(A110,Fat!A:C,3,0)</f>
        <v>82554</v>
      </c>
    </row>
    <row r="111" spans="1:27" x14ac:dyDescent="0.25">
      <c r="A111" s="5">
        <v>1000192</v>
      </c>
      <c r="B111" s="5" t="s">
        <v>466</v>
      </c>
      <c r="C111" s="5">
        <v>50</v>
      </c>
      <c r="D111" s="5">
        <v>1</v>
      </c>
      <c r="E111" s="5" t="str">
        <f>VLOOKUP(D111,Plan2!A:B,2,0)</f>
        <v>Marcas UQ</v>
      </c>
      <c r="F111" s="5" t="str">
        <f>VLOOKUP(A111,'[1]DADOS FICHA FARMA'!$A:$L,12,0)</f>
        <v>Linha Humana Similar Lista Negativa</v>
      </c>
      <c r="G111" s="19">
        <f>VLOOKUP(A111,preços01.04!A:W,8,0)</f>
        <v>13.38</v>
      </c>
      <c r="H111" s="20">
        <f>VLOOKUP(A111,preços01.04!A:W,9,0)</f>
        <v>17.87</v>
      </c>
      <c r="I111" s="19">
        <f>VLOOKUP(A111,preços01.04!A:K,10,0)</f>
        <v>14.31</v>
      </c>
      <c r="J111" s="20">
        <f>VLOOKUP(A111,preços01.04!A:K,11,0)</f>
        <v>19.07</v>
      </c>
      <c r="K111" s="19">
        <f>VLOOKUP(A111,preços01.04!A:R,12,0)</f>
        <v>14.51</v>
      </c>
      <c r="L111" s="21">
        <f>VLOOKUP(A111,preços01.04!A:N,13,0)</f>
        <v>19.329999999999998</v>
      </c>
      <c r="M111" s="19">
        <f>VLOOKUP(A111,preços01.04!A:O,14,0)</f>
        <v>14.41</v>
      </c>
      <c r="N111" s="20">
        <f>VLOOKUP(A111,preços01.04!A:P,15,0)</f>
        <v>19.2</v>
      </c>
      <c r="O111" s="19">
        <f>VLOOKUP(A111,preços01.04!A:Q,16,0)</f>
        <v>14.93</v>
      </c>
      <c r="P111" s="20">
        <f>VLOOKUP(A111,preços01.04!A:R,17,0)</f>
        <v>19.87</v>
      </c>
      <c r="Q111" s="19">
        <f>VLOOKUP(A111,preços01.04!A:S,18,0)</f>
        <v>12.45</v>
      </c>
      <c r="R111" s="21">
        <f>VLOOKUP(A111,preços01.04!A:V,19,0)</f>
        <v>16.59</v>
      </c>
      <c r="S111" s="19">
        <f>VLOOKUP(A111,preços01.04!A:W,20,0)</f>
        <v>12.53</v>
      </c>
      <c r="T111" s="20">
        <f>VLOOKUP(A111,preços01.04!A:W,21,0)</f>
        <v>16.7</v>
      </c>
      <c r="U111" s="23">
        <f>VLOOKUP(A111,preços01.04!A:W,22,0)</f>
        <v>12.6</v>
      </c>
      <c r="V111" s="20">
        <f>VLOOKUP(A111,preços01.04!A:W,23,0)</f>
        <v>16.79</v>
      </c>
      <c r="W111" s="6">
        <v>73</v>
      </c>
      <c r="X111" s="8">
        <f>VLOOKUP(A111,'[1]DADOS FICHA FARMA'!$A:$L,9,0)</f>
        <v>7896006240419</v>
      </c>
      <c r="Y111" s="9">
        <f>VLOOKUP(A111,'[1]DADOS FICHA FARMA'!$A:$K,11,0)</f>
        <v>35</v>
      </c>
      <c r="Z111" s="5" t="str">
        <f>VLOOKUP(A111,'[1]DADOS FICHA FARMA'!$A:$K,10,0)</f>
        <v>3004.90.57</v>
      </c>
      <c r="AA111">
        <f>VLOOKUP(A111,Fat!A:C,3,0)</f>
        <v>75556</v>
      </c>
    </row>
    <row r="112" spans="1:27" x14ac:dyDescent="0.25">
      <c r="A112" s="5">
        <v>1000330</v>
      </c>
      <c r="B112" s="5" t="s">
        <v>505</v>
      </c>
      <c r="C112" s="5">
        <v>50</v>
      </c>
      <c r="D112" s="5">
        <v>1</v>
      </c>
      <c r="E112" s="5" t="str">
        <f>VLOOKUP(D112,Plan2!A:B,2,0)</f>
        <v>Marcas UQ</v>
      </c>
      <c r="F112" s="5" t="str">
        <f>VLOOKUP(A112,'[1]DADOS FICHA FARMA'!$A:$L,12,0)</f>
        <v>Linha Humana Marca Lista Negativa</v>
      </c>
      <c r="G112" s="19">
        <f>VLOOKUP(A112,preços01.04!A:W,8,0)</f>
        <v>8.69</v>
      </c>
      <c r="H112" s="20">
        <f>VLOOKUP(A112,preços01.04!A:W,9,0)</f>
        <v>11.6</v>
      </c>
      <c r="I112" s="19">
        <f>VLOOKUP(A112,preços01.04!A:K,10,0)</f>
        <v>9.2899999999999991</v>
      </c>
      <c r="J112" s="20">
        <f>VLOOKUP(A112,preços01.04!A:K,11,0)</f>
        <v>12.38</v>
      </c>
      <c r="K112" s="19">
        <f>VLOOKUP(A112,preços01.04!A:R,12,0)</f>
        <v>9.42</v>
      </c>
      <c r="L112" s="21">
        <f>VLOOKUP(A112,preços01.04!A:N,13,0)</f>
        <v>12.55</v>
      </c>
      <c r="M112" s="19">
        <f>VLOOKUP(A112,preços01.04!A:O,14,0)</f>
        <v>9.35</v>
      </c>
      <c r="N112" s="20">
        <f>VLOOKUP(A112,preços01.04!A:P,15,0)</f>
        <v>12.47</v>
      </c>
      <c r="O112" s="19">
        <f>VLOOKUP(A112,preços01.04!A:Q,16,0)</f>
        <v>9.69</v>
      </c>
      <c r="P112" s="20">
        <f>VLOOKUP(A112,preços01.04!A:R,17,0)</f>
        <v>12.9</v>
      </c>
      <c r="Q112" s="19">
        <f>VLOOKUP(A112,preços01.04!A:S,18,0)</f>
        <v>8.08</v>
      </c>
      <c r="R112" s="21">
        <f>VLOOKUP(A112,preços01.04!A:V,19,0)</f>
        <v>10.77</v>
      </c>
      <c r="S112" s="19">
        <f>VLOOKUP(A112,preços01.04!A:W,20,0)</f>
        <v>8.1300000000000008</v>
      </c>
      <c r="T112" s="20">
        <f>VLOOKUP(A112,preços01.04!A:W,21,0)</f>
        <v>10.83</v>
      </c>
      <c r="U112" s="23">
        <f>VLOOKUP(A112,preços01.04!A:W,22,0)</f>
        <v>8.18</v>
      </c>
      <c r="V112" s="20">
        <f>VLOOKUP(A112,preços01.04!A:W,23,0)</f>
        <v>10.9</v>
      </c>
      <c r="W112" s="6">
        <v>70</v>
      </c>
      <c r="X112" s="8">
        <f>VLOOKUP(A112,'[1]DADOS FICHA FARMA'!$A:$L,9,0)</f>
        <v>7896006272724</v>
      </c>
      <c r="Y112" s="9">
        <f>VLOOKUP(A112,'[1]DADOS FICHA FARMA'!$A:$K,11,0)</f>
        <v>70</v>
      </c>
      <c r="Z112" s="5" t="str">
        <f>VLOOKUP(A112,'[1]DADOS FICHA FARMA'!$A:$K,10,0)</f>
        <v>3004.90.45</v>
      </c>
      <c r="AA112">
        <f>VLOOKUP(A112,Fat!A:C,3,0)</f>
        <v>49093</v>
      </c>
    </row>
    <row r="113" spans="1:27" x14ac:dyDescent="0.25">
      <c r="A113" s="5">
        <v>1000897</v>
      </c>
      <c r="B113" s="5" t="s">
        <v>536</v>
      </c>
      <c r="C113" s="5">
        <v>50</v>
      </c>
      <c r="D113" s="5">
        <v>1</v>
      </c>
      <c r="E113" s="5" t="str">
        <f>VLOOKUP(D113,Plan2!A:B,2,0)</f>
        <v>Marcas UQ</v>
      </c>
      <c r="F113" s="5" t="str">
        <f>VLOOKUP(A113,'[1]DADOS FICHA FARMA'!$A:$L,12,0)</f>
        <v>Linha Humana Similar Lista Negativa</v>
      </c>
      <c r="G113" s="19">
        <f>VLOOKUP(A113,preços01.04!A:W,8,0)</f>
        <v>7.7</v>
      </c>
      <c r="H113" s="20">
        <f>VLOOKUP(A113,preços01.04!A:W,9,0)</f>
        <v>10.29</v>
      </c>
      <c r="I113" s="19">
        <f>VLOOKUP(A113,preços01.04!A:K,10,0)</f>
        <v>8.23</v>
      </c>
      <c r="J113" s="20">
        <f>VLOOKUP(A113,preços01.04!A:K,11,0)</f>
        <v>10.98</v>
      </c>
      <c r="K113" s="19">
        <f>VLOOKUP(A113,preços01.04!A:R,12,0)</f>
        <v>8.35</v>
      </c>
      <c r="L113" s="21">
        <f>VLOOKUP(A113,preços01.04!A:N,13,0)</f>
        <v>11.12</v>
      </c>
      <c r="M113" s="19">
        <f>VLOOKUP(A113,preços01.04!A:O,14,0)</f>
        <v>8.2899999999999991</v>
      </c>
      <c r="N113" s="20">
        <f>VLOOKUP(A113,preços01.04!A:P,15,0)</f>
        <v>11.05</v>
      </c>
      <c r="O113" s="19">
        <f>VLOOKUP(A113,preços01.04!A:Q,16,0)</f>
        <v>8.59</v>
      </c>
      <c r="P113" s="20">
        <f>VLOOKUP(A113,preços01.04!A:R,17,0)</f>
        <v>11.44</v>
      </c>
      <c r="Q113" s="19">
        <f>VLOOKUP(A113,preços01.04!A:S,18,0)</f>
        <v>7.16</v>
      </c>
      <c r="R113" s="21">
        <f>VLOOKUP(A113,preços01.04!A:V,19,0)</f>
        <v>9.5399999999999991</v>
      </c>
      <c r="S113" s="19">
        <f>VLOOKUP(A113,preços01.04!A:W,20,0)</f>
        <v>7.21</v>
      </c>
      <c r="T113" s="20">
        <f>VLOOKUP(A113,preços01.04!A:W,21,0)</f>
        <v>9.61</v>
      </c>
      <c r="U113" s="23">
        <f>VLOOKUP(A113,preços01.04!A:W,22,0)</f>
        <v>7.25</v>
      </c>
      <c r="V113" s="20">
        <f>VLOOKUP(A113,preços01.04!A:W,23,0)</f>
        <v>9.66</v>
      </c>
      <c r="W113" s="6">
        <v>60</v>
      </c>
      <c r="X113" s="8">
        <f>VLOOKUP(A113,'[1]DADOS FICHA FARMA'!$A:$L,9,0)</f>
        <v>7896006271703</v>
      </c>
      <c r="Y113" s="9">
        <f>VLOOKUP(A113,'[1]DADOS FICHA FARMA'!$A:$K,11,0)</f>
        <v>90</v>
      </c>
      <c r="Z113" s="5" t="str">
        <f>VLOOKUP(A113,'[1]DADOS FICHA FARMA'!$A:$K,10,0)</f>
        <v>3004.40.90</v>
      </c>
      <c r="AA113">
        <f>VLOOKUP(A113,Fat!A:C,3,0)</f>
        <v>303072</v>
      </c>
    </row>
    <row r="114" spans="1:27" x14ac:dyDescent="0.25">
      <c r="A114" s="5">
        <v>1000851</v>
      </c>
      <c r="B114" s="5" t="s">
        <v>530</v>
      </c>
      <c r="C114" s="5">
        <v>50</v>
      </c>
      <c r="D114" s="5">
        <v>1</v>
      </c>
      <c r="E114" s="5" t="str">
        <f>VLOOKUP(D114,Plan2!A:B,2,0)</f>
        <v>Marcas UQ</v>
      </c>
      <c r="F114" s="5" t="str">
        <f>VLOOKUP(A114,'[1]DADOS FICHA FARMA'!$A:$L,12,0)</f>
        <v>Linha Humana Similar Lista Negativa</v>
      </c>
      <c r="G114" s="19">
        <f>VLOOKUP(A114,preços01.04!A:W,8,0)</f>
        <v>7.33</v>
      </c>
      <c r="H114" s="20">
        <f>VLOOKUP(A114,preços01.04!A:W,9,0)</f>
        <v>9.7899999999999991</v>
      </c>
      <c r="I114" s="19">
        <f>VLOOKUP(A114,preços01.04!A:K,10,0)</f>
        <v>7.84</v>
      </c>
      <c r="J114" s="20">
        <f>VLOOKUP(A114,preços01.04!A:K,11,0)</f>
        <v>10.45</v>
      </c>
      <c r="K114" s="19">
        <f>VLOOKUP(A114,preços01.04!A:R,12,0)</f>
        <v>7.95</v>
      </c>
      <c r="L114" s="21">
        <f>VLOOKUP(A114,preços01.04!A:N,13,0)</f>
        <v>10.59</v>
      </c>
      <c r="M114" s="19">
        <f>VLOOKUP(A114,preços01.04!A:O,14,0)</f>
        <v>7.89</v>
      </c>
      <c r="N114" s="20">
        <f>VLOOKUP(A114,preços01.04!A:P,15,0)</f>
        <v>10.52</v>
      </c>
      <c r="O114" s="19">
        <f>VLOOKUP(A114,preços01.04!A:Q,16,0)</f>
        <v>8.18</v>
      </c>
      <c r="P114" s="20">
        <f>VLOOKUP(A114,preços01.04!A:R,17,0)</f>
        <v>10.89</v>
      </c>
      <c r="Q114" s="19">
        <f>VLOOKUP(A114,preços01.04!A:S,18,0)</f>
        <v>6.82</v>
      </c>
      <c r="R114" s="21">
        <f>VLOOKUP(A114,preços01.04!A:V,19,0)</f>
        <v>9.09</v>
      </c>
      <c r="S114" s="19">
        <f>VLOOKUP(A114,preços01.04!A:W,20,0)</f>
        <v>6.86</v>
      </c>
      <c r="T114" s="20">
        <f>VLOOKUP(A114,preços01.04!A:W,21,0)</f>
        <v>9.14</v>
      </c>
      <c r="U114" s="23">
        <f>VLOOKUP(A114,preços01.04!A:W,22,0)</f>
        <v>6.9</v>
      </c>
      <c r="V114" s="20">
        <f>VLOOKUP(A114,preços01.04!A:W,23,0)</f>
        <v>9.19</v>
      </c>
      <c r="W114" s="6">
        <v>60</v>
      </c>
      <c r="X114" s="8">
        <f>VLOOKUP(A114,'[1]DADOS FICHA FARMA'!$A:$L,9,0)</f>
        <v>7896006208518</v>
      </c>
      <c r="Y114" s="9">
        <f>VLOOKUP(A114,'[1]DADOS FICHA FARMA'!$A:$K,11,0)</f>
        <v>1</v>
      </c>
      <c r="Z114" s="5" t="str">
        <f>VLOOKUP(A114,'[1]DADOS FICHA FARMA'!$A:$K,10,0)</f>
        <v>3004.40.90</v>
      </c>
      <c r="AA114">
        <f>VLOOKUP(A114,Fat!A:C,3,0)</f>
        <v>492896</v>
      </c>
    </row>
    <row r="115" spans="1:27" x14ac:dyDescent="0.25">
      <c r="A115" s="5">
        <v>1000958</v>
      </c>
      <c r="B115" s="5" t="s">
        <v>539</v>
      </c>
      <c r="C115" s="5">
        <v>50</v>
      </c>
      <c r="D115" s="5">
        <v>1</v>
      </c>
      <c r="E115" s="5" t="str">
        <f>VLOOKUP(D115,Plan2!A:B,2,0)</f>
        <v>Marcas UQ</v>
      </c>
      <c r="F115" s="5" t="str">
        <f>VLOOKUP(A115,'[1]DADOS FICHA FARMA'!$A:$L,12,0)</f>
        <v>Linha Humana Similar Lista Negativa</v>
      </c>
      <c r="G115" s="19">
        <f>VLOOKUP(A115,preços01.04!A:W,8,0)</f>
        <v>10.46</v>
      </c>
      <c r="H115" s="20">
        <f>VLOOKUP(A115,preços01.04!A:W,9,0)</f>
        <v>13.97</v>
      </c>
      <c r="I115" s="19">
        <f>VLOOKUP(A115,preços01.04!A:K,10,0)</f>
        <v>11.18</v>
      </c>
      <c r="J115" s="20">
        <f>VLOOKUP(A115,preços01.04!A:K,11,0)</f>
        <v>14.91</v>
      </c>
      <c r="K115" s="19">
        <f>VLOOKUP(A115,preços01.04!A:R,12,0)</f>
        <v>11.34</v>
      </c>
      <c r="L115" s="21">
        <f>VLOOKUP(A115,preços01.04!A:N,13,0)</f>
        <v>15.11</v>
      </c>
      <c r="M115" s="19">
        <f>VLOOKUP(A115,preços01.04!A:O,14,0)</f>
        <v>11.26</v>
      </c>
      <c r="N115" s="20">
        <f>VLOOKUP(A115,preços01.04!A:P,15,0)</f>
        <v>15.01</v>
      </c>
      <c r="O115" s="19">
        <f>VLOOKUP(A115,preços01.04!A:Q,16,0)</f>
        <v>11.67</v>
      </c>
      <c r="P115" s="20">
        <f>VLOOKUP(A115,preços01.04!A:R,17,0)</f>
        <v>15.53</v>
      </c>
      <c r="Q115" s="19">
        <f>VLOOKUP(A115,preços01.04!A:S,18,0)</f>
        <v>9.73</v>
      </c>
      <c r="R115" s="21">
        <f>VLOOKUP(A115,preços01.04!A:V,19,0)</f>
        <v>12.97</v>
      </c>
      <c r="S115" s="19">
        <f>VLOOKUP(A115,preços01.04!A:W,20,0)</f>
        <v>9.7899999999999991</v>
      </c>
      <c r="T115" s="20">
        <f>VLOOKUP(A115,preços01.04!A:W,21,0)</f>
        <v>13.05</v>
      </c>
      <c r="U115" s="23">
        <f>VLOOKUP(A115,preços01.04!A:W,22,0)</f>
        <v>9.85</v>
      </c>
      <c r="V115" s="20">
        <f>VLOOKUP(A115,preços01.04!A:W,23,0)</f>
        <v>13.12</v>
      </c>
      <c r="W115" s="6">
        <v>60</v>
      </c>
      <c r="X115" s="8">
        <f>VLOOKUP(A115,'[1]DADOS FICHA FARMA'!$A:$L,9,0)</f>
        <v>7896006203100</v>
      </c>
      <c r="Y115" s="9">
        <f>VLOOKUP(A115,'[1]DADOS FICHA FARMA'!$A:$K,11,0)</f>
        <v>198</v>
      </c>
      <c r="Z115" s="5" t="str">
        <f>VLOOKUP(A115,'[1]DADOS FICHA FARMA'!$A:$K,10,0)</f>
        <v>3004.40.90</v>
      </c>
      <c r="AA115">
        <f>VLOOKUP(A115,Fat!A:C,3,0)</f>
        <v>277752</v>
      </c>
    </row>
    <row r="116" spans="1:27" x14ac:dyDescent="0.25">
      <c r="A116" s="5">
        <v>1000622</v>
      </c>
      <c r="B116" s="5" t="s">
        <v>525</v>
      </c>
      <c r="C116" s="5">
        <v>50</v>
      </c>
      <c r="D116" s="5">
        <v>1</v>
      </c>
      <c r="E116" s="5" t="str">
        <f>VLOOKUP(D116,Plan2!A:B,2,0)</f>
        <v>Marcas UQ</v>
      </c>
      <c r="F116" s="5" t="str">
        <f>VLOOKUP(A116,'[1]DADOS FICHA FARMA'!$A:$L,12,0)</f>
        <v>Linha Humana Similar Lista Negativa</v>
      </c>
      <c r="G116" s="19">
        <f>VLOOKUP(A116,preços01.04!A:W,8,0)</f>
        <v>10.24</v>
      </c>
      <c r="H116" s="20">
        <f>VLOOKUP(A116,preços01.04!A:W,9,0)</f>
        <v>13.67</v>
      </c>
      <c r="I116" s="19">
        <f>VLOOKUP(A116,preços01.04!A:K,10,0)</f>
        <v>10.95</v>
      </c>
      <c r="J116" s="20">
        <f>VLOOKUP(A116,preços01.04!A:K,11,0)</f>
        <v>14.59</v>
      </c>
      <c r="K116" s="19">
        <f>VLOOKUP(A116,preços01.04!A:R,12,0)</f>
        <v>11.1</v>
      </c>
      <c r="L116" s="21">
        <f>VLOOKUP(A116,preços01.04!A:N,13,0)</f>
        <v>14.79</v>
      </c>
      <c r="M116" s="19">
        <f>VLOOKUP(A116,preços01.04!A:O,14,0)</f>
        <v>11.02</v>
      </c>
      <c r="N116" s="20">
        <f>VLOOKUP(A116,preços01.04!A:P,15,0)</f>
        <v>14.69</v>
      </c>
      <c r="O116" s="19">
        <f>VLOOKUP(A116,preços01.04!A:Q,16,0)</f>
        <v>11.42</v>
      </c>
      <c r="P116" s="20">
        <f>VLOOKUP(A116,preços01.04!A:R,17,0)</f>
        <v>15.2</v>
      </c>
      <c r="Q116" s="19">
        <f>VLOOKUP(A116,preços01.04!A:S,18,0)</f>
        <v>9.5299999999999994</v>
      </c>
      <c r="R116" s="21">
        <f>VLOOKUP(A116,preços01.04!A:V,19,0)</f>
        <v>12.7</v>
      </c>
      <c r="S116" s="19">
        <f>VLOOKUP(A116,preços01.04!A:W,20,0)</f>
        <v>9.58</v>
      </c>
      <c r="T116" s="20">
        <f>VLOOKUP(A116,preços01.04!A:W,21,0)</f>
        <v>12.77</v>
      </c>
      <c r="U116" s="23">
        <f>VLOOKUP(A116,preços01.04!A:W,22,0)</f>
        <v>9.64</v>
      </c>
      <c r="V116" s="20">
        <f>VLOOKUP(A116,preços01.04!A:W,23,0)</f>
        <v>12.84</v>
      </c>
      <c r="W116" s="6">
        <v>69</v>
      </c>
      <c r="X116" s="8">
        <f>VLOOKUP(A116,'[1]DADOS FICHA FARMA'!$A:$L,9,0)</f>
        <v>7896006205135</v>
      </c>
      <c r="Y116" s="9">
        <f>VLOOKUP(A116,'[1]DADOS FICHA FARMA'!$A:$K,11,0)</f>
        <v>198</v>
      </c>
      <c r="Z116" s="5" t="str">
        <f>VLOOKUP(A116,'[1]DADOS FICHA FARMA'!$A:$K,10,0)</f>
        <v>3004.90.29</v>
      </c>
      <c r="AA116">
        <f>VLOOKUP(A116,Fat!A:C,3,0)</f>
        <v>99390</v>
      </c>
    </row>
    <row r="117" spans="1:27" x14ac:dyDescent="0.25">
      <c r="A117" s="5">
        <v>1000623</v>
      </c>
      <c r="B117" s="5" t="s">
        <v>526</v>
      </c>
      <c r="C117" s="5">
        <v>50</v>
      </c>
      <c r="D117" s="5">
        <v>1</v>
      </c>
      <c r="E117" s="5" t="str">
        <f>VLOOKUP(D117,Plan2!A:B,2,0)</f>
        <v>Marcas UQ</v>
      </c>
      <c r="F117" s="5" t="str">
        <f>VLOOKUP(A117,'[1]DADOS FICHA FARMA'!$A:$L,12,0)</f>
        <v>Linha Humana Similar Lista Negativa</v>
      </c>
      <c r="G117" s="19">
        <f>VLOOKUP(A117,preços01.04!A:W,8,0)</f>
        <v>22.41</v>
      </c>
      <c r="H117" s="20">
        <f>VLOOKUP(A117,preços01.04!A:W,9,0)</f>
        <v>29.93</v>
      </c>
      <c r="I117" s="19">
        <f>VLOOKUP(A117,preços01.04!A:K,10,0)</f>
        <v>23.96</v>
      </c>
      <c r="J117" s="20">
        <f>VLOOKUP(A117,preços01.04!A:K,11,0)</f>
        <v>31.94</v>
      </c>
      <c r="K117" s="19">
        <f>VLOOKUP(A117,preços01.04!A:R,12,0)</f>
        <v>24.3</v>
      </c>
      <c r="L117" s="21">
        <f>VLOOKUP(A117,preços01.04!A:N,13,0)</f>
        <v>32.380000000000003</v>
      </c>
      <c r="M117" s="19">
        <f>VLOOKUP(A117,preços01.04!A:O,14,0)</f>
        <v>24.13</v>
      </c>
      <c r="N117" s="20">
        <f>VLOOKUP(A117,preços01.04!A:P,15,0)</f>
        <v>32.159999999999997</v>
      </c>
      <c r="O117" s="19">
        <f>VLOOKUP(A117,preços01.04!A:Q,16,0)</f>
        <v>25</v>
      </c>
      <c r="P117" s="20">
        <f>VLOOKUP(A117,preços01.04!A:R,17,0)</f>
        <v>33.28</v>
      </c>
      <c r="Q117" s="19">
        <f>VLOOKUP(A117,preços01.04!A:S,18,0)</f>
        <v>20.85</v>
      </c>
      <c r="R117" s="21">
        <f>VLOOKUP(A117,preços01.04!A:V,19,0)</f>
        <v>27.79</v>
      </c>
      <c r="S117" s="19">
        <f>VLOOKUP(A117,preços01.04!A:W,20,0)</f>
        <v>20.98</v>
      </c>
      <c r="T117" s="20">
        <f>VLOOKUP(A117,preços01.04!A:W,21,0)</f>
        <v>27.96</v>
      </c>
      <c r="U117" s="23">
        <f>VLOOKUP(A117,preços01.04!A:W,22,0)</f>
        <v>21.11</v>
      </c>
      <c r="V117" s="20">
        <f>VLOOKUP(A117,preços01.04!A:W,23,0)</f>
        <v>28.13</v>
      </c>
      <c r="W117" s="6">
        <v>69</v>
      </c>
      <c r="X117" s="8">
        <f>VLOOKUP(A117,'[1]DADOS FICHA FARMA'!$A:$L,9,0)</f>
        <v>7896006200987</v>
      </c>
      <c r="Y117" s="9">
        <f>VLOOKUP(A117,'[1]DADOS FICHA FARMA'!$A:$K,11,0)</f>
        <v>198</v>
      </c>
      <c r="Z117" s="5" t="str">
        <f>VLOOKUP(A117,'[1]DADOS FICHA FARMA'!$A:$K,10,0)</f>
        <v>3004.90.29</v>
      </c>
      <c r="AA117">
        <f>VLOOKUP(A117,Fat!A:C,3,0)</f>
        <v>364778</v>
      </c>
    </row>
    <row r="118" spans="1:27" x14ac:dyDescent="0.25">
      <c r="A118" s="5">
        <v>1000299</v>
      </c>
      <c r="B118" s="5" t="s">
        <v>496</v>
      </c>
      <c r="C118" s="5">
        <v>50</v>
      </c>
      <c r="D118" s="5">
        <v>1</v>
      </c>
      <c r="E118" s="5" t="str">
        <f>VLOOKUP(D118,Plan2!A:B,2,0)</f>
        <v>Marcas UQ</v>
      </c>
      <c r="F118" s="5" t="str">
        <f>VLOOKUP(A118,'[1]DADOS FICHA FARMA'!$A:$L,12,0)</f>
        <v>Linha Humana Outros Lista Positiva</v>
      </c>
      <c r="G118" s="19">
        <f>VLOOKUP(A118,preços01.04!A:W,8,0)</f>
        <v>10.23</v>
      </c>
      <c r="H118" s="20">
        <f>VLOOKUP(A118,preços01.04!A:W,9,0)</f>
        <v>13.66</v>
      </c>
      <c r="I118" s="19">
        <f>VLOOKUP(A118,preços01.04!A:K,10,0)</f>
        <v>10.94</v>
      </c>
      <c r="J118" s="20">
        <f>VLOOKUP(A118,preços01.04!A:K,11,0)</f>
        <v>14.58</v>
      </c>
      <c r="K118" s="19">
        <f>VLOOKUP(A118,preços01.04!A:R,12,0)</f>
        <v>11.09</v>
      </c>
      <c r="L118" s="21">
        <f>VLOOKUP(A118,preços01.04!A:N,13,0)</f>
        <v>14.78</v>
      </c>
      <c r="M118" s="19">
        <f>VLOOKUP(A118,preços01.04!A:O,14,0)</f>
        <v>11.01</v>
      </c>
      <c r="N118" s="20">
        <f>VLOOKUP(A118,preços01.04!A:P,15,0)</f>
        <v>14.68</v>
      </c>
      <c r="O118" s="19">
        <f>VLOOKUP(A118,preços01.04!A:Q,16,0)</f>
        <v>11.41</v>
      </c>
      <c r="P118" s="20">
        <f>VLOOKUP(A118,preços01.04!A:R,17,0)</f>
        <v>15.19</v>
      </c>
      <c r="Q118" s="19">
        <f>VLOOKUP(A118,preços01.04!A:S,18,0)</f>
        <v>9.52</v>
      </c>
      <c r="R118" s="21">
        <f>VLOOKUP(A118,preços01.04!A:V,19,0)</f>
        <v>12.69</v>
      </c>
      <c r="S118" s="19">
        <f>VLOOKUP(A118,preços01.04!A:W,20,0)</f>
        <v>9.57</v>
      </c>
      <c r="T118" s="20">
        <f>VLOOKUP(A118,preços01.04!A:W,21,0)</f>
        <v>12.75</v>
      </c>
      <c r="U118" s="23">
        <f>VLOOKUP(A118,preços01.04!A:W,22,0)</f>
        <v>9.6300000000000008</v>
      </c>
      <c r="V118" s="20">
        <f>VLOOKUP(A118,preços01.04!A:W,23,0)</f>
        <v>12.83</v>
      </c>
      <c r="W118" s="6">
        <v>20</v>
      </c>
      <c r="X118" s="8">
        <f>VLOOKUP(A118,'[1]DADOS FICHA FARMA'!$A:$L,9,0)</f>
        <v>7896006263005</v>
      </c>
      <c r="Y118" s="9">
        <f>VLOOKUP(A118,'[1]DADOS FICHA FARMA'!$A:$K,11,0)</f>
        <v>60</v>
      </c>
      <c r="Z118" s="5" t="str">
        <f>VLOOKUP(A118,'[1]DADOS FICHA FARMA'!$A:$K,10,0)</f>
        <v>3004.50.90</v>
      </c>
      <c r="AA118">
        <f>VLOOKUP(A118,Fat!A:C,3,0)</f>
        <v>626170</v>
      </c>
    </row>
    <row r="119" spans="1:27" x14ac:dyDescent="0.25">
      <c r="A119" s="5">
        <v>1000191</v>
      </c>
      <c r="B119" s="5" t="s">
        <v>465</v>
      </c>
      <c r="C119" s="5">
        <v>50</v>
      </c>
      <c r="D119" s="5">
        <v>7</v>
      </c>
      <c r="E119" s="5" t="str">
        <f>VLOOKUP(D119,Plan2!A:B,2,0)</f>
        <v>Genérico</v>
      </c>
      <c r="F119" s="5" t="str">
        <f>VLOOKUP(A119,'[1]DADOS FICHA FARMA'!$A:$L,12,0)</f>
        <v>Linha Humana Genérico Lista Positiva</v>
      </c>
      <c r="G119" s="19">
        <f>VLOOKUP(A119,preços01.04!A:W,8,0)</f>
        <v>29.5</v>
      </c>
      <c r="H119" s="20">
        <f>VLOOKUP(A119,preços01.04!A:W,9,0)</f>
        <v>40.78</v>
      </c>
      <c r="I119" s="19">
        <f>VLOOKUP(A119,preços01.04!A:K,10,0)</f>
        <v>31.28</v>
      </c>
      <c r="J119" s="20">
        <f>VLOOKUP(A119,preços01.04!A:K,11,0)</f>
        <v>43.24</v>
      </c>
      <c r="K119" s="19">
        <f>VLOOKUP(A119,preços01.04!A:R,12,0)</f>
        <v>31.66</v>
      </c>
      <c r="L119" s="21">
        <f>VLOOKUP(A119,preços01.04!A:N,13,0)</f>
        <v>43.77</v>
      </c>
      <c r="M119" s="19">
        <f>VLOOKUP(A119,preços01.04!A:O,14,0)</f>
        <v>31.47</v>
      </c>
      <c r="N119" s="20">
        <f>VLOOKUP(A119,preços01.04!A:P,15,0)</f>
        <v>43.5</v>
      </c>
      <c r="O119" s="19">
        <f>VLOOKUP(A119,preços01.04!A:Q,16,0)</f>
        <v>32.450000000000003</v>
      </c>
      <c r="P119" s="20">
        <f>VLOOKUP(A119,preços01.04!A:R,17,0)</f>
        <v>44.86</v>
      </c>
      <c r="Q119" s="19">
        <f>VLOOKUP(A119,preços01.04!A:S,18,0)</f>
        <v>31.28</v>
      </c>
      <c r="R119" s="21">
        <f>VLOOKUP(A119,preços01.04!A:V,19,0)</f>
        <v>43.24</v>
      </c>
      <c r="S119" s="19">
        <f>VLOOKUP(A119,preços01.04!A:W,20,0)</f>
        <v>31.47</v>
      </c>
      <c r="T119" s="20">
        <f>VLOOKUP(A119,preços01.04!A:W,21,0)</f>
        <v>43.51</v>
      </c>
      <c r="U119" s="23">
        <f>VLOOKUP(A119,preços01.04!A:W,22,0)</f>
        <v>31.66</v>
      </c>
      <c r="V119" s="20">
        <f>VLOOKUP(A119,preços01.04!A:W,23,0)</f>
        <v>43.77</v>
      </c>
      <c r="W119" s="6">
        <v>82</v>
      </c>
      <c r="X119" s="8">
        <f>VLOOKUP(A119,'[1]DADOS FICHA FARMA'!$A:$L,9,0)</f>
        <v>7896006240310</v>
      </c>
      <c r="Y119" s="9">
        <f>VLOOKUP(A119,'[1]DADOS FICHA FARMA'!$A:$K,11,0)</f>
        <v>198</v>
      </c>
      <c r="Z119" s="5" t="str">
        <f>VLOOKUP(A119,'[1]DADOS FICHA FARMA'!$A:$K,10,0)</f>
        <v>3004.90.67</v>
      </c>
      <c r="AA119">
        <f>VLOOKUP(A119,Fat!A:C,3,0)</f>
        <v>58283</v>
      </c>
    </row>
    <row r="120" spans="1:27" x14ac:dyDescent="0.25">
      <c r="A120" s="5">
        <v>1000304</v>
      </c>
      <c r="B120" s="5" t="s">
        <v>497</v>
      </c>
      <c r="C120" s="5">
        <v>50</v>
      </c>
      <c r="D120" s="5">
        <v>2</v>
      </c>
      <c r="E120" s="5" t="str">
        <f>VLOOKUP(D120,Plan2!A:B,2,0)</f>
        <v>Andromed</v>
      </c>
      <c r="F120" s="5" t="str">
        <f>VLOOKUP(A120,'[1]DADOS FICHA FARMA'!$A:$L,12,0)</f>
        <v>Linha Humana Outros Lista Negativa</v>
      </c>
      <c r="G120" s="19">
        <f>VLOOKUP(A120,preços01.04!A:W,8,0)</f>
        <v>13.55</v>
      </c>
      <c r="H120" s="20">
        <f>VLOOKUP(A120,preços01.04!A:W,9,0)</f>
        <v>18.100000000000001</v>
      </c>
      <c r="I120" s="19">
        <f>VLOOKUP(A120,preços01.04!A:K,10,0)</f>
        <v>14.49</v>
      </c>
      <c r="J120" s="20">
        <f>VLOOKUP(A120,preços01.04!A:K,11,0)</f>
        <v>19.309999999999999</v>
      </c>
      <c r="K120" s="19">
        <f>VLOOKUP(A120,preços01.04!A:R,12,0)</f>
        <v>14.69</v>
      </c>
      <c r="L120" s="21">
        <f>VLOOKUP(A120,preços01.04!A:N,13,0)</f>
        <v>19.57</v>
      </c>
      <c r="M120" s="19">
        <f>VLOOKUP(A120,preços01.04!A:O,14,0)</f>
        <v>14.59</v>
      </c>
      <c r="N120" s="20">
        <f>VLOOKUP(A120,preços01.04!A:P,15,0)</f>
        <v>19.440000000000001</v>
      </c>
      <c r="O120" s="19">
        <f>VLOOKUP(A120,preços01.04!A:Q,16,0)</f>
        <v>15.12</v>
      </c>
      <c r="P120" s="20">
        <f>VLOOKUP(A120,preços01.04!A:R,17,0)</f>
        <v>20.12</v>
      </c>
      <c r="Q120" s="19">
        <f>VLOOKUP(A120,preços01.04!A:S,18,0)</f>
        <v>12.61</v>
      </c>
      <c r="R120" s="21">
        <f>VLOOKUP(A120,preços01.04!A:V,19,0)</f>
        <v>16.809999999999999</v>
      </c>
      <c r="S120" s="19">
        <f>VLOOKUP(A120,preços01.04!A:W,20,0)</f>
        <v>12.68</v>
      </c>
      <c r="T120" s="20">
        <f>VLOOKUP(A120,preços01.04!A:W,21,0)</f>
        <v>16.899999999999999</v>
      </c>
      <c r="U120" s="23">
        <f>VLOOKUP(A120,preços01.04!A:W,22,0)</f>
        <v>12.76</v>
      </c>
      <c r="V120" s="20">
        <f>VLOOKUP(A120,preços01.04!A:W,23,0)</f>
        <v>17</v>
      </c>
      <c r="W120" s="6">
        <v>20</v>
      </c>
      <c r="X120" s="8">
        <f>VLOOKUP(A120,'[1]DADOS FICHA FARMA'!$A:$L,9,0)</f>
        <v>7896006266006</v>
      </c>
      <c r="Y120" s="9">
        <f>VLOOKUP(A120,'[1]DADOS FICHA FARMA'!$A:$K,11,0)</f>
        <v>108</v>
      </c>
      <c r="Z120" s="5" t="str">
        <f>VLOOKUP(A120,'[1]DADOS FICHA FARMA'!$A:$K,10,0)</f>
        <v>3004.50.90</v>
      </c>
      <c r="AA120">
        <f>VLOOKUP(A120,Fat!A:C,3,0)</f>
        <v>49862</v>
      </c>
    </row>
    <row r="121" spans="1:27" x14ac:dyDescent="0.25">
      <c r="A121" s="5">
        <v>1000311</v>
      </c>
      <c r="B121" s="5" t="s">
        <v>500</v>
      </c>
      <c r="C121" s="5">
        <v>50</v>
      </c>
      <c r="D121" s="5">
        <v>2</v>
      </c>
      <c r="E121" s="5" t="str">
        <f>VLOOKUP(D121,Plan2!A:B,2,0)</f>
        <v>Andromed</v>
      </c>
      <c r="F121" s="5" t="str">
        <f>VLOOKUP(A121,'[1]DADOS FICHA FARMA'!$A:$L,12,0)</f>
        <v>Linha Humana Outros Lista Negativa</v>
      </c>
      <c r="G121" s="19">
        <f>VLOOKUP(A121,preços01.04!A:W,8,0)</f>
        <v>10.37</v>
      </c>
      <c r="H121" s="20">
        <f>VLOOKUP(A121,preços01.04!A:W,9,0)</f>
        <v>13.86</v>
      </c>
      <c r="I121" s="19">
        <f>VLOOKUP(A121,preços01.04!A:K,10,0)</f>
        <v>11.09</v>
      </c>
      <c r="J121" s="20">
        <f>VLOOKUP(A121,preços01.04!A:K,11,0)</f>
        <v>14.79</v>
      </c>
      <c r="K121" s="19">
        <f>VLOOKUP(A121,preços01.04!A:R,12,0)</f>
        <v>11.25</v>
      </c>
      <c r="L121" s="21">
        <f>VLOOKUP(A121,preços01.04!A:N,13,0)</f>
        <v>14.99</v>
      </c>
      <c r="M121" s="19">
        <f>VLOOKUP(A121,preços01.04!A:O,14,0)</f>
        <v>11.17</v>
      </c>
      <c r="N121" s="20">
        <f>VLOOKUP(A121,preços01.04!A:P,15,0)</f>
        <v>14.89</v>
      </c>
      <c r="O121" s="19">
        <f>VLOOKUP(A121,preços01.04!A:Q,16,0)</f>
        <v>11.58</v>
      </c>
      <c r="P121" s="20">
        <f>VLOOKUP(A121,preços01.04!A:R,17,0)</f>
        <v>15.41</v>
      </c>
      <c r="Q121" s="19">
        <f>VLOOKUP(A121,preços01.04!A:S,18,0)</f>
        <v>9.65</v>
      </c>
      <c r="R121" s="21">
        <f>VLOOKUP(A121,preços01.04!A:V,19,0)</f>
        <v>12.86</v>
      </c>
      <c r="S121" s="19">
        <f>VLOOKUP(A121,preços01.04!A:W,20,0)</f>
        <v>9.7100000000000009</v>
      </c>
      <c r="T121" s="20">
        <f>VLOOKUP(A121,preços01.04!A:W,21,0)</f>
        <v>12.94</v>
      </c>
      <c r="U121" s="23">
        <f>VLOOKUP(A121,preços01.04!A:W,22,0)</f>
        <v>9.77</v>
      </c>
      <c r="V121" s="20">
        <f>VLOOKUP(A121,preços01.04!A:W,23,0)</f>
        <v>13.02</v>
      </c>
      <c r="W121" s="6">
        <v>20</v>
      </c>
      <c r="X121" s="8">
        <f>VLOOKUP(A121,'[1]DADOS FICHA FARMA'!$A:$L,9,0)</f>
        <v>7896006268000</v>
      </c>
      <c r="Y121" s="9">
        <f>VLOOKUP(A121,'[1]DADOS FICHA FARMA'!$A:$K,11,0)</f>
        <v>48</v>
      </c>
      <c r="Z121" s="5" t="str">
        <f>VLOOKUP(A121,'[1]DADOS FICHA FARMA'!$A:$K,10,0)</f>
        <v>3004.50.90</v>
      </c>
      <c r="AA121">
        <f>VLOOKUP(A121,Fat!A:C,3,0)</f>
        <v>27649</v>
      </c>
    </row>
    <row r="122" spans="1:27" x14ac:dyDescent="0.25">
      <c r="A122" s="5">
        <v>1000340</v>
      </c>
      <c r="B122" s="5" t="s">
        <v>508</v>
      </c>
      <c r="C122" s="5">
        <v>50</v>
      </c>
      <c r="D122" s="5">
        <v>1</v>
      </c>
      <c r="E122" s="5" t="str">
        <f>VLOOKUP(D122,Plan2!A:B,2,0)</f>
        <v>Marcas UQ</v>
      </c>
      <c r="F122" s="5" t="str">
        <f>VLOOKUP(A122,'[1]DADOS FICHA FARMA'!$A:$L,12,0)</f>
        <v>Linha Humana Outros Lista Negativa</v>
      </c>
      <c r="G122" s="19">
        <f>VLOOKUP(A122,preços01.04!A:W,8,0)</f>
        <v>9.89</v>
      </c>
      <c r="H122" s="20">
        <f>VLOOKUP(A122,preços01.04!A:W,9,0)</f>
        <v>0.01</v>
      </c>
      <c r="I122" s="19">
        <f>VLOOKUP(A122,preços01.04!A:K,10,0)</f>
        <v>10.58</v>
      </c>
      <c r="J122" s="20">
        <f>VLOOKUP(A122,preços01.04!A:K,11,0)</f>
        <v>0.01</v>
      </c>
      <c r="K122" s="19">
        <f>VLOOKUP(A122,preços01.04!A:R,12,0)</f>
        <v>10.73</v>
      </c>
      <c r="L122" s="21">
        <f>VLOOKUP(A122,preços01.04!A:N,13,0)</f>
        <v>0.01</v>
      </c>
      <c r="M122" s="19">
        <f>VLOOKUP(A122,preços01.04!A:O,14,0)</f>
        <v>10.66</v>
      </c>
      <c r="N122" s="20">
        <f>VLOOKUP(A122,preços01.04!A:P,15,0)</f>
        <v>0.01</v>
      </c>
      <c r="O122" s="19">
        <f>VLOOKUP(A122,preços01.04!A:Q,16,0)</f>
        <v>11.04</v>
      </c>
      <c r="P122" s="20">
        <f>VLOOKUP(A122,preços01.04!A:R,17,0)</f>
        <v>0.01</v>
      </c>
      <c r="Q122" s="19">
        <f>VLOOKUP(A122,preços01.04!A:S,18,0)</f>
        <v>9.2100000000000009</v>
      </c>
      <c r="R122" s="21">
        <f>VLOOKUP(A122,preços01.04!A:V,19,0)</f>
        <v>0.01</v>
      </c>
      <c r="S122" s="19">
        <f>VLOOKUP(A122,preços01.04!A:W,20,0)</f>
        <v>9.27</v>
      </c>
      <c r="T122" s="20">
        <f>VLOOKUP(A122,preços01.04!A:W,21,0)</f>
        <v>0.01</v>
      </c>
      <c r="U122" s="23">
        <f>VLOOKUP(A122,preços01.04!A:W,22,0)</f>
        <v>9.32</v>
      </c>
      <c r="V122" s="20">
        <f>VLOOKUP(A122,preços01.04!A:W,23,0)</f>
        <v>0.01</v>
      </c>
      <c r="W122" s="6">
        <v>60</v>
      </c>
      <c r="X122" s="8">
        <f>VLOOKUP(A122,'[1]DADOS FICHA FARMA'!$A:$L,9,0)</f>
        <v>7896006277408</v>
      </c>
      <c r="Y122" s="9">
        <f>VLOOKUP(A122,'[1]DADOS FICHA FARMA'!$A:$K,11,0)</f>
        <v>35</v>
      </c>
      <c r="Z122" s="5" t="str">
        <f>VLOOKUP(A122,'[1]DADOS FICHA FARMA'!$A:$K,10,0)</f>
        <v>3004.90.99</v>
      </c>
      <c r="AA122">
        <f>VLOOKUP(A122,Fat!A:C,3,0)</f>
        <v>662466</v>
      </c>
    </row>
    <row r="123" spans="1:27" x14ac:dyDescent="0.25">
      <c r="A123" s="15">
        <v>1000008</v>
      </c>
      <c r="B123" s="15" t="s">
        <v>21</v>
      </c>
      <c r="C123" s="5">
        <v>50</v>
      </c>
      <c r="D123" s="5">
        <v>1</v>
      </c>
      <c r="E123" s="5" t="str">
        <f>VLOOKUP(D123,Plan2!A:B,2,0)</f>
        <v>Marcas UQ</v>
      </c>
      <c r="F123" s="5" t="str">
        <f>VLOOKUP(A123,'[1]DADOS FICHA FARMA'!$A:$L,12,0)</f>
        <v>Linha Humana Similar Lista Positiva</v>
      </c>
      <c r="G123" s="19">
        <f>VLOOKUP(A123,preços01.04!A:W,8,0)</f>
        <v>62.25</v>
      </c>
      <c r="H123" s="20">
        <f>VLOOKUP(A123,preços01.04!A:W,9,0)</f>
        <v>86.06</v>
      </c>
      <c r="I123" s="19">
        <f>VLOOKUP(A123,preços01.04!A:K,10,0)</f>
        <v>66</v>
      </c>
      <c r="J123" s="20">
        <f>VLOOKUP(A123,preços01.04!A:K,11,0)</f>
        <v>91.25</v>
      </c>
      <c r="K123" s="19">
        <f>VLOOKUP(A123,preços01.04!A:R,12,0)</f>
        <v>66.81</v>
      </c>
      <c r="L123" s="21">
        <f>VLOOKUP(A123,preços01.04!A:N,13,0)</f>
        <v>92.36</v>
      </c>
      <c r="M123" s="19">
        <f>VLOOKUP(A123,preços01.04!A:O,14,0)</f>
        <v>66.41</v>
      </c>
      <c r="N123" s="20">
        <f>VLOOKUP(A123,preços01.04!A:P,15,0)</f>
        <v>91.8</v>
      </c>
      <c r="O123" s="19">
        <f>VLOOKUP(A123,preços01.04!A:Q,16,0)</f>
        <v>68.48</v>
      </c>
      <c r="P123" s="20">
        <f>VLOOKUP(A123,preços01.04!A:R,17,0)</f>
        <v>94.67</v>
      </c>
      <c r="Q123" s="19">
        <f>VLOOKUP(A123,preços01.04!A:S,18,0)</f>
        <v>66</v>
      </c>
      <c r="R123" s="21">
        <f>VLOOKUP(A123,preços01.04!A:V,19,0)</f>
        <v>91.24</v>
      </c>
      <c r="S123" s="19">
        <f>VLOOKUP(A123,preços01.04!A:W,20,0)</f>
        <v>66.41</v>
      </c>
      <c r="T123" s="20">
        <f>VLOOKUP(A123,preços01.04!A:W,21,0)</f>
        <v>91.81</v>
      </c>
      <c r="U123" s="23">
        <f>VLOOKUP(A123,preços01.04!A:W,22,0)</f>
        <v>66.81</v>
      </c>
      <c r="V123" s="20">
        <f>VLOOKUP(A123,preços01.04!A:W,23,0)</f>
        <v>92.36</v>
      </c>
      <c r="W123" s="6">
        <v>60</v>
      </c>
      <c r="X123" s="8">
        <f>VLOOKUP(A123,'[1]DADOS FICHA FARMA'!$A:$L,9,0)</f>
        <v>7896006210870</v>
      </c>
      <c r="Y123" s="9">
        <f>VLOOKUP(A123,'[1]DADOS FICHA FARMA'!$A:$K,11,0)</f>
        <v>90</v>
      </c>
      <c r="Z123" s="5" t="str">
        <f>VLOOKUP(A123,'[1]DADOS FICHA FARMA'!$A:$K,10,0)</f>
        <v>3004.90.69</v>
      </c>
    </row>
    <row r="124" spans="1:27" x14ac:dyDescent="0.25">
      <c r="A124" s="15">
        <v>1000012</v>
      </c>
      <c r="B124" s="15" t="s">
        <v>24</v>
      </c>
      <c r="C124" s="5">
        <v>50</v>
      </c>
      <c r="D124" s="5">
        <v>1</v>
      </c>
      <c r="E124" s="5" t="str">
        <f>VLOOKUP(D124,Plan2!A:B,2,0)</f>
        <v>Marcas UQ</v>
      </c>
      <c r="F124" s="5" t="str">
        <f>VLOOKUP(A124,'[1]DADOS FICHA FARMA'!$A:$L,12,0)</f>
        <v>Linha Humana Similar Lista Positiva</v>
      </c>
      <c r="G124" s="19">
        <f>VLOOKUP(A124,preços01.04!A:W,8,0)</f>
        <v>125.39</v>
      </c>
      <c r="H124" s="20">
        <f>VLOOKUP(A124,preços01.04!A:W,9,0)</f>
        <v>173.34</v>
      </c>
      <c r="I124" s="19">
        <f>VLOOKUP(A124,preços01.04!A:K,10,0)</f>
        <v>132.94</v>
      </c>
      <c r="J124" s="20">
        <f>VLOOKUP(A124,preços01.04!A:K,11,0)</f>
        <v>183.78</v>
      </c>
      <c r="K124" s="19">
        <f>VLOOKUP(A124,preços01.04!A:R,12,0)</f>
        <v>134.56</v>
      </c>
      <c r="L124" s="21">
        <f>VLOOKUP(A124,preços01.04!A:N,13,0)</f>
        <v>186.02</v>
      </c>
      <c r="M124" s="19">
        <f>VLOOKUP(A124,preços01.04!A:O,14,0)</f>
        <v>133.74</v>
      </c>
      <c r="N124" s="20">
        <f>VLOOKUP(A124,preços01.04!A:P,15,0)</f>
        <v>184.89</v>
      </c>
      <c r="O124" s="19">
        <f>VLOOKUP(A124,preços01.04!A:Q,16,0)</f>
        <v>137.91999999999999</v>
      </c>
      <c r="P124" s="20">
        <f>VLOOKUP(A124,preços01.04!A:R,17,0)</f>
        <v>190.67</v>
      </c>
      <c r="Q124" s="19">
        <f>VLOOKUP(A124,preços01.04!A:S,18,0)</f>
        <v>132.94</v>
      </c>
      <c r="R124" s="21">
        <f>VLOOKUP(A124,preços01.04!A:V,19,0)</f>
        <v>183.78</v>
      </c>
      <c r="S124" s="19">
        <f>VLOOKUP(A124,preços01.04!A:W,20,0)</f>
        <v>133.74</v>
      </c>
      <c r="T124" s="20">
        <f>VLOOKUP(A124,preços01.04!A:W,21,0)</f>
        <v>184.89</v>
      </c>
      <c r="U124" s="23">
        <f>VLOOKUP(A124,preços01.04!A:W,22,0)</f>
        <v>134.56</v>
      </c>
      <c r="V124" s="20">
        <f>VLOOKUP(A124,preços01.04!A:W,23,0)</f>
        <v>186.02</v>
      </c>
      <c r="W124" s="6">
        <v>60</v>
      </c>
      <c r="X124" s="8">
        <f>VLOOKUP(A124,'[1]DADOS FICHA FARMA'!$A:$L,9,0)</f>
        <v>7896006211648</v>
      </c>
      <c r="Y124" s="9">
        <f>VLOOKUP(A124,'[1]DADOS FICHA FARMA'!$A:$K,11,0)</f>
        <v>90</v>
      </c>
      <c r="Z124" s="5" t="str">
        <f>VLOOKUP(A124,'[1]DADOS FICHA FARMA'!$A:$K,10,0)</f>
        <v>3004.90.69</v>
      </c>
    </row>
    <row r="125" spans="1:27" x14ac:dyDescent="0.25">
      <c r="A125" s="15">
        <v>1000319</v>
      </c>
      <c r="B125" s="15" t="s">
        <v>229</v>
      </c>
      <c r="C125" s="5">
        <v>50</v>
      </c>
      <c r="D125" s="5">
        <v>1</v>
      </c>
      <c r="E125" s="5" t="str">
        <f>VLOOKUP(D125,Plan2!A:B,2,0)</f>
        <v>Marcas UQ</v>
      </c>
      <c r="F125" s="5" t="str">
        <f>VLOOKUP(A125,'[1]DADOS FICHA FARMA'!$A:$L,12,0)</f>
        <v>Linha Humana Similar Lista Positiva</v>
      </c>
      <c r="G125" s="19">
        <f>VLOOKUP(A125,preços01.04!A:W,8,0)</f>
        <v>32.79</v>
      </c>
      <c r="H125" s="20">
        <f>VLOOKUP(A125,preços01.04!A:W,9,0)</f>
        <v>45.33</v>
      </c>
      <c r="I125" s="19">
        <f>VLOOKUP(A125,preços01.04!A:K,10,0)</f>
        <v>34.770000000000003</v>
      </c>
      <c r="J125" s="20">
        <f>VLOOKUP(A125,preços01.04!A:K,11,0)</f>
        <v>48.06</v>
      </c>
      <c r="K125" s="19">
        <f>VLOOKUP(A125,preços01.04!A:R,12,0)</f>
        <v>35.19</v>
      </c>
      <c r="L125" s="21">
        <f>VLOOKUP(A125,preços01.04!A:N,13,0)</f>
        <v>48.65</v>
      </c>
      <c r="M125" s="19">
        <f>VLOOKUP(A125,preços01.04!A:O,14,0)</f>
        <v>34.979999999999997</v>
      </c>
      <c r="N125" s="20">
        <f>VLOOKUP(A125,preços01.04!A:P,15,0)</f>
        <v>48.35</v>
      </c>
      <c r="O125" s="19">
        <f>VLOOKUP(A125,preços01.04!A:Q,16,0)</f>
        <v>36.07</v>
      </c>
      <c r="P125" s="20">
        <f>VLOOKUP(A125,preços01.04!A:R,17,0)</f>
        <v>49.86</v>
      </c>
      <c r="Q125" s="19">
        <f>VLOOKUP(A125,preços01.04!A:S,18,0)</f>
        <v>34.770000000000003</v>
      </c>
      <c r="R125" s="21">
        <f>VLOOKUP(A125,preços01.04!A:V,19,0)</f>
        <v>48.07</v>
      </c>
      <c r="S125" s="19">
        <f>VLOOKUP(A125,preços01.04!A:W,20,0)</f>
        <v>34.979999999999997</v>
      </c>
      <c r="T125" s="20">
        <f>VLOOKUP(A125,preços01.04!A:W,21,0)</f>
        <v>48.36</v>
      </c>
      <c r="U125" s="23">
        <f>VLOOKUP(A125,preços01.04!A:W,22,0)</f>
        <v>35.19</v>
      </c>
      <c r="V125" s="20">
        <f>VLOOKUP(A125,preços01.04!A:W,23,0)</f>
        <v>48.65</v>
      </c>
      <c r="W125" s="6">
        <v>60</v>
      </c>
      <c r="X125" s="8">
        <f>VLOOKUP(A125,'[1]DADOS FICHA FARMA'!$A:$L,9,0)</f>
        <v>7896006270300</v>
      </c>
      <c r="Y125" s="9">
        <f>VLOOKUP(A125,'[1]DADOS FICHA FARMA'!$A:$K,11,0)</f>
        <v>35</v>
      </c>
      <c r="Z125" s="5" t="str">
        <f>VLOOKUP(A125,'[1]DADOS FICHA FARMA'!$A:$K,10,0)</f>
        <v>3004.90.69</v>
      </c>
    </row>
    <row r="126" spans="1:27" x14ac:dyDescent="0.25">
      <c r="A126" s="5">
        <v>1001141</v>
      </c>
      <c r="B126" s="5" t="s">
        <v>567</v>
      </c>
      <c r="C126" s="5">
        <v>50</v>
      </c>
      <c r="D126" s="5">
        <v>2</v>
      </c>
      <c r="E126" s="5" t="str">
        <f>VLOOKUP(D126,Plan2!A:B,2,0)</f>
        <v>Andromed</v>
      </c>
      <c r="F126" s="5" t="str">
        <f>VLOOKUP(A126,'[1]DADOS FICHA FARMA'!$A:$L,12,0)</f>
        <v>Linha Alimentos</v>
      </c>
      <c r="G126" s="19">
        <f>VLOOKUP(A126,preços01.04!A:W,8,0)</f>
        <v>45</v>
      </c>
      <c r="H126" s="20">
        <f>VLOOKUP(A126,preços01.04!A:W,9,0)</f>
        <v>45</v>
      </c>
      <c r="I126" s="19">
        <f>VLOOKUP(A126,preços01.04!A:K,10,0)</f>
        <v>45</v>
      </c>
      <c r="J126" s="20">
        <f>VLOOKUP(A126,preços01.04!A:K,11,0)</f>
        <v>45</v>
      </c>
      <c r="K126" s="19">
        <f>VLOOKUP(A126,preços01.04!A:R,12,0)</f>
        <v>45</v>
      </c>
      <c r="L126" s="21">
        <f>VLOOKUP(A126,preços01.04!A:N,13,0)</f>
        <v>45</v>
      </c>
      <c r="M126" s="19">
        <f>VLOOKUP(A126,preços01.04!A:O,14,0)</f>
        <v>45</v>
      </c>
      <c r="N126" s="20">
        <f>VLOOKUP(A126,preços01.04!A:P,15,0)</f>
        <v>45</v>
      </c>
      <c r="O126" s="19">
        <f>VLOOKUP(A126,preços01.04!A:Q,16,0)</f>
        <v>45</v>
      </c>
      <c r="P126" s="20">
        <f>VLOOKUP(A126,preços01.04!A:R,17,0)</f>
        <v>45</v>
      </c>
      <c r="Q126" s="19">
        <f>VLOOKUP(A126,preços01.04!A:S,18,0)</f>
        <v>45</v>
      </c>
      <c r="R126" s="21">
        <f>VLOOKUP(A126,preços01.04!A:V,19,0)</f>
        <v>45</v>
      </c>
      <c r="S126" s="19">
        <f>VLOOKUP(A126,preços01.04!A:W,20,0)</f>
        <v>45</v>
      </c>
      <c r="T126" s="20">
        <f>VLOOKUP(A126,preços01.04!A:W,21,0)</f>
        <v>45</v>
      </c>
      <c r="U126" s="23">
        <f>VLOOKUP(A126,preços01.04!A:W,22,0)</f>
        <v>45</v>
      </c>
      <c r="V126" s="20">
        <f>VLOOKUP(A126,preços01.04!A:W,23,0)</f>
        <v>45</v>
      </c>
      <c r="W126" s="6">
        <v>40</v>
      </c>
      <c r="X126" s="8">
        <f>VLOOKUP(A126,'[1]DADOS FICHA FARMA'!$A:$L,9,0)</f>
        <v>7896006212072</v>
      </c>
      <c r="Y126" s="9">
        <f>VLOOKUP(A126,'[1]DADOS FICHA FARMA'!$A:$K,11,0)</f>
        <v>9</v>
      </c>
      <c r="Z126" s="5" t="str">
        <f>VLOOKUP(A126,'[1]DADOS FICHA FARMA'!$A:$K,10,0)</f>
        <v>2106.90.30</v>
      </c>
      <c r="AA126">
        <f>VLOOKUP(A126,Fat!A:C,3,0)</f>
        <v>28720</v>
      </c>
    </row>
    <row r="127" spans="1:27" x14ac:dyDescent="0.25">
      <c r="A127" s="5">
        <v>1000347</v>
      </c>
      <c r="B127" s="5" t="s">
        <v>513</v>
      </c>
      <c r="C127" s="5">
        <v>50</v>
      </c>
      <c r="D127" s="5">
        <v>7</v>
      </c>
      <c r="E127" s="5" t="str">
        <f>VLOOKUP(D127,Plan2!A:B,2,0)</f>
        <v>Genérico</v>
      </c>
      <c r="F127" s="5" t="str">
        <f>VLOOKUP(A127,'[1]DADOS FICHA FARMA'!$A:$L,12,0)</f>
        <v>Linha Humana Genérico Lista Negativa</v>
      </c>
      <c r="G127" s="19">
        <f>VLOOKUP(A127,preços01.04!A:W,8,0)</f>
        <v>5.89</v>
      </c>
      <c r="H127" s="20">
        <f>VLOOKUP(A127,preços01.04!A:W,9,0)</f>
        <v>0.01</v>
      </c>
      <c r="I127" s="19">
        <f>VLOOKUP(A127,preços01.04!A:K,10,0)</f>
        <v>6.3</v>
      </c>
      <c r="J127" s="20">
        <f>VLOOKUP(A127,preços01.04!A:K,11,0)</f>
        <v>0.01</v>
      </c>
      <c r="K127" s="19">
        <f>VLOOKUP(A127,preços01.04!A:R,12,0)</f>
        <v>6.39</v>
      </c>
      <c r="L127" s="21">
        <f>VLOOKUP(A127,preços01.04!A:N,13,0)</f>
        <v>0.01</v>
      </c>
      <c r="M127" s="19">
        <f>VLOOKUP(A127,preços01.04!A:O,14,0)</f>
        <v>6.35</v>
      </c>
      <c r="N127" s="20">
        <f>VLOOKUP(A127,preços01.04!A:P,15,0)</f>
        <v>0.01</v>
      </c>
      <c r="O127" s="19">
        <f>VLOOKUP(A127,preços01.04!A:Q,16,0)</f>
        <v>6.57</v>
      </c>
      <c r="P127" s="20">
        <f>VLOOKUP(A127,preços01.04!A:R,17,0)</f>
        <v>0.01</v>
      </c>
      <c r="Q127" s="19">
        <f>VLOOKUP(A127,preços01.04!A:S,18,0)</f>
        <v>5.48</v>
      </c>
      <c r="R127" s="21">
        <f>VLOOKUP(A127,preços01.04!A:V,19,0)</f>
        <v>0.01</v>
      </c>
      <c r="S127" s="19">
        <f>VLOOKUP(A127,preços01.04!A:W,20,0)</f>
        <v>5.52</v>
      </c>
      <c r="T127" s="20">
        <f>VLOOKUP(A127,preços01.04!A:W,21,0)</f>
        <v>0.01</v>
      </c>
      <c r="U127" s="23">
        <f>VLOOKUP(A127,preços01.04!A:W,22,0)</f>
        <v>5.55</v>
      </c>
      <c r="V127" s="20">
        <f>VLOOKUP(A127,preços01.04!A:W,23,0)</f>
        <v>0.01</v>
      </c>
      <c r="W127" s="6">
        <v>72</v>
      </c>
      <c r="X127" s="8">
        <f>VLOOKUP(A127,'[1]DADOS FICHA FARMA'!$A:$L,9,0)</f>
        <v>7896006281788</v>
      </c>
      <c r="Y127" s="9">
        <f>VLOOKUP(A127,'[1]DADOS FICHA FARMA'!$A:$K,11,0)</f>
        <v>90</v>
      </c>
      <c r="Z127" s="5" t="str">
        <f>VLOOKUP(A127,'[1]DADOS FICHA FARMA'!$A:$K,10,0)</f>
        <v>3004.90.45</v>
      </c>
      <c r="AA127">
        <f>VLOOKUP(A127,Fat!A:C,3,0)</f>
        <v>401630</v>
      </c>
    </row>
    <row r="128" spans="1:27" x14ac:dyDescent="0.25">
      <c r="A128" s="5">
        <v>1000346</v>
      </c>
      <c r="B128" s="5" t="s">
        <v>512</v>
      </c>
      <c r="C128" s="5">
        <v>50</v>
      </c>
      <c r="D128" s="5">
        <v>7</v>
      </c>
      <c r="E128" s="5" t="str">
        <f>VLOOKUP(D128,Plan2!A:B,2,0)</f>
        <v>Genérico</v>
      </c>
      <c r="F128" s="5" t="str">
        <f>VLOOKUP(A128,'[1]DADOS FICHA FARMA'!$A:$L,12,0)</f>
        <v>Linha Humana Genérico Lista Negativa</v>
      </c>
      <c r="G128" s="19">
        <f>VLOOKUP(A128,preços01.04!A:W,8,0)</f>
        <v>10.74</v>
      </c>
      <c r="H128" s="20">
        <f>VLOOKUP(A128,preços01.04!A:W,9,0)</f>
        <v>0.01</v>
      </c>
      <c r="I128" s="19">
        <f>VLOOKUP(A128,preços01.04!A:K,10,0)</f>
        <v>11.49</v>
      </c>
      <c r="J128" s="20">
        <f>VLOOKUP(A128,preços01.04!A:K,11,0)</f>
        <v>0.01</v>
      </c>
      <c r="K128" s="19">
        <f>VLOOKUP(A128,preços01.04!A:R,12,0)</f>
        <v>11.65</v>
      </c>
      <c r="L128" s="21">
        <f>VLOOKUP(A128,preços01.04!A:N,13,0)</f>
        <v>0.01</v>
      </c>
      <c r="M128" s="19">
        <f>VLOOKUP(A128,preços01.04!A:O,14,0)</f>
        <v>11.57</v>
      </c>
      <c r="N128" s="20">
        <f>VLOOKUP(A128,preços01.04!A:P,15,0)</f>
        <v>0.01</v>
      </c>
      <c r="O128" s="19">
        <f>VLOOKUP(A128,preços01.04!A:Q,16,0)</f>
        <v>11.99</v>
      </c>
      <c r="P128" s="20">
        <f>VLOOKUP(A128,preços01.04!A:R,17,0)</f>
        <v>0.01</v>
      </c>
      <c r="Q128" s="19">
        <f>VLOOKUP(A128,preços01.04!A:S,18,0)</f>
        <v>10</v>
      </c>
      <c r="R128" s="21">
        <f>VLOOKUP(A128,preços01.04!A:V,19,0)</f>
        <v>0.01</v>
      </c>
      <c r="S128" s="19">
        <f>VLOOKUP(A128,preços01.04!A:W,20,0)</f>
        <v>10.06</v>
      </c>
      <c r="T128" s="20">
        <f>VLOOKUP(A128,preços01.04!A:W,21,0)</f>
        <v>0.01</v>
      </c>
      <c r="U128" s="23">
        <f>VLOOKUP(A128,preços01.04!A:W,22,0)</f>
        <v>10.119999999999999</v>
      </c>
      <c r="V128" s="20">
        <f>VLOOKUP(A128,preços01.04!A:W,23,0)</f>
        <v>0.01</v>
      </c>
      <c r="W128" s="6">
        <v>72</v>
      </c>
      <c r="X128" s="8">
        <f>VLOOKUP(A128,'[1]DADOS FICHA FARMA'!$A:$L,9,0)</f>
        <v>7896006281764</v>
      </c>
      <c r="Y128" s="9">
        <f>VLOOKUP(A128,'[1]DADOS FICHA FARMA'!$A:$K,11,0)</f>
        <v>198</v>
      </c>
      <c r="Z128" s="5" t="str">
        <f>VLOOKUP(A128,'[1]DADOS FICHA FARMA'!$A:$K,10,0)</f>
        <v>3004.90.45</v>
      </c>
      <c r="AA128">
        <f>VLOOKUP(A128,Fat!A:C,3,0)</f>
        <v>183938</v>
      </c>
    </row>
    <row r="129" spans="1:27" x14ac:dyDescent="0.25">
      <c r="A129" s="5">
        <v>1000348</v>
      </c>
      <c r="B129" s="5" t="s">
        <v>514</v>
      </c>
      <c r="C129" s="5">
        <v>50</v>
      </c>
      <c r="D129" s="5">
        <v>7</v>
      </c>
      <c r="E129" s="5" t="str">
        <f>VLOOKUP(D129,Plan2!A:B,2,0)</f>
        <v>Genérico</v>
      </c>
      <c r="F129" s="5" t="str">
        <f>VLOOKUP(A129,'[1]DADOS FICHA FARMA'!$A:$L,12,0)</f>
        <v>Linha Humana Genérico Lista Negativa</v>
      </c>
      <c r="G129" s="19">
        <f>VLOOKUP(A129,preços01.04!A:W,8,0)</f>
        <v>100.06</v>
      </c>
      <c r="H129" s="20">
        <f>VLOOKUP(A129,preços01.04!A:W,9,0)</f>
        <v>0.01</v>
      </c>
      <c r="I129" s="19">
        <f>VLOOKUP(A129,preços01.04!A:K,10,0)</f>
        <v>107</v>
      </c>
      <c r="J129" s="20">
        <f>VLOOKUP(A129,preços01.04!A:K,11,0)</f>
        <v>0.01</v>
      </c>
      <c r="K129" s="19">
        <f>VLOOKUP(A129,preços01.04!A:R,12,0)</f>
        <v>108.5</v>
      </c>
      <c r="L129" s="21">
        <f>VLOOKUP(A129,preços01.04!A:N,13,0)</f>
        <v>0.01</v>
      </c>
      <c r="M129" s="19">
        <f>VLOOKUP(A129,preços01.04!A:O,14,0)</f>
        <v>107.74</v>
      </c>
      <c r="N129" s="20">
        <f>VLOOKUP(A129,preços01.04!A:P,15,0)</f>
        <v>0.01</v>
      </c>
      <c r="O129" s="19">
        <f>VLOOKUP(A129,preços01.04!A:Q,16,0)</f>
        <v>111.64</v>
      </c>
      <c r="P129" s="20">
        <f>VLOOKUP(A129,preços01.04!A:R,17,0)</f>
        <v>0.01</v>
      </c>
      <c r="Q129" s="19">
        <f>VLOOKUP(A129,preços01.04!A:S,18,0)</f>
        <v>93.14</v>
      </c>
      <c r="R129" s="21">
        <f>VLOOKUP(A129,preços01.04!A:V,19,0)</f>
        <v>0.01</v>
      </c>
      <c r="S129" s="19">
        <f>VLOOKUP(A129,preços01.04!A:W,20,0)</f>
        <v>93.7</v>
      </c>
      <c r="T129" s="20">
        <f>VLOOKUP(A129,preços01.04!A:W,21,0)</f>
        <v>0.01</v>
      </c>
      <c r="U129" s="23">
        <f>VLOOKUP(A129,preços01.04!A:W,22,0)</f>
        <v>94.27</v>
      </c>
      <c r="V129" s="20">
        <f>VLOOKUP(A129,preços01.04!A:W,23,0)</f>
        <v>0.01</v>
      </c>
      <c r="W129" s="6">
        <v>72</v>
      </c>
      <c r="X129" s="8">
        <f>VLOOKUP(A129,'[1]DADOS FICHA FARMA'!$A:$L,9,0)</f>
        <v>7896006281795</v>
      </c>
      <c r="Y129" s="9">
        <f>VLOOKUP(A129,'[1]DADOS FICHA FARMA'!$A:$K,11,0)</f>
        <v>9</v>
      </c>
      <c r="Z129" s="5" t="str">
        <f>VLOOKUP(A129,'[1]DADOS FICHA FARMA'!$A:$K,10,0)</f>
        <v>3004.90.45</v>
      </c>
      <c r="AA129">
        <f>VLOOKUP(A129,Fat!A:C,3,0)</f>
        <v>27139</v>
      </c>
    </row>
    <row r="130" spans="1:27" x14ac:dyDescent="0.25">
      <c r="A130" s="5">
        <v>1000624</v>
      </c>
      <c r="B130" s="5" t="s">
        <v>527</v>
      </c>
      <c r="C130" s="5">
        <v>50</v>
      </c>
      <c r="D130" s="5">
        <v>1</v>
      </c>
      <c r="E130" s="5" t="str">
        <f>VLOOKUP(D130,Plan2!A:B,2,0)</f>
        <v>Marcas UQ</v>
      </c>
      <c r="F130" s="5" t="str">
        <f>VLOOKUP(A130,'[1]DADOS FICHA FARMA'!$A:$L,12,0)</f>
        <v>Linha Humana Similar Lista Negativa</v>
      </c>
      <c r="G130" s="19">
        <f>VLOOKUP(A130,preços01.04!A:W,8,0)</f>
        <v>10.94</v>
      </c>
      <c r="H130" s="20">
        <f>VLOOKUP(A130,preços01.04!A:W,9,0)</f>
        <v>0.01</v>
      </c>
      <c r="I130" s="19">
        <f>VLOOKUP(A130,preços01.04!A:K,10,0)</f>
        <v>11.7</v>
      </c>
      <c r="J130" s="20">
        <f>VLOOKUP(A130,preços01.04!A:K,11,0)</f>
        <v>0.01</v>
      </c>
      <c r="K130" s="19">
        <f>VLOOKUP(A130,preços01.04!A:R,12,0)</f>
        <v>11.86</v>
      </c>
      <c r="L130" s="21">
        <f>VLOOKUP(A130,preços01.04!A:N,13,0)</f>
        <v>0.01</v>
      </c>
      <c r="M130" s="19">
        <f>VLOOKUP(A130,preços01.04!A:O,14,0)</f>
        <v>11.78</v>
      </c>
      <c r="N130" s="20">
        <f>VLOOKUP(A130,preços01.04!A:P,15,0)</f>
        <v>0.01</v>
      </c>
      <c r="O130" s="19">
        <f>VLOOKUP(A130,preços01.04!A:Q,16,0)</f>
        <v>12.2</v>
      </c>
      <c r="P130" s="20">
        <f>VLOOKUP(A130,preços01.04!A:R,17,0)</f>
        <v>0.01</v>
      </c>
      <c r="Q130" s="19">
        <f>VLOOKUP(A130,preços01.04!A:S,18,0)</f>
        <v>10.18</v>
      </c>
      <c r="R130" s="21">
        <f>VLOOKUP(A130,preços01.04!A:V,19,0)</f>
        <v>0.01</v>
      </c>
      <c r="S130" s="19">
        <f>VLOOKUP(A130,preços01.04!A:W,20,0)</f>
        <v>10.24</v>
      </c>
      <c r="T130" s="20">
        <f>VLOOKUP(A130,preços01.04!A:W,21,0)</f>
        <v>0.01</v>
      </c>
      <c r="U130" s="23">
        <f>VLOOKUP(A130,preços01.04!A:W,22,0)</f>
        <v>10.3</v>
      </c>
      <c r="V130" s="20">
        <f>VLOOKUP(A130,preços01.04!A:W,23,0)</f>
        <v>0.01</v>
      </c>
      <c r="W130" s="6">
        <v>80</v>
      </c>
      <c r="X130" s="8">
        <f>VLOOKUP(A130,'[1]DADOS FICHA FARMA'!$A:$L,9,0)</f>
        <v>7896006202103</v>
      </c>
      <c r="Y130" s="9">
        <f>VLOOKUP(A130,'[1]DADOS FICHA FARMA'!$A:$K,11,0)</f>
        <v>198</v>
      </c>
      <c r="Z130" s="5" t="str">
        <f>VLOOKUP(A130,'[1]DADOS FICHA FARMA'!$A:$K,10,0)</f>
        <v>3004.90.36</v>
      </c>
      <c r="AA130">
        <f>VLOOKUP(A130,Fat!A:C,3,0)</f>
        <v>654851</v>
      </c>
    </row>
    <row r="131" spans="1:27" x14ac:dyDescent="0.25">
      <c r="A131" s="5">
        <v>1000185</v>
      </c>
      <c r="B131" s="5" t="s">
        <v>463</v>
      </c>
      <c r="C131" s="5">
        <v>50</v>
      </c>
      <c r="D131" s="5">
        <v>1</v>
      </c>
      <c r="E131" s="5" t="str">
        <f>VLOOKUP(D131,Plan2!A:B,2,0)</f>
        <v>Marcas UQ</v>
      </c>
      <c r="F131" s="5" t="str">
        <f>VLOOKUP(A131,'[1]DADOS FICHA FARMA'!$A:$L,12,0)</f>
        <v>Linha Humana Similar Lista Positiva</v>
      </c>
      <c r="G131" s="19">
        <f>VLOOKUP(A131,preços01.04!A:W,8,0)</f>
        <v>15.86</v>
      </c>
      <c r="H131" s="20">
        <f>VLOOKUP(A131,preços01.04!A:W,9,0)</f>
        <v>21.92</v>
      </c>
      <c r="I131" s="19">
        <f>VLOOKUP(A131,preços01.04!A:K,10,0)</f>
        <v>16.809999999999999</v>
      </c>
      <c r="J131" s="20">
        <f>VLOOKUP(A131,preços01.04!A:K,11,0)</f>
        <v>23.25</v>
      </c>
      <c r="K131" s="19">
        <f>VLOOKUP(A131,preços01.04!A:R,12,0)</f>
        <v>17.02</v>
      </c>
      <c r="L131" s="21">
        <f>VLOOKUP(A131,preços01.04!A:N,13,0)</f>
        <v>23.53</v>
      </c>
      <c r="M131" s="19">
        <f>VLOOKUP(A131,preços01.04!A:O,14,0)</f>
        <v>16.920000000000002</v>
      </c>
      <c r="N131" s="20">
        <f>VLOOKUP(A131,preços01.04!A:P,15,0)</f>
        <v>23.39</v>
      </c>
      <c r="O131" s="19">
        <f>VLOOKUP(A131,preços01.04!A:Q,16,0)</f>
        <v>17.45</v>
      </c>
      <c r="P131" s="20">
        <f>VLOOKUP(A131,preços01.04!A:R,17,0)</f>
        <v>24.12</v>
      </c>
      <c r="Q131" s="19">
        <f>VLOOKUP(A131,preços01.04!A:S,18,0)</f>
        <v>16.809999999999999</v>
      </c>
      <c r="R131" s="21">
        <f>VLOOKUP(A131,preços01.04!A:V,19,0)</f>
        <v>23.24</v>
      </c>
      <c r="S131" s="19">
        <f>VLOOKUP(A131,preços01.04!A:W,20,0)</f>
        <v>16.920000000000002</v>
      </c>
      <c r="T131" s="20">
        <f>VLOOKUP(A131,preços01.04!A:W,21,0)</f>
        <v>23.39</v>
      </c>
      <c r="U131" s="23">
        <f>VLOOKUP(A131,preços01.04!A:W,22,0)</f>
        <v>17.02</v>
      </c>
      <c r="V131" s="20">
        <f>VLOOKUP(A131,preços01.04!A:W,23,0)</f>
        <v>23.53</v>
      </c>
      <c r="W131" s="6">
        <v>90</v>
      </c>
      <c r="X131" s="8">
        <f>VLOOKUP(A131,'[1]DADOS FICHA FARMA'!$A:$L,9,0)</f>
        <v>7896006238751</v>
      </c>
      <c r="Y131" s="9">
        <f>VLOOKUP(A131,'[1]DADOS FICHA FARMA'!$A:$K,11,0)</f>
        <v>252</v>
      </c>
      <c r="Z131" s="5" t="str">
        <f>VLOOKUP(A131,'[1]DADOS FICHA FARMA'!$A:$K,10,0)</f>
        <v>3004.39.99</v>
      </c>
      <c r="AA131">
        <f>VLOOKUP(A131,Fat!A:C,3,0)</f>
        <v>1118218</v>
      </c>
    </row>
    <row r="132" spans="1:27" x14ac:dyDescent="0.25">
      <c r="A132" s="5">
        <v>1000067</v>
      </c>
      <c r="B132" s="5" t="s">
        <v>441</v>
      </c>
      <c r="C132" s="5">
        <v>50</v>
      </c>
      <c r="D132" s="5">
        <v>1</v>
      </c>
      <c r="E132" s="5" t="str">
        <f>VLOOKUP(D132,Plan2!A:B,2,0)</f>
        <v>Marcas UQ</v>
      </c>
      <c r="F132" s="5" t="str">
        <f>VLOOKUP(A132,'[1]DADOS FICHA FARMA'!$A:$L,12,0)</f>
        <v>Linha Humana Similar Lista Negativa</v>
      </c>
      <c r="G132" s="19">
        <f>VLOOKUP(A132,preços01.04!A:W,8,0)</f>
        <v>25.59</v>
      </c>
      <c r="H132" s="20">
        <f>VLOOKUP(A132,preços01.04!A:W,9,0)</f>
        <v>34.18</v>
      </c>
      <c r="I132" s="19">
        <f>VLOOKUP(A132,preços01.04!A:K,10,0)</f>
        <v>27.37</v>
      </c>
      <c r="J132" s="20">
        <f>VLOOKUP(A132,preços01.04!A:K,11,0)</f>
        <v>36.479999999999997</v>
      </c>
      <c r="K132" s="19">
        <f>VLOOKUP(A132,preços01.04!A:R,12,0)</f>
        <v>27.75</v>
      </c>
      <c r="L132" s="21">
        <f>VLOOKUP(A132,preços01.04!A:N,13,0)</f>
        <v>36.97</v>
      </c>
      <c r="M132" s="19">
        <f>VLOOKUP(A132,preços01.04!A:O,14,0)</f>
        <v>27.56</v>
      </c>
      <c r="N132" s="20">
        <f>VLOOKUP(A132,preços01.04!A:P,15,0)</f>
        <v>36.72</v>
      </c>
      <c r="O132" s="19">
        <f>VLOOKUP(A132,preços01.04!A:Q,16,0)</f>
        <v>28.55</v>
      </c>
      <c r="P132" s="20">
        <f>VLOOKUP(A132,preços01.04!A:R,17,0)</f>
        <v>38.01</v>
      </c>
      <c r="Q132" s="19">
        <f>VLOOKUP(A132,preços01.04!A:S,18,0)</f>
        <v>23.82</v>
      </c>
      <c r="R132" s="21">
        <f>VLOOKUP(A132,preços01.04!A:V,19,0)</f>
        <v>31.75</v>
      </c>
      <c r="S132" s="19">
        <f>VLOOKUP(A132,preços01.04!A:W,20,0)</f>
        <v>23.96</v>
      </c>
      <c r="T132" s="20">
        <f>VLOOKUP(A132,preços01.04!A:W,21,0)</f>
        <v>31.93</v>
      </c>
      <c r="U132" s="23">
        <f>VLOOKUP(A132,preços01.04!A:W,22,0)</f>
        <v>24.11</v>
      </c>
      <c r="V132" s="20">
        <f>VLOOKUP(A132,preços01.04!A:W,23,0)</f>
        <v>32.119999999999997</v>
      </c>
      <c r="W132" s="6">
        <v>75</v>
      </c>
      <c r="X132" s="8">
        <f>VLOOKUP(A132,'[1]DADOS FICHA FARMA'!$A:$L,9,0)</f>
        <v>7896006220589</v>
      </c>
      <c r="Y132" s="9">
        <f>VLOOKUP(A132,'[1]DADOS FICHA FARMA'!$A:$K,11,0)</f>
        <v>80</v>
      </c>
      <c r="Z132" s="5" t="str">
        <f>VLOOKUP(A132,'[1]DADOS FICHA FARMA'!$A:$K,10,0)</f>
        <v>3004.90.79</v>
      </c>
      <c r="AA132">
        <f>VLOOKUP(A132,Fat!A:C,3,0)</f>
        <v>21913</v>
      </c>
    </row>
    <row r="133" spans="1:27" x14ac:dyDescent="0.25">
      <c r="A133" s="5">
        <v>1000970</v>
      </c>
      <c r="B133" s="5" t="s">
        <v>542</v>
      </c>
      <c r="C133" s="5">
        <v>50</v>
      </c>
      <c r="D133" s="5">
        <v>1</v>
      </c>
      <c r="E133" s="5" t="str">
        <f>VLOOKUP(D133,Plan2!A:B,2,0)</f>
        <v>Marcas UQ</v>
      </c>
      <c r="F133" s="5" t="str">
        <f>VLOOKUP(A133,'[1]DADOS FICHA FARMA'!$A:$L,12,0)</f>
        <v>Linha Alimentos</v>
      </c>
      <c r="G133" s="19">
        <f>VLOOKUP(A133,preços01.04!A:W,8,0)</f>
        <v>10.68</v>
      </c>
      <c r="H133" s="20">
        <f>VLOOKUP(A133,preços01.04!A:W,9,0)</f>
        <v>10.68</v>
      </c>
      <c r="I133" s="19">
        <f>VLOOKUP(A133,preços01.04!A:K,10,0)</f>
        <v>10.68</v>
      </c>
      <c r="J133" s="20">
        <f>VLOOKUP(A133,preços01.04!A:K,11,0)</f>
        <v>10.68</v>
      </c>
      <c r="K133" s="19">
        <f>VLOOKUP(A133,preços01.04!A:R,12,0)</f>
        <v>10.68</v>
      </c>
      <c r="L133" s="21">
        <f>VLOOKUP(A133,preços01.04!A:N,13,0)</f>
        <v>10.68</v>
      </c>
      <c r="M133" s="19">
        <f>VLOOKUP(A133,preços01.04!A:O,14,0)</f>
        <v>10.68</v>
      </c>
      <c r="N133" s="20">
        <f>VLOOKUP(A133,preços01.04!A:P,15,0)</f>
        <v>10.68</v>
      </c>
      <c r="O133" s="19">
        <f>VLOOKUP(A133,preços01.04!A:Q,16,0)</f>
        <v>10.68</v>
      </c>
      <c r="P133" s="20">
        <f>VLOOKUP(A133,preços01.04!A:R,17,0)</f>
        <v>10.68</v>
      </c>
      <c r="Q133" s="19">
        <f>VLOOKUP(A133,preços01.04!A:S,18,0)</f>
        <v>10.68</v>
      </c>
      <c r="R133" s="21">
        <f>VLOOKUP(A133,preços01.04!A:V,19,0)</f>
        <v>10.68</v>
      </c>
      <c r="S133" s="19">
        <f>VLOOKUP(A133,preços01.04!A:W,20,0)</f>
        <v>10.68</v>
      </c>
      <c r="T133" s="20">
        <f>VLOOKUP(A133,preços01.04!A:W,21,0)</f>
        <v>10.68</v>
      </c>
      <c r="U133" s="23">
        <f>VLOOKUP(A133,preços01.04!A:W,22,0)</f>
        <v>10.68</v>
      </c>
      <c r="V133" s="20">
        <f>VLOOKUP(A133,preços01.04!A:W,23,0)</f>
        <v>10.68</v>
      </c>
      <c r="W133" s="6">
        <v>71</v>
      </c>
      <c r="X133" s="8">
        <f>VLOOKUP(A133,'[1]DADOS FICHA FARMA'!$A:$L,9,0)</f>
        <v>7896006205661</v>
      </c>
      <c r="Y133" s="9">
        <f>VLOOKUP(A133,'[1]DADOS FICHA FARMA'!$A:$K,11,0)</f>
        <v>198</v>
      </c>
      <c r="Z133" s="5" t="str">
        <f>VLOOKUP(A133,'[1]DADOS FICHA FARMA'!$A:$K,10,0)</f>
        <v>2106.90.60</v>
      </c>
      <c r="AA133">
        <f>VLOOKUP(A133,Fat!A:C,3,0)</f>
        <v>82553</v>
      </c>
    </row>
    <row r="134" spans="1:27" x14ac:dyDescent="0.25">
      <c r="A134" s="5">
        <v>1000971</v>
      </c>
      <c r="B134" s="5" t="s">
        <v>543</v>
      </c>
      <c r="C134" s="5">
        <v>50</v>
      </c>
      <c r="D134" s="5">
        <v>1</v>
      </c>
      <c r="E134" s="5" t="str">
        <f>VLOOKUP(D134,Plan2!A:B,2,0)</f>
        <v>Marcas UQ</v>
      </c>
      <c r="F134" s="5" t="str">
        <f>VLOOKUP(A134,'[1]DADOS FICHA FARMA'!$A:$L,12,0)</f>
        <v>Linha Alimentos</v>
      </c>
      <c r="G134" s="19">
        <f>VLOOKUP(A134,preços01.04!A:W,8,0)</f>
        <v>10.68</v>
      </c>
      <c r="H134" s="20">
        <f>VLOOKUP(A134,preços01.04!A:W,9,0)</f>
        <v>10.68</v>
      </c>
      <c r="I134" s="19">
        <f>VLOOKUP(A134,preços01.04!A:K,10,0)</f>
        <v>10.68</v>
      </c>
      <c r="J134" s="20">
        <f>VLOOKUP(A134,preços01.04!A:K,11,0)</f>
        <v>10.68</v>
      </c>
      <c r="K134" s="19">
        <f>VLOOKUP(A134,preços01.04!A:R,12,0)</f>
        <v>10.68</v>
      </c>
      <c r="L134" s="21">
        <f>VLOOKUP(A134,preços01.04!A:N,13,0)</f>
        <v>10.68</v>
      </c>
      <c r="M134" s="19">
        <f>VLOOKUP(A134,preços01.04!A:O,14,0)</f>
        <v>10.68</v>
      </c>
      <c r="N134" s="20">
        <f>VLOOKUP(A134,preços01.04!A:P,15,0)</f>
        <v>10.68</v>
      </c>
      <c r="O134" s="19">
        <f>VLOOKUP(A134,preços01.04!A:Q,16,0)</f>
        <v>10.68</v>
      </c>
      <c r="P134" s="20">
        <f>VLOOKUP(A134,preços01.04!A:R,17,0)</f>
        <v>10.68</v>
      </c>
      <c r="Q134" s="19">
        <f>VLOOKUP(A134,preços01.04!A:S,18,0)</f>
        <v>10.68</v>
      </c>
      <c r="R134" s="21">
        <f>VLOOKUP(A134,preços01.04!A:V,19,0)</f>
        <v>10.68</v>
      </c>
      <c r="S134" s="19">
        <f>VLOOKUP(A134,preços01.04!A:W,20,0)</f>
        <v>10.68</v>
      </c>
      <c r="T134" s="20">
        <f>VLOOKUP(A134,preços01.04!A:W,21,0)</f>
        <v>10.68</v>
      </c>
      <c r="U134" s="23">
        <f>VLOOKUP(A134,preços01.04!A:W,22,0)</f>
        <v>10.68</v>
      </c>
      <c r="V134" s="20">
        <f>VLOOKUP(A134,preços01.04!A:W,23,0)</f>
        <v>10.68</v>
      </c>
      <c r="W134" s="6">
        <v>71</v>
      </c>
      <c r="X134" s="8">
        <f>VLOOKUP(A134,'[1]DADOS FICHA FARMA'!$A:$L,9,0)</f>
        <v>7896006205692</v>
      </c>
      <c r="Y134" s="9">
        <f>VLOOKUP(A134,'[1]DADOS FICHA FARMA'!$A:$K,11,0)</f>
        <v>198</v>
      </c>
      <c r="Z134" s="5" t="str">
        <f>VLOOKUP(A134,'[1]DADOS FICHA FARMA'!$A:$K,10,0)</f>
        <v>2106.90.60</v>
      </c>
      <c r="AA134">
        <f>VLOOKUP(A134,Fat!A:C,3,0)</f>
        <v>99732</v>
      </c>
    </row>
    <row r="135" spans="1:27" x14ac:dyDescent="0.25">
      <c r="A135" s="5">
        <v>1000358</v>
      </c>
      <c r="B135" s="5" t="s">
        <v>516</v>
      </c>
      <c r="C135" s="5">
        <v>50</v>
      </c>
      <c r="D135" s="5">
        <v>1</v>
      </c>
      <c r="E135" s="5" t="str">
        <f>VLOOKUP(D135,Plan2!A:B,2,0)</f>
        <v>Marcas UQ</v>
      </c>
      <c r="F135" s="5" t="str">
        <f>VLOOKUP(A135,'[1]DADOS FICHA FARMA'!$A:$L,12,0)</f>
        <v>Linha Humana Similar Lista Positiva</v>
      </c>
      <c r="G135" s="19">
        <f>VLOOKUP(A135,preços01.04!A:W,8,0)</f>
        <v>11.68</v>
      </c>
      <c r="H135" s="20">
        <f>VLOOKUP(A135,preços01.04!A:W,9,0)</f>
        <v>16.14</v>
      </c>
      <c r="I135" s="19">
        <f>VLOOKUP(A135,preços01.04!A:K,10,0)</f>
        <v>12.38</v>
      </c>
      <c r="J135" s="20">
        <f>VLOOKUP(A135,preços01.04!A:K,11,0)</f>
        <v>17.11</v>
      </c>
      <c r="K135" s="19">
        <f>VLOOKUP(A135,preços01.04!A:R,12,0)</f>
        <v>12.53</v>
      </c>
      <c r="L135" s="21">
        <f>VLOOKUP(A135,preços01.04!A:N,13,0)</f>
        <v>17.32</v>
      </c>
      <c r="M135" s="19">
        <f>VLOOKUP(A135,preços01.04!A:O,14,0)</f>
        <v>12.45</v>
      </c>
      <c r="N135" s="20">
        <f>VLOOKUP(A135,preços01.04!A:P,15,0)</f>
        <v>17.22</v>
      </c>
      <c r="O135" s="19">
        <f>VLOOKUP(A135,preços01.04!A:Q,16,0)</f>
        <v>12.84</v>
      </c>
      <c r="P135" s="20">
        <f>VLOOKUP(A135,preços01.04!A:R,17,0)</f>
        <v>17.760000000000002</v>
      </c>
      <c r="Q135" s="19">
        <f>VLOOKUP(A135,preços01.04!A:S,18,0)</f>
        <v>12.38</v>
      </c>
      <c r="R135" s="21">
        <f>VLOOKUP(A135,preços01.04!A:V,19,0)</f>
        <v>17.11</v>
      </c>
      <c r="S135" s="19">
        <f>VLOOKUP(A135,preços01.04!A:W,20,0)</f>
        <v>12.45</v>
      </c>
      <c r="T135" s="20">
        <f>VLOOKUP(A135,preços01.04!A:W,21,0)</f>
        <v>17.21</v>
      </c>
      <c r="U135" s="23">
        <f>VLOOKUP(A135,preços01.04!A:W,22,0)</f>
        <v>12.53</v>
      </c>
      <c r="V135" s="20">
        <f>VLOOKUP(A135,preços01.04!A:W,23,0)</f>
        <v>17.32</v>
      </c>
      <c r="W135" s="6">
        <v>40</v>
      </c>
      <c r="X135" s="8">
        <f>VLOOKUP(A135,'[1]DADOS FICHA FARMA'!$A:$L,9,0)</f>
        <v>7896006286660</v>
      </c>
      <c r="Y135" s="9">
        <f>VLOOKUP(A135,'[1]DADOS FICHA FARMA'!$A:$K,11,0)</f>
        <v>60</v>
      </c>
      <c r="Z135" s="5" t="str">
        <f>VLOOKUP(A135,'[1]DADOS FICHA FARMA'!$A:$K,10,0)</f>
        <v>3004.32.90</v>
      </c>
      <c r="AA135">
        <f>VLOOKUP(A135,Fat!A:C,3,0)</f>
        <v>24936</v>
      </c>
    </row>
    <row r="136" spans="1:27" x14ac:dyDescent="0.25">
      <c r="A136" s="5">
        <v>1000338</v>
      </c>
      <c r="B136" s="5" t="s">
        <v>507</v>
      </c>
      <c r="C136" s="5">
        <v>50</v>
      </c>
      <c r="D136" s="5">
        <v>7</v>
      </c>
      <c r="E136" s="5" t="str">
        <f>VLOOKUP(D136,Plan2!A:B,2,0)</f>
        <v>Genérico</v>
      </c>
      <c r="F136" s="5" t="str">
        <f>VLOOKUP(A136,'[1]DADOS FICHA FARMA'!$A:$L,12,0)</f>
        <v>Linha Humana Genérico Lista Positiva</v>
      </c>
      <c r="G136" s="19">
        <f>VLOOKUP(A136,preços01.04!A:W,8,0)</f>
        <v>13.35</v>
      </c>
      <c r="H136" s="20">
        <f>VLOOKUP(A136,preços01.04!A:W,9,0)</f>
        <v>18.46</v>
      </c>
      <c r="I136" s="19">
        <f>VLOOKUP(A136,preços01.04!A:K,10,0)</f>
        <v>14.16</v>
      </c>
      <c r="J136" s="20">
        <f>VLOOKUP(A136,preços01.04!A:K,11,0)</f>
        <v>19.57</v>
      </c>
      <c r="K136" s="19">
        <f>VLOOKUP(A136,preços01.04!A:R,12,0)</f>
        <v>14.33</v>
      </c>
      <c r="L136" s="21">
        <f>VLOOKUP(A136,preços01.04!A:N,13,0)</f>
        <v>19.809999999999999</v>
      </c>
      <c r="M136" s="19">
        <f>VLOOKUP(A136,preços01.04!A:O,14,0)</f>
        <v>14.24</v>
      </c>
      <c r="N136" s="20">
        <f>VLOOKUP(A136,preços01.04!A:P,15,0)</f>
        <v>19.690000000000001</v>
      </c>
      <c r="O136" s="19">
        <f>VLOOKUP(A136,preços01.04!A:Q,16,0)</f>
        <v>14.69</v>
      </c>
      <c r="P136" s="20">
        <f>VLOOKUP(A136,preços01.04!A:R,17,0)</f>
        <v>20.309999999999999</v>
      </c>
      <c r="Q136" s="19">
        <f>VLOOKUP(A136,preços01.04!A:S,18,0)</f>
        <v>14.16</v>
      </c>
      <c r="R136" s="21">
        <f>VLOOKUP(A136,preços01.04!A:V,19,0)</f>
        <v>19.579999999999998</v>
      </c>
      <c r="S136" s="19">
        <f>VLOOKUP(A136,preços01.04!A:W,20,0)</f>
        <v>14.24</v>
      </c>
      <c r="T136" s="20">
        <f>VLOOKUP(A136,preços01.04!A:W,21,0)</f>
        <v>19.690000000000001</v>
      </c>
      <c r="U136" s="23">
        <f>VLOOKUP(A136,preços01.04!A:W,22,0)</f>
        <v>14.33</v>
      </c>
      <c r="V136" s="20">
        <f>VLOOKUP(A136,preços01.04!A:W,23,0)</f>
        <v>19.809999999999999</v>
      </c>
      <c r="W136" s="6">
        <v>80</v>
      </c>
      <c r="X136" s="8">
        <f>VLOOKUP(A136,'[1]DADOS FICHA FARMA'!$A:$L,9,0)</f>
        <v>7896006276159</v>
      </c>
      <c r="Y136" s="9">
        <f>VLOOKUP(A136,'[1]DADOS FICHA FARMA'!$A:$K,11,0)</f>
        <v>198</v>
      </c>
      <c r="Z136" s="5" t="str">
        <f>VLOOKUP(A136,'[1]DADOS FICHA FARMA'!$A:$K,10,0)</f>
        <v>3004.40.90</v>
      </c>
      <c r="AA136">
        <f>VLOOKUP(A136,Fat!A:C,3,0)</f>
        <v>125187</v>
      </c>
    </row>
    <row r="137" spans="1:27" x14ac:dyDescent="0.25">
      <c r="A137" s="5">
        <v>1001185</v>
      </c>
      <c r="B137" s="5" t="s">
        <v>572</v>
      </c>
      <c r="C137" s="5">
        <v>50</v>
      </c>
      <c r="D137" s="5">
        <v>1</v>
      </c>
      <c r="E137" s="5" t="str">
        <f>VLOOKUP(D137,Plan2!A:B,2,0)</f>
        <v>Marcas UQ</v>
      </c>
      <c r="F137" s="5" t="str">
        <f>VLOOKUP(A137,'[1]DADOS FICHA FARMA'!$A:$L,12,0)</f>
        <v>Linha Humana Outros Lista Negativa</v>
      </c>
      <c r="G137" s="19">
        <f>VLOOKUP(A137,preços01.04!A:W,8,0)</f>
        <v>28.79</v>
      </c>
      <c r="H137" s="20">
        <f>VLOOKUP(A137,preços01.04!A:W,9,0)</f>
        <v>0.01</v>
      </c>
      <c r="I137" s="19">
        <f>VLOOKUP(A137,preços01.04!A:K,10,0)</f>
        <v>30.79</v>
      </c>
      <c r="J137" s="20">
        <f>VLOOKUP(A137,preços01.04!A:K,11,0)</f>
        <v>0.01</v>
      </c>
      <c r="K137" s="19">
        <f>VLOOKUP(A137,preços01.04!A:R,12,0)</f>
        <v>31.22</v>
      </c>
      <c r="L137" s="21">
        <f>VLOOKUP(A137,preços01.04!A:N,13,0)</f>
        <v>0.01</v>
      </c>
      <c r="M137" s="19">
        <f>VLOOKUP(A137,preços01.04!A:O,14,0)</f>
        <v>31</v>
      </c>
      <c r="N137" s="20">
        <f>VLOOKUP(A137,preços01.04!A:P,15,0)</f>
        <v>0.01</v>
      </c>
      <c r="O137" s="19">
        <f>VLOOKUP(A137,preços01.04!A:Q,16,0)</f>
        <v>32.119999999999997</v>
      </c>
      <c r="P137" s="20">
        <f>VLOOKUP(A137,preços01.04!A:R,17,0)</f>
        <v>0.01</v>
      </c>
      <c r="Q137" s="19">
        <f>VLOOKUP(A137,preços01.04!A:S,18,0)</f>
        <v>26.8</v>
      </c>
      <c r="R137" s="21">
        <f>VLOOKUP(A137,preços01.04!A:V,19,0)</f>
        <v>0.01</v>
      </c>
      <c r="S137" s="19">
        <f>VLOOKUP(A137,preços01.04!A:W,20,0)</f>
        <v>26.96</v>
      </c>
      <c r="T137" s="20">
        <f>VLOOKUP(A137,preços01.04!A:W,21,0)</f>
        <v>0.01</v>
      </c>
      <c r="U137" s="23">
        <f>VLOOKUP(A137,preços01.04!A:W,22,0)</f>
        <v>27.12</v>
      </c>
      <c r="V137" s="20">
        <f>VLOOKUP(A137,preços01.04!A:W,23,0)</f>
        <v>0.01</v>
      </c>
      <c r="W137" s="6">
        <v>70</v>
      </c>
      <c r="X137" s="8">
        <f>VLOOKUP(A137,'[1]DADOS FICHA FARMA'!$A:$L,9,0)</f>
        <v>7896006212201</v>
      </c>
      <c r="Y137" s="9">
        <f>VLOOKUP(A137,'[1]DADOS FICHA FARMA'!$A:$K,11,0)</f>
        <v>80</v>
      </c>
      <c r="Z137" s="5" t="str">
        <f>VLOOKUP(A137,'[1]DADOS FICHA FARMA'!$A:$K,10,0)</f>
        <v>3004.32.90</v>
      </c>
      <c r="AA137">
        <f>VLOOKUP(A137,Fat!A:C,3,0)</f>
        <v>226120</v>
      </c>
    </row>
    <row r="138" spans="1:27" x14ac:dyDescent="0.25">
      <c r="A138" s="5">
        <v>1000393</v>
      </c>
      <c r="B138" s="5" t="s">
        <v>518</v>
      </c>
      <c r="C138" s="5">
        <v>50</v>
      </c>
      <c r="D138" s="5">
        <v>1</v>
      </c>
      <c r="E138" s="5" t="str">
        <f>VLOOKUP(D138,Plan2!A:B,2,0)</f>
        <v>Marcas UQ</v>
      </c>
      <c r="F138" s="5" t="str">
        <f>VLOOKUP(A138,'[1]DADOS FICHA FARMA'!$A:$L,12,0)</f>
        <v>Linha Humana Similar Lista Positiva</v>
      </c>
      <c r="G138" s="19">
        <f>VLOOKUP(A138,preços01.04!A:W,8,0)</f>
        <v>24.94</v>
      </c>
      <c r="H138" s="20">
        <f>VLOOKUP(A138,preços01.04!A:W,9,0)</f>
        <v>34.479999999999997</v>
      </c>
      <c r="I138" s="19">
        <f>VLOOKUP(A138,preços01.04!A:K,10,0)</f>
        <v>26.45</v>
      </c>
      <c r="J138" s="20">
        <f>VLOOKUP(A138,preços01.04!A:K,11,0)</f>
        <v>36.56</v>
      </c>
      <c r="K138" s="19">
        <f>VLOOKUP(A138,preços01.04!A:R,12,0)</f>
        <v>26.77</v>
      </c>
      <c r="L138" s="21">
        <f>VLOOKUP(A138,preços01.04!A:N,13,0)</f>
        <v>37.01</v>
      </c>
      <c r="M138" s="19">
        <f>VLOOKUP(A138,preços01.04!A:O,14,0)</f>
        <v>26.61</v>
      </c>
      <c r="N138" s="20">
        <f>VLOOKUP(A138,preços01.04!A:P,15,0)</f>
        <v>36.78</v>
      </c>
      <c r="O138" s="19">
        <f>VLOOKUP(A138,preços01.04!A:Q,16,0)</f>
        <v>27.44</v>
      </c>
      <c r="P138" s="20">
        <f>VLOOKUP(A138,preços01.04!A:R,17,0)</f>
        <v>37.93</v>
      </c>
      <c r="Q138" s="19">
        <f>VLOOKUP(A138,preços01.04!A:S,18,0)</f>
        <v>26.45</v>
      </c>
      <c r="R138" s="21">
        <f>VLOOKUP(A138,preços01.04!A:V,19,0)</f>
        <v>36.57</v>
      </c>
      <c r="S138" s="19">
        <f>VLOOKUP(A138,preços01.04!A:W,20,0)</f>
        <v>26.61</v>
      </c>
      <c r="T138" s="20">
        <f>VLOOKUP(A138,preços01.04!A:W,21,0)</f>
        <v>36.79</v>
      </c>
      <c r="U138" s="23">
        <f>VLOOKUP(A138,preços01.04!A:W,22,0)</f>
        <v>26.77</v>
      </c>
      <c r="V138" s="20">
        <f>VLOOKUP(A138,preços01.04!A:W,23,0)</f>
        <v>37.01</v>
      </c>
      <c r="W138" s="6">
        <v>80</v>
      </c>
      <c r="X138" s="8">
        <f>VLOOKUP(A138,'[1]DADOS FICHA FARMA'!$A:$L,9,0)</f>
        <v>7896006292456</v>
      </c>
      <c r="Y138" s="9">
        <f>VLOOKUP(A138,'[1]DADOS FICHA FARMA'!$A:$K,11,0)</f>
        <v>198</v>
      </c>
      <c r="Z138" s="5" t="str">
        <f>VLOOKUP(A138,'[1]DADOS FICHA FARMA'!$A:$K,10,0)</f>
        <v>3004.90.59</v>
      </c>
      <c r="AA138">
        <f>VLOOKUP(A138,Fat!A:C,3,0)</f>
        <v>36683</v>
      </c>
    </row>
    <row r="139" spans="1:27" x14ac:dyDescent="0.25">
      <c r="A139" s="5">
        <v>1000334</v>
      </c>
      <c r="B139" s="5" t="s">
        <v>506</v>
      </c>
      <c r="C139" s="5">
        <v>50</v>
      </c>
      <c r="D139" s="5">
        <v>1</v>
      </c>
      <c r="E139" s="5" t="str">
        <f>VLOOKUP(D139,Plan2!A:B,2,0)</f>
        <v>Marcas UQ</v>
      </c>
      <c r="F139" s="5" t="str">
        <f>VLOOKUP(A139,'[1]DADOS FICHA FARMA'!$A:$L,12,0)</f>
        <v>Linha Humana Similar Lista Positiva</v>
      </c>
      <c r="G139" s="19">
        <f>VLOOKUP(A139,preços01.04!A:W,8,0)</f>
        <v>15.06</v>
      </c>
      <c r="H139" s="20">
        <f>VLOOKUP(A139,preços01.04!A:W,9,0)</f>
        <v>20.82</v>
      </c>
      <c r="I139" s="19">
        <f>VLOOKUP(A139,preços01.04!A:K,10,0)</f>
        <v>15.97</v>
      </c>
      <c r="J139" s="20">
        <f>VLOOKUP(A139,preços01.04!A:K,11,0)</f>
        <v>22.07</v>
      </c>
      <c r="K139" s="19">
        <f>VLOOKUP(A139,preços01.04!A:R,12,0)</f>
        <v>16.16</v>
      </c>
      <c r="L139" s="21">
        <f>VLOOKUP(A139,preços01.04!A:N,13,0)</f>
        <v>22.34</v>
      </c>
      <c r="M139" s="19">
        <f>VLOOKUP(A139,preços01.04!A:O,14,0)</f>
        <v>16.059999999999999</v>
      </c>
      <c r="N139" s="20">
        <f>VLOOKUP(A139,preços01.04!A:P,15,0)</f>
        <v>22.2</v>
      </c>
      <c r="O139" s="19">
        <f>VLOOKUP(A139,preços01.04!A:Q,16,0)</f>
        <v>16.559999999999999</v>
      </c>
      <c r="P139" s="20">
        <f>VLOOKUP(A139,preços01.04!A:R,17,0)</f>
        <v>22.9</v>
      </c>
      <c r="Q139" s="19">
        <f>VLOOKUP(A139,preços01.04!A:S,18,0)</f>
        <v>15.97</v>
      </c>
      <c r="R139" s="21">
        <f>VLOOKUP(A139,preços01.04!A:V,19,0)</f>
        <v>22.08</v>
      </c>
      <c r="S139" s="19">
        <f>VLOOKUP(A139,preços01.04!A:W,20,0)</f>
        <v>16.059999999999999</v>
      </c>
      <c r="T139" s="20">
        <f>VLOOKUP(A139,preços01.04!A:W,21,0)</f>
        <v>22.2</v>
      </c>
      <c r="U139" s="23">
        <f>VLOOKUP(A139,preços01.04!A:W,22,0)</f>
        <v>16.16</v>
      </c>
      <c r="V139" s="20">
        <f>VLOOKUP(A139,preços01.04!A:W,23,0)</f>
        <v>22.34</v>
      </c>
      <c r="W139" s="6">
        <v>90</v>
      </c>
      <c r="X139" s="8">
        <f>VLOOKUP(A139,'[1]DADOS FICHA FARMA'!$A:$L,9,0)</f>
        <v>7896006274506</v>
      </c>
      <c r="Y139" s="9">
        <f>VLOOKUP(A139,'[1]DADOS FICHA FARMA'!$A:$K,11,0)</f>
        <v>198</v>
      </c>
      <c r="Z139" s="5" t="str">
        <f>VLOOKUP(A139,'[1]DADOS FICHA FARMA'!$A:$K,10,0)</f>
        <v>3004.90.79</v>
      </c>
      <c r="AA139">
        <f>VLOOKUP(A139,Fat!A:C,3,0)</f>
        <v>984148</v>
      </c>
    </row>
    <row r="140" spans="1:27" x14ac:dyDescent="0.25">
      <c r="A140" s="5">
        <v>1000291</v>
      </c>
      <c r="B140" s="5" t="s">
        <v>491</v>
      </c>
      <c r="C140" s="5">
        <v>50</v>
      </c>
      <c r="D140" s="5">
        <v>1</v>
      </c>
      <c r="E140" s="5" t="str">
        <f>VLOOKUP(D140,Plan2!A:B,2,0)</f>
        <v>Marcas UQ</v>
      </c>
      <c r="F140" s="5" t="str">
        <f>VLOOKUP(A140,'[1]DADOS FICHA FARMA'!$A:$L,12,0)</f>
        <v>Linha Humana Similar Lista Positiva</v>
      </c>
      <c r="G140" s="19">
        <f>VLOOKUP(A140,preços01.04!A:W,8,0)</f>
        <v>20.27</v>
      </c>
      <c r="H140" s="20">
        <f>VLOOKUP(A140,preços01.04!A:W,9,0)</f>
        <v>28.02</v>
      </c>
      <c r="I140" s="19">
        <f>VLOOKUP(A140,preços01.04!A:K,10,0)</f>
        <v>21.49</v>
      </c>
      <c r="J140" s="20">
        <f>VLOOKUP(A140,preços01.04!A:K,11,0)</f>
        <v>29.71</v>
      </c>
      <c r="K140" s="19">
        <f>VLOOKUP(A140,preços01.04!A:R,12,0)</f>
        <v>21.75</v>
      </c>
      <c r="L140" s="21">
        <f>VLOOKUP(A140,preços01.04!A:N,13,0)</f>
        <v>30.07</v>
      </c>
      <c r="M140" s="19">
        <f>VLOOKUP(A140,preços01.04!A:O,14,0)</f>
        <v>21.62</v>
      </c>
      <c r="N140" s="20">
        <f>VLOOKUP(A140,preços01.04!A:P,15,0)</f>
        <v>29.89</v>
      </c>
      <c r="O140" s="19">
        <f>VLOOKUP(A140,preços01.04!A:Q,16,0)</f>
        <v>22.29</v>
      </c>
      <c r="P140" s="20">
        <f>VLOOKUP(A140,preços01.04!A:R,17,0)</f>
        <v>30.82</v>
      </c>
      <c r="Q140" s="19">
        <f>VLOOKUP(A140,preços01.04!A:S,18,0)</f>
        <v>21.49</v>
      </c>
      <c r="R140" s="21">
        <f>VLOOKUP(A140,preços01.04!A:V,19,0)</f>
        <v>29.71</v>
      </c>
      <c r="S140" s="19">
        <f>VLOOKUP(A140,preços01.04!A:W,20,0)</f>
        <v>21.62</v>
      </c>
      <c r="T140" s="20">
        <f>VLOOKUP(A140,preços01.04!A:W,21,0)</f>
        <v>29.89</v>
      </c>
      <c r="U140" s="23">
        <f>VLOOKUP(A140,preços01.04!A:W,22,0)</f>
        <v>21.75</v>
      </c>
      <c r="V140" s="20">
        <f>VLOOKUP(A140,preços01.04!A:W,23,0)</f>
        <v>30.07</v>
      </c>
      <c r="W140" s="6">
        <v>66</v>
      </c>
      <c r="X140" s="8">
        <f>VLOOKUP(A140,'[1]DADOS FICHA FARMA'!$A:$L,9,0)</f>
        <v>7896006260905</v>
      </c>
      <c r="Y140" s="9">
        <f>VLOOKUP(A140,'[1]DADOS FICHA FARMA'!$A:$K,11,0)</f>
        <v>80</v>
      </c>
      <c r="Z140" s="5" t="str">
        <f>VLOOKUP(A140,'[1]DADOS FICHA FARMA'!$A:$K,10,0)</f>
        <v>3004.90.72</v>
      </c>
      <c r="AA140">
        <f>VLOOKUP(A140,Fat!A:C,3,0)</f>
        <v>62583</v>
      </c>
    </row>
    <row r="141" spans="1:27" x14ac:dyDescent="0.25">
      <c r="A141" s="5">
        <v>1000292</v>
      </c>
      <c r="B141" s="5" t="s">
        <v>492</v>
      </c>
      <c r="C141" s="5">
        <v>50</v>
      </c>
      <c r="D141" s="5">
        <v>1</v>
      </c>
      <c r="E141" s="5" t="str">
        <f>VLOOKUP(D141,Plan2!A:B,2,0)</f>
        <v>Marcas UQ</v>
      </c>
      <c r="F141" s="5" t="str">
        <f>VLOOKUP(A141,'[1]DADOS FICHA FARMA'!$A:$L,12,0)</f>
        <v>Linha Humana Similar Lista Positiva</v>
      </c>
      <c r="G141" s="19">
        <f>VLOOKUP(A141,preços01.04!A:W,8,0)</f>
        <v>27.47</v>
      </c>
      <c r="H141" s="20">
        <f>VLOOKUP(A141,preços01.04!A:W,9,0)</f>
        <v>37.979999999999997</v>
      </c>
      <c r="I141" s="19">
        <f>VLOOKUP(A141,preços01.04!A:K,10,0)</f>
        <v>29.12</v>
      </c>
      <c r="J141" s="20">
        <f>VLOOKUP(A141,preços01.04!A:K,11,0)</f>
        <v>40.26</v>
      </c>
      <c r="K141" s="19">
        <f>VLOOKUP(A141,preços01.04!A:R,12,0)</f>
        <v>29.48</v>
      </c>
      <c r="L141" s="21">
        <f>VLOOKUP(A141,preços01.04!A:N,13,0)</f>
        <v>40.75</v>
      </c>
      <c r="M141" s="19">
        <f>VLOOKUP(A141,preços01.04!A:O,14,0)</f>
        <v>29.3</v>
      </c>
      <c r="N141" s="20">
        <f>VLOOKUP(A141,preços01.04!A:P,15,0)</f>
        <v>40.51</v>
      </c>
      <c r="O141" s="19">
        <f>VLOOKUP(A141,preços01.04!A:Q,16,0)</f>
        <v>30.22</v>
      </c>
      <c r="P141" s="20">
        <f>VLOOKUP(A141,preços01.04!A:R,17,0)</f>
        <v>41.77</v>
      </c>
      <c r="Q141" s="19">
        <f>VLOOKUP(A141,preços01.04!A:S,18,0)</f>
        <v>29.12</v>
      </c>
      <c r="R141" s="21">
        <f>VLOOKUP(A141,preços01.04!A:V,19,0)</f>
        <v>40.26</v>
      </c>
      <c r="S141" s="19">
        <f>VLOOKUP(A141,preços01.04!A:W,20,0)</f>
        <v>29.3</v>
      </c>
      <c r="T141" s="20">
        <f>VLOOKUP(A141,preços01.04!A:W,21,0)</f>
        <v>40.51</v>
      </c>
      <c r="U141" s="23">
        <f>VLOOKUP(A141,preços01.04!A:W,22,0)</f>
        <v>29.48</v>
      </c>
      <c r="V141" s="20">
        <f>VLOOKUP(A141,preços01.04!A:W,23,0)</f>
        <v>40.75</v>
      </c>
      <c r="W141" s="6">
        <v>66</v>
      </c>
      <c r="X141" s="8">
        <f>VLOOKUP(A141,'[1]DADOS FICHA FARMA'!$A:$L,9,0)</f>
        <v>7896006260912</v>
      </c>
      <c r="Y141" s="9">
        <f>VLOOKUP(A141,'[1]DADOS FICHA FARMA'!$A:$K,11,0)</f>
        <v>80</v>
      </c>
      <c r="Z141" s="5" t="str">
        <f>VLOOKUP(A141,'[1]DADOS FICHA FARMA'!$A:$K,10,0)</f>
        <v>3004.90.72</v>
      </c>
      <c r="AA141">
        <f>VLOOKUP(A141,Fat!A:C,3,0)</f>
        <v>35783</v>
      </c>
    </row>
    <row r="142" spans="1:27" x14ac:dyDescent="0.25">
      <c r="A142" s="5">
        <v>1000294</v>
      </c>
      <c r="B142" s="5" t="s">
        <v>493</v>
      </c>
      <c r="C142" s="5">
        <v>50</v>
      </c>
      <c r="D142" s="5">
        <v>7</v>
      </c>
      <c r="E142" s="5" t="str">
        <f>VLOOKUP(D142,Plan2!A:B,2,0)</f>
        <v>Genérico</v>
      </c>
      <c r="F142" s="5" t="str">
        <f>VLOOKUP(A142,'[1]DADOS FICHA FARMA'!$A:$L,12,0)</f>
        <v>Linha Humana Genérico Lista Positiva</v>
      </c>
      <c r="G142" s="19">
        <f>VLOOKUP(A142,preços01.04!A:W,8,0)</f>
        <v>11.97</v>
      </c>
      <c r="H142" s="20">
        <f>VLOOKUP(A142,preços01.04!A:W,9,0)</f>
        <v>16.55</v>
      </c>
      <c r="I142" s="19">
        <f>VLOOKUP(A142,preços01.04!A:K,10,0)</f>
        <v>12.7</v>
      </c>
      <c r="J142" s="20">
        <f>VLOOKUP(A142,preços01.04!A:K,11,0)</f>
        <v>17.55</v>
      </c>
      <c r="K142" s="19">
        <f>VLOOKUP(A142,preços01.04!A:R,12,0)</f>
        <v>12.85</v>
      </c>
      <c r="L142" s="21">
        <f>VLOOKUP(A142,preços01.04!A:N,13,0)</f>
        <v>17.760000000000002</v>
      </c>
      <c r="M142" s="19">
        <f>VLOOKUP(A142,preços01.04!A:O,14,0)</f>
        <v>12.77</v>
      </c>
      <c r="N142" s="20">
        <f>VLOOKUP(A142,preços01.04!A:P,15,0)</f>
        <v>17.66</v>
      </c>
      <c r="O142" s="19">
        <f>VLOOKUP(A142,preços01.04!A:Q,16,0)</f>
        <v>13.17</v>
      </c>
      <c r="P142" s="20">
        <f>VLOOKUP(A142,preços01.04!A:R,17,0)</f>
        <v>18.21</v>
      </c>
      <c r="Q142" s="19">
        <f>VLOOKUP(A142,preços01.04!A:S,18,0)</f>
        <v>12.7</v>
      </c>
      <c r="R142" s="21">
        <f>VLOOKUP(A142,preços01.04!A:V,19,0)</f>
        <v>17.559999999999999</v>
      </c>
      <c r="S142" s="19">
        <f>VLOOKUP(A142,preços01.04!A:W,20,0)</f>
        <v>12.77</v>
      </c>
      <c r="T142" s="20">
        <f>VLOOKUP(A142,preços01.04!A:W,21,0)</f>
        <v>17.649999999999999</v>
      </c>
      <c r="U142" s="23">
        <f>VLOOKUP(A142,preços01.04!A:W,22,0)</f>
        <v>12.85</v>
      </c>
      <c r="V142" s="20">
        <f>VLOOKUP(A142,preços01.04!A:W,23,0)</f>
        <v>17.760000000000002</v>
      </c>
      <c r="W142" s="6">
        <v>58</v>
      </c>
      <c r="X142" s="8">
        <f>VLOOKUP(A142,'[1]DADOS FICHA FARMA'!$A:$L,9,0)</f>
        <v>7896006261308</v>
      </c>
      <c r="Y142" s="9">
        <f>VLOOKUP(A142,'[1]DADOS FICHA FARMA'!$A:$K,11,0)</f>
        <v>80</v>
      </c>
      <c r="Z142" s="5" t="str">
        <f>VLOOKUP(A142,'[1]DADOS FICHA FARMA'!$A:$K,10,0)</f>
        <v>3004.90.72</v>
      </c>
      <c r="AA142">
        <f>VLOOKUP(A142,Fat!A:C,3,0)</f>
        <v>222454</v>
      </c>
    </row>
    <row r="143" spans="1:27" x14ac:dyDescent="0.25">
      <c r="A143" s="5">
        <v>1001193</v>
      </c>
      <c r="B143" s="5" t="s">
        <v>574</v>
      </c>
      <c r="C143" s="5">
        <v>50</v>
      </c>
      <c r="D143" s="5">
        <v>1</v>
      </c>
      <c r="E143" s="5" t="str">
        <f>VLOOKUP(D143,Plan2!A:B,2,0)</f>
        <v>Marcas UQ</v>
      </c>
      <c r="F143" s="5" t="str">
        <f>VLOOKUP(A143,'[1]DADOS FICHA FARMA'!$A:$L,12,0)</f>
        <v>Linha Humana Similar Lista Negativa</v>
      </c>
      <c r="G143" s="19">
        <f>VLOOKUP(A143,preços01.04!A:W,8,0)</f>
        <v>72.98</v>
      </c>
      <c r="H143" s="20">
        <f>VLOOKUP(A143,preços01.04!A:W,9,0)</f>
        <v>97.49</v>
      </c>
      <c r="I143" s="19">
        <f>VLOOKUP(A143,preços01.04!A:K,10,0)</f>
        <v>78.040000000000006</v>
      </c>
      <c r="J143" s="20">
        <f>VLOOKUP(A143,preços01.04!A:K,11,0)</f>
        <v>104.02</v>
      </c>
      <c r="K143" s="19">
        <f>VLOOKUP(A143,preços01.04!A:R,12,0)</f>
        <v>79.14</v>
      </c>
      <c r="L143" s="21">
        <f>VLOOKUP(A143,preços01.04!A:N,13,0)</f>
        <v>105.44</v>
      </c>
      <c r="M143" s="19">
        <f>VLOOKUP(A143,preços01.04!A:O,14,0)</f>
        <v>78.59</v>
      </c>
      <c r="N143" s="20">
        <f>VLOOKUP(A143,preços01.04!A:P,15,0)</f>
        <v>104.73</v>
      </c>
      <c r="O143" s="19">
        <f>VLOOKUP(A143,preços01.04!A:Q,16,0)</f>
        <v>81.430000000000007</v>
      </c>
      <c r="P143" s="20">
        <f>VLOOKUP(A143,preços01.04!A:R,17,0)</f>
        <v>108.39</v>
      </c>
      <c r="Q143" s="19">
        <f>VLOOKUP(A143,preços01.04!A:S,18,0)</f>
        <v>67.930000000000007</v>
      </c>
      <c r="R143" s="21">
        <f>VLOOKUP(A143,preços01.04!A:V,19,0)</f>
        <v>90.55</v>
      </c>
      <c r="S143" s="19">
        <f>VLOOKUP(A143,preços01.04!A:W,20,0)</f>
        <v>68.349999999999994</v>
      </c>
      <c r="T143" s="20">
        <f>VLOOKUP(A143,preços01.04!A:W,21,0)</f>
        <v>91.08</v>
      </c>
      <c r="U143" s="23">
        <f>VLOOKUP(A143,preços01.04!A:W,22,0)</f>
        <v>68.760000000000005</v>
      </c>
      <c r="V143" s="20">
        <f>VLOOKUP(A143,preços01.04!A:W,23,0)</f>
        <v>91.61</v>
      </c>
      <c r="W143" s="6">
        <v>84</v>
      </c>
      <c r="X143" s="8">
        <f>VLOOKUP(A143,'[1]DADOS FICHA FARMA'!$A:$L,9,0)</f>
        <v>7896006234548</v>
      </c>
      <c r="Y143" s="9">
        <f>VLOOKUP(A143,'[1]DADOS FICHA FARMA'!$A:$K,11,0)</f>
        <v>72</v>
      </c>
      <c r="Z143" s="5" t="str">
        <f>VLOOKUP(A143,'[1]DADOS FICHA FARMA'!$A:$K,10,0)</f>
        <v>3004.90.37</v>
      </c>
      <c r="AA143">
        <f>VLOOKUP(A143,Fat!A:C,3,0)</f>
        <v>36482</v>
      </c>
    </row>
    <row r="144" spans="1:27" x14ac:dyDescent="0.25">
      <c r="A144" s="5">
        <v>1000153</v>
      </c>
      <c r="B144" s="5" t="s">
        <v>457</v>
      </c>
      <c r="C144" s="5">
        <v>50</v>
      </c>
      <c r="D144" s="5">
        <v>1</v>
      </c>
      <c r="E144" s="5" t="str">
        <f>VLOOKUP(D144,Plan2!A:B,2,0)</f>
        <v>Marcas UQ</v>
      </c>
      <c r="F144" s="5" t="str">
        <f>VLOOKUP(A144,'[1]DADOS FICHA FARMA'!$A:$L,12,0)</f>
        <v>Linha Humana Similar Lista Negativa</v>
      </c>
      <c r="G144" s="19">
        <f>VLOOKUP(A144,preços01.04!A:W,8,0)</f>
        <v>12.98</v>
      </c>
      <c r="H144" s="20">
        <f>VLOOKUP(A144,preços01.04!A:W,9,0)</f>
        <v>17.34</v>
      </c>
      <c r="I144" s="19">
        <f>VLOOKUP(A144,preços01.04!A:K,10,0)</f>
        <v>13.88</v>
      </c>
      <c r="J144" s="20">
        <f>VLOOKUP(A144,preços01.04!A:K,11,0)</f>
        <v>18.510000000000002</v>
      </c>
      <c r="K144" s="19">
        <f>VLOOKUP(A144,preços01.04!A:R,12,0)</f>
        <v>14.08</v>
      </c>
      <c r="L144" s="21">
        <f>VLOOKUP(A144,preços01.04!A:N,13,0)</f>
        <v>18.760000000000002</v>
      </c>
      <c r="M144" s="19">
        <f>VLOOKUP(A144,preços01.04!A:O,14,0)</f>
        <v>13.98</v>
      </c>
      <c r="N144" s="20">
        <f>VLOOKUP(A144,preços01.04!A:P,15,0)</f>
        <v>18.63</v>
      </c>
      <c r="O144" s="19">
        <f>VLOOKUP(A144,preços01.04!A:Q,16,0)</f>
        <v>14.49</v>
      </c>
      <c r="P144" s="20">
        <f>VLOOKUP(A144,preços01.04!A:R,17,0)</f>
        <v>19.28</v>
      </c>
      <c r="Q144" s="19">
        <f>VLOOKUP(A144,preços01.04!A:S,18,0)</f>
        <v>12.08</v>
      </c>
      <c r="R144" s="21">
        <f>VLOOKUP(A144,preços01.04!A:V,19,0)</f>
        <v>16.100000000000001</v>
      </c>
      <c r="S144" s="19">
        <f>VLOOKUP(A144,preços01.04!A:W,20,0)</f>
        <v>12.15</v>
      </c>
      <c r="T144" s="20">
        <f>VLOOKUP(A144,preços01.04!A:W,21,0)</f>
        <v>16.190000000000001</v>
      </c>
      <c r="U144" s="23">
        <f>VLOOKUP(A144,preços01.04!A:W,22,0)</f>
        <v>12.23</v>
      </c>
      <c r="V144" s="20">
        <f>VLOOKUP(A144,preços01.04!A:W,23,0)</f>
        <v>16.29</v>
      </c>
      <c r="W144" s="6">
        <v>80</v>
      </c>
      <c r="X144" s="8">
        <f>VLOOKUP(A144,'[1]DADOS FICHA FARMA'!$A:$L,9,0)</f>
        <v>7896006234524</v>
      </c>
      <c r="Y144" s="9">
        <f>VLOOKUP(A144,'[1]DADOS FICHA FARMA'!$A:$K,11,0)</f>
        <v>198</v>
      </c>
      <c r="Z144" s="5" t="str">
        <f>VLOOKUP(A144,'[1]DADOS FICHA FARMA'!$A:$K,10,0)</f>
        <v>3004.90.37</v>
      </c>
      <c r="AA144">
        <f>VLOOKUP(A144,Fat!A:C,3,0)</f>
        <v>658033</v>
      </c>
    </row>
    <row r="145" spans="1:27" x14ac:dyDescent="0.25">
      <c r="A145" s="5">
        <v>1000152</v>
      </c>
      <c r="B145" s="5" t="s">
        <v>456</v>
      </c>
      <c r="C145" s="5">
        <v>50</v>
      </c>
      <c r="D145" s="5">
        <v>1</v>
      </c>
      <c r="E145" s="5" t="str">
        <f>VLOOKUP(D145,Plan2!A:B,2,0)</f>
        <v>Marcas UQ</v>
      </c>
      <c r="F145" s="5" t="str">
        <f>VLOOKUP(A145,'[1]DADOS FICHA FARMA'!$A:$L,12,0)</f>
        <v>Linha Humana Similar Lista Negativa</v>
      </c>
      <c r="G145" s="19">
        <f>VLOOKUP(A145,preços01.04!A:W,8,0)</f>
        <v>26</v>
      </c>
      <c r="H145" s="20">
        <f>VLOOKUP(A145,preços01.04!A:W,9,0)</f>
        <v>34.729999999999997</v>
      </c>
      <c r="I145" s="19">
        <f>VLOOKUP(A145,preços01.04!A:K,10,0)</f>
        <v>27.8</v>
      </c>
      <c r="J145" s="20">
        <f>VLOOKUP(A145,preços01.04!A:K,11,0)</f>
        <v>37.049999999999997</v>
      </c>
      <c r="K145" s="19">
        <f>VLOOKUP(A145,preços01.04!A:R,12,0)</f>
        <v>28.19</v>
      </c>
      <c r="L145" s="21">
        <f>VLOOKUP(A145,preços01.04!A:N,13,0)</f>
        <v>37.56</v>
      </c>
      <c r="M145" s="19">
        <f>VLOOKUP(A145,preços01.04!A:O,14,0)</f>
        <v>27.99</v>
      </c>
      <c r="N145" s="20">
        <f>VLOOKUP(A145,preços01.04!A:P,15,0)</f>
        <v>37.299999999999997</v>
      </c>
      <c r="O145" s="19">
        <f>VLOOKUP(A145,preços01.04!A:Q,16,0)</f>
        <v>29.01</v>
      </c>
      <c r="P145" s="20">
        <f>VLOOKUP(A145,preços01.04!A:R,17,0)</f>
        <v>38.61</v>
      </c>
      <c r="Q145" s="19">
        <f>VLOOKUP(A145,preços01.04!A:S,18,0)</f>
        <v>24.2</v>
      </c>
      <c r="R145" s="21">
        <f>VLOOKUP(A145,preços01.04!A:V,19,0)</f>
        <v>32.26</v>
      </c>
      <c r="S145" s="19">
        <f>VLOOKUP(A145,preços01.04!A:W,20,0)</f>
        <v>24.34</v>
      </c>
      <c r="T145" s="20">
        <f>VLOOKUP(A145,preços01.04!A:W,21,0)</f>
        <v>32.44</v>
      </c>
      <c r="U145" s="23">
        <f>VLOOKUP(A145,preços01.04!A:W,22,0)</f>
        <v>24.49</v>
      </c>
      <c r="V145" s="20">
        <f>VLOOKUP(A145,preços01.04!A:W,23,0)</f>
        <v>32.630000000000003</v>
      </c>
      <c r="W145" s="6">
        <v>80</v>
      </c>
      <c r="X145" s="8">
        <f>VLOOKUP(A145,'[1]DADOS FICHA FARMA'!$A:$L,9,0)</f>
        <v>7896006234517</v>
      </c>
      <c r="Y145" s="9">
        <f>VLOOKUP(A145,'[1]DADOS FICHA FARMA'!$A:$K,11,0)</f>
        <v>198</v>
      </c>
      <c r="Z145" s="5" t="str">
        <f>VLOOKUP(A145,'[1]DADOS FICHA FARMA'!$A:$K,10,0)</f>
        <v>3004.90.37</v>
      </c>
      <c r="AA145">
        <f>VLOOKUP(A145,Fat!A:C,3,0)</f>
        <v>705951</v>
      </c>
    </row>
    <row r="146" spans="1:27" x14ac:dyDescent="0.25">
      <c r="A146" s="5">
        <v>1000344</v>
      </c>
      <c r="B146" s="5" t="s">
        <v>510</v>
      </c>
      <c r="C146" s="5">
        <v>50</v>
      </c>
      <c r="D146" s="5">
        <v>1</v>
      </c>
      <c r="E146" s="5" t="str">
        <f>VLOOKUP(D146,Plan2!A:B,2,0)</f>
        <v>Marcas UQ</v>
      </c>
      <c r="F146" s="5" t="str">
        <f>VLOOKUP(A146,'[1]DADOS FICHA FARMA'!$A:$L,12,0)</f>
        <v>Linha Humana Similar Lista Negativa</v>
      </c>
      <c r="G146" s="19">
        <f>VLOOKUP(A146,preços01.04!A:W,8,0)</f>
        <v>11.05</v>
      </c>
      <c r="H146" s="20">
        <f>VLOOKUP(A146,preços01.04!A:W,9,0)</f>
        <v>0.01</v>
      </c>
      <c r="I146" s="19">
        <f>VLOOKUP(A146,preços01.04!A:K,10,0)</f>
        <v>11.81</v>
      </c>
      <c r="J146" s="20">
        <f>VLOOKUP(A146,preços01.04!A:K,11,0)</f>
        <v>0.01</v>
      </c>
      <c r="K146" s="19">
        <f>VLOOKUP(A146,preços01.04!A:R,12,0)</f>
        <v>11.98</v>
      </c>
      <c r="L146" s="21">
        <f>VLOOKUP(A146,preços01.04!A:N,13,0)</f>
        <v>0.01</v>
      </c>
      <c r="M146" s="19">
        <f>VLOOKUP(A146,preços01.04!A:O,14,0)</f>
        <v>11.9</v>
      </c>
      <c r="N146" s="20">
        <f>VLOOKUP(A146,preços01.04!A:P,15,0)</f>
        <v>0.01</v>
      </c>
      <c r="O146" s="19">
        <f>VLOOKUP(A146,preços01.04!A:Q,16,0)</f>
        <v>12.33</v>
      </c>
      <c r="P146" s="20">
        <f>VLOOKUP(A146,preços01.04!A:R,17,0)</f>
        <v>0.01</v>
      </c>
      <c r="Q146" s="19">
        <f>VLOOKUP(A146,preços01.04!A:S,18,0)</f>
        <v>10.28</v>
      </c>
      <c r="R146" s="21">
        <f>VLOOKUP(A146,preços01.04!A:V,19,0)</f>
        <v>0.01</v>
      </c>
      <c r="S146" s="19">
        <f>VLOOKUP(A146,preços01.04!A:W,20,0)</f>
        <v>10.34</v>
      </c>
      <c r="T146" s="20">
        <f>VLOOKUP(A146,preços01.04!A:W,21,0)</f>
        <v>0.01</v>
      </c>
      <c r="U146" s="23">
        <f>VLOOKUP(A146,preços01.04!A:W,22,0)</f>
        <v>10.4</v>
      </c>
      <c r="V146" s="20">
        <f>VLOOKUP(A146,preços01.04!A:W,23,0)</f>
        <v>0.01</v>
      </c>
      <c r="W146" s="6">
        <v>80</v>
      </c>
      <c r="X146" s="8">
        <f>VLOOKUP(A146,'[1]DADOS FICHA FARMA'!$A:$L,9,0)</f>
        <v>7896006281689</v>
      </c>
      <c r="Y146" s="9">
        <f>VLOOKUP(A146,'[1]DADOS FICHA FARMA'!$A:$K,11,0)</f>
        <v>90</v>
      </c>
      <c r="Z146" s="5" t="str">
        <f>VLOOKUP(A146,'[1]DADOS FICHA FARMA'!$A:$K,10,0)</f>
        <v>3004.90.45</v>
      </c>
      <c r="AA146">
        <f>VLOOKUP(A146,Fat!A:C,3,0)</f>
        <v>29782</v>
      </c>
    </row>
    <row r="147" spans="1:27" x14ac:dyDescent="0.25">
      <c r="A147" s="5">
        <v>1000345</v>
      </c>
      <c r="B147" s="5" t="s">
        <v>511</v>
      </c>
      <c r="C147" s="5">
        <v>50</v>
      </c>
      <c r="D147" s="5">
        <v>1</v>
      </c>
      <c r="E147" s="5" t="str">
        <f>VLOOKUP(D147,Plan2!A:B,2,0)</f>
        <v>Marcas UQ</v>
      </c>
      <c r="F147" s="5" t="str">
        <f>VLOOKUP(A147,'[1]DADOS FICHA FARMA'!$A:$L,12,0)</f>
        <v>Linha Humana Similar Lista Negativa</v>
      </c>
      <c r="G147" s="19">
        <f>VLOOKUP(A147,preços01.04!A:W,8,0)</f>
        <v>169.91</v>
      </c>
      <c r="H147" s="20">
        <f>VLOOKUP(A147,preços01.04!A:W,9,0)</f>
        <v>0.01</v>
      </c>
      <c r="I147" s="19">
        <f>VLOOKUP(A147,preços01.04!A:K,10,0)</f>
        <v>181.69</v>
      </c>
      <c r="J147" s="20">
        <f>VLOOKUP(A147,preços01.04!A:K,11,0)</f>
        <v>0.01</v>
      </c>
      <c r="K147" s="19">
        <f>VLOOKUP(A147,preços01.04!A:R,12,0)</f>
        <v>184.25</v>
      </c>
      <c r="L147" s="21">
        <f>VLOOKUP(A147,preços01.04!A:N,13,0)</f>
        <v>0.01</v>
      </c>
      <c r="M147" s="19">
        <f>VLOOKUP(A147,preços01.04!A:O,14,0)</f>
        <v>182.96</v>
      </c>
      <c r="N147" s="20">
        <f>VLOOKUP(A147,preços01.04!A:P,15,0)</f>
        <v>0.01</v>
      </c>
      <c r="O147" s="19">
        <f>VLOOKUP(A147,preços01.04!A:Q,16,0)</f>
        <v>189.58</v>
      </c>
      <c r="P147" s="20">
        <f>VLOOKUP(A147,preços01.04!A:R,17,0)</f>
        <v>0.01</v>
      </c>
      <c r="Q147" s="19">
        <f>VLOOKUP(A147,preços01.04!A:S,18,0)</f>
        <v>158.16</v>
      </c>
      <c r="R147" s="21">
        <f>VLOOKUP(A147,preços01.04!A:V,19,0)</f>
        <v>0.01</v>
      </c>
      <c r="S147" s="19">
        <f>VLOOKUP(A147,preços01.04!A:W,20,0)</f>
        <v>159.12</v>
      </c>
      <c r="T147" s="20">
        <f>VLOOKUP(A147,preços01.04!A:W,21,0)</f>
        <v>0.01</v>
      </c>
      <c r="U147" s="23">
        <f>VLOOKUP(A147,preços01.04!A:W,22,0)</f>
        <v>160.09</v>
      </c>
      <c r="V147" s="20">
        <f>VLOOKUP(A147,preços01.04!A:W,23,0)</f>
        <v>0.01</v>
      </c>
      <c r="W147" s="6">
        <v>85</v>
      </c>
      <c r="X147" s="8">
        <f>VLOOKUP(A147,'[1]DADOS FICHA FARMA'!$A:$L,9,0)</f>
        <v>7896006281702</v>
      </c>
      <c r="Y147" s="9">
        <f>VLOOKUP(A147,'[1]DADOS FICHA FARMA'!$A:$K,11,0)</f>
        <v>9</v>
      </c>
      <c r="Z147" s="5" t="str">
        <f>VLOOKUP(A147,'[1]DADOS FICHA FARMA'!$A:$K,10,0)</f>
        <v>3004.90.45</v>
      </c>
      <c r="AA147">
        <f>VLOOKUP(A147,Fat!A:C,3,0)</f>
        <v>6589</v>
      </c>
    </row>
    <row r="148" spans="1:27" x14ac:dyDescent="0.25">
      <c r="A148" s="5">
        <v>1000341</v>
      </c>
      <c r="B148" s="5" t="s">
        <v>509</v>
      </c>
      <c r="C148" s="5">
        <v>50</v>
      </c>
      <c r="D148" s="5">
        <v>1</v>
      </c>
      <c r="E148" s="5" t="str">
        <f>VLOOKUP(D148,Plan2!A:B,2,0)</f>
        <v>Marcas UQ</v>
      </c>
      <c r="F148" s="5" t="str">
        <f>VLOOKUP(A148,'[1]DADOS FICHA FARMA'!$A:$L,12,0)</f>
        <v>Linha Humana Outros Lista Negativa</v>
      </c>
      <c r="G148" s="19">
        <f>VLOOKUP(A148,preços01.04!A:W,8,0)</f>
        <v>16.739999999999998</v>
      </c>
      <c r="H148" s="20">
        <f>VLOOKUP(A148,preços01.04!A:W,9,0)</f>
        <v>22.36</v>
      </c>
      <c r="I148" s="19">
        <f>VLOOKUP(A148,preços01.04!A:K,10,0)</f>
        <v>17.899999999999999</v>
      </c>
      <c r="J148" s="20">
        <f>VLOOKUP(A148,preços01.04!A:K,11,0)</f>
        <v>23.86</v>
      </c>
      <c r="K148" s="19">
        <f>VLOOKUP(A148,preços01.04!A:R,12,0)</f>
        <v>18.149999999999999</v>
      </c>
      <c r="L148" s="21">
        <f>VLOOKUP(A148,preços01.04!A:N,13,0)</f>
        <v>24.18</v>
      </c>
      <c r="M148" s="19">
        <f>VLOOKUP(A148,preços01.04!A:O,14,0)</f>
        <v>18.02</v>
      </c>
      <c r="N148" s="20">
        <f>VLOOKUP(A148,preços01.04!A:P,15,0)</f>
        <v>24.02</v>
      </c>
      <c r="O148" s="19">
        <f>VLOOKUP(A148,preços01.04!A:Q,16,0)</f>
        <v>18.68</v>
      </c>
      <c r="P148" s="20">
        <f>VLOOKUP(A148,preços01.04!A:R,17,0)</f>
        <v>24.86</v>
      </c>
      <c r="Q148" s="19">
        <f>VLOOKUP(A148,preços01.04!A:S,18,0)</f>
        <v>15.58</v>
      </c>
      <c r="R148" s="21">
        <f>VLOOKUP(A148,preços01.04!A:V,19,0)</f>
        <v>20.77</v>
      </c>
      <c r="S148" s="19">
        <f>VLOOKUP(A148,preços01.04!A:W,20,0)</f>
        <v>15.67</v>
      </c>
      <c r="T148" s="20">
        <f>VLOOKUP(A148,preços01.04!A:W,21,0)</f>
        <v>20.88</v>
      </c>
      <c r="U148" s="23">
        <f>VLOOKUP(A148,preços01.04!A:W,22,0)</f>
        <v>15.77</v>
      </c>
      <c r="V148" s="20">
        <f>VLOOKUP(A148,preços01.04!A:W,23,0)</f>
        <v>21.01</v>
      </c>
      <c r="W148" s="6">
        <v>58</v>
      </c>
      <c r="X148" s="8">
        <f>VLOOKUP(A148,'[1]DADOS FICHA FARMA'!$A:$L,9,0)</f>
        <v>7896006280507</v>
      </c>
      <c r="Y148" s="9">
        <f>VLOOKUP(A148,'[1]DADOS FICHA FARMA'!$A:$K,11,0)</f>
        <v>80</v>
      </c>
      <c r="Z148" s="5" t="str">
        <f>VLOOKUP(A148,'[1]DADOS FICHA FARMA'!$A:$K,10,0)</f>
        <v>3004.90.99</v>
      </c>
      <c r="AA148">
        <f>VLOOKUP(A148,Fat!A:C,3,0)</f>
        <v>330294</v>
      </c>
    </row>
    <row r="149" spans="1:27" x14ac:dyDescent="0.25">
      <c r="A149" s="5">
        <v>1000183</v>
      </c>
      <c r="B149" s="5" t="s">
        <v>462</v>
      </c>
      <c r="C149" s="5">
        <v>50</v>
      </c>
      <c r="D149" s="5">
        <v>1</v>
      </c>
      <c r="E149" s="5" t="str">
        <f>VLOOKUP(D149,Plan2!A:B,2,0)</f>
        <v>Marcas UQ</v>
      </c>
      <c r="F149" s="5" t="str">
        <f>VLOOKUP(A149,'[1]DADOS FICHA FARMA'!$A:$L,12,0)</f>
        <v>Linha Humana Similar Lista Negativa</v>
      </c>
      <c r="G149" s="19">
        <f>VLOOKUP(A149,preços01.04!A:W,8,0)</f>
        <v>10.09</v>
      </c>
      <c r="H149" s="20">
        <f>VLOOKUP(A149,preços01.04!A:W,9,0)</f>
        <v>13.48</v>
      </c>
      <c r="I149" s="19">
        <f>VLOOKUP(A149,preços01.04!A:K,10,0)</f>
        <v>10.79</v>
      </c>
      <c r="J149" s="20">
        <f>VLOOKUP(A149,preços01.04!A:K,11,0)</f>
        <v>14.38</v>
      </c>
      <c r="K149" s="19">
        <f>VLOOKUP(A149,preços01.04!A:R,12,0)</f>
        <v>10.94</v>
      </c>
      <c r="L149" s="21">
        <f>VLOOKUP(A149,preços01.04!A:N,13,0)</f>
        <v>14.58</v>
      </c>
      <c r="M149" s="19">
        <f>VLOOKUP(A149,preços01.04!A:O,14,0)</f>
        <v>10.86</v>
      </c>
      <c r="N149" s="20">
        <f>VLOOKUP(A149,preços01.04!A:P,15,0)</f>
        <v>14.48</v>
      </c>
      <c r="O149" s="19">
        <f>VLOOKUP(A149,preços01.04!A:Q,16,0)</f>
        <v>11.26</v>
      </c>
      <c r="P149" s="20">
        <f>VLOOKUP(A149,preços01.04!A:R,17,0)</f>
        <v>14.98</v>
      </c>
      <c r="Q149" s="19">
        <f>VLOOKUP(A149,preços01.04!A:S,18,0)</f>
        <v>9.39</v>
      </c>
      <c r="R149" s="21">
        <f>VLOOKUP(A149,preços01.04!A:V,19,0)</f>
        <v>12.52</v>
      </c>
      <c r="S149" s="19">
        <f>VLOOKUP(A149,preços01.04!A:W,20,0)</f>
        <v>9.44</v>
      </c>
      <c r="T149" s="20">
        <f>VLOOKUP(A149,preços01.04!A:W,21,0)</f>
        <v>12.58</v>
      </c>
      <c r="U149" s="23">
        <f>VLOOKUP(A149,preços01.04!A:W,22,0)</f>
        <v>9.5</v>
      </c>
      <c r="V149" s="20">
        <f>VLOOKUP(A149,preços01.04!A:W,23,0)</f>
        <v>12.66</v>
      </c>
      <c r="W149" s="6">
        <v>45</v>
      </c>
      <c r="X149" s="8">
        <f>VLOOKUP(A149,'[1]DADOS FICHA FARMA'!$A:$L,9,0)</f>
        <v>7896006238706</v>
      </c>
      <c r="Y149" s="9">
        <f>VLOOKUP(A149,'[1]DADOS FICHA FARMA'!$A:$K,11,0)</f>
        <v>198</v>
      </c>
      <c r="Z149" s="5" t="str">
        <f>VLOOKUP(A149,'[1]DADOS FICHA FARMA'!$A:$K,10,0)</f>
        <v>3004.90.69</v>
      </c>
      <c r="AA149">
        <f>VLOOKUP(A149,Fat!A:C,3,0)</f>
        <v>166136</v>
      </c>
    </row>
    <row r="150" spans="1:27" x14ac:dyDescent="0.25">
      <c r="A150" s="5">
        <v>1001083</v>
      </c>
      <c r="B150" s="5" t="s">
        <v>560</v>
      </c>
      <c r="C150" s="5">
        <v>50</v>
      </c>
      <c r="D150" s="5">
        <v>1</v>
      </c>
      <c r="E150" s="5" t="str">
        <f>VLOOKUP(D150,Plan2!A:B,2,0)</f>
        <v>Marcas UQ</v>
      </c>
      <c r="F150" s="5" t="str">
        <f>VLOOKUP(A150,'[1]DADOS FICHA FARMA'!$A:$L,12,0)</f>
        <v>Linha Humana Similar Lista Positiva</v>
      </c>
      <c r="G150" s="19">
        <f>VLOOKUP(A150,preços01.04!A:W,8,0)</f>
        <v>51.43</v>
      </c>
      <c r="H150" s="20">
        <f>VLOOKUP(A150,preços01.04!A:W,9,0)</f>
        <v>71.099999999999994</v>
      </c>
      <c r="I150" s="19">
        <f>VLOOKUP(A150,preços01.04!A:K,10,0)</f>
        <v>54.52</v>
      </c>
      <c r="J150" s="20">
        <f>VLOOKUP(A150,preços01.04!A:K,11,0)</f>
        <v>75.38</v>
      </c>
      <c r="K150" s="19">
        <f>VLOOKUP(A150,preços01.04!A:R,12,0)</f>
        <v>55.19</v>
      </c>
      <c r="L150" s="21">
        <f>VLOOKUP(A150,preços01.04!A:N,13,0)</f>
        <v>76.3</v>
      </c>
      <c r="M150" s="19">
        <f>VLOOKUP(A150,preços01.04!A:O,14,0)</f>
        <v>54.86</v>
      </c>
      <c r="N150" s="20">
        <f>VLOOKUP(A150,preços01.04!A:P,15,0)</f>
        <v>75.83</v>
      </c>
      <c r="O150" s="19">
        <f>VLOOKUP(A150,preços01.04!A:Q,16,0)</f>
        <v>56.57</v>
      </c>
      <c r="P150" s="20">
        <f>VLOOKUP(A150,preços01.04!A:R,17,0)</f>
        <v>78.2</v>
      </c>
      <c r="Q150" s="19">
        <f>VLOOKUP(A150,preços01.04!A:S,18,0)</f>
        <v>54.52</v>
      </c>
      <c r="R150" s="21">
        <f>VLOOKUP(A150,preços01.04!A:V,19,0)</f>
        <v>75.37</v>
      </c>
      <c r="S150" s="19">
        <f>VLOOKUP(A150,preços01.04!A:W,20,0)</f>
        <v>54.86</v>
      </c>
      <c r="T150" s="20">
        <f>VLOOKUP(A150,preços01.04!A:W,21,0)</f>
        <v>75.84</v>
      </c>
      <c r="U150" s="23">
        <f>VLOOKUP(A150,preços01.04!A:W,22,0)</f>
        <v>55.19</v>
      </c>
      <c r="V150" s="20">
        <f>VLOOKUP(A150,preços01.04!A:W,23,0)</f>
        <v>76.3</v>
      </c>
      <c r="W150" s="6">
        <v>82</v>
      </c>
      <c r="X150" s="8">
        <f>VLOOKUP(A150,'[1]DADOS FICHA FARMA'!$A:$L,9,0)</f>
        <v>7896006202783</v>
      </c>
      <c r="Y150" s="9">
        <f>VLOOKUP(A150,'[1]DADOS FICHA FARMA'!$A:$K,11,0)</f>
        <v>24</v>
      </c>
      <c r="Z150" s="5" t="str">
        <f>VLOOKUP(A150,'[1]DADOS FICHA FARMA'!$A:$K,10,0)</f>
        <v>3004.90.69</v>
      </c>
      <c r="AA150">
        <f>VLOOKUP(A150,Fat!A:C,3,0)</f>
        <v>55727</v>
      </c>
    </row>
    <row r="151" spans="1:27" x14ac:dyDescent="0.25">
      <c r="A151" s="5">
        <v>1000223</v>
      </c>
      <c r="B151" s="5" t="s">
        <v>473</v>
      </c>
      <c r="C151" s="5">
        <v>50</v>
      </c>
      <c r="D151" s="5">
        <v>1</v>
      </c>
      <c r="E151" s="5" t="str">
        <f>VLOOKUP(D151,Plan2!A:B,2,0)</f>
        <v>Marcas UQ</v>
      </c>
      <c r="F151" s="5" t="str">
        <f>VLOOKUP(A151,'[1]DADOS FICHA FARMA'!$A:$L,12,0)</f>
        <v>Linha Humana Similar Lista Positiva</v>
      </c>
      <c r="G151" s="19">
        <f>VLOOKUP(A151,preços01.04!A:W,8,0)</f>
        <v>11.03</v>
      </c>
      <c r="H151" s="20">
        <f>VLOOKUP(A151,preços01.04!A:W,9,0)</f>
        <v>15.25</v>
      </c>
      <c r="I151" s="19">
        <f>VLOOKUP(A151,preços01.04!A:K,10,0)</f>
        <v>11.7</v>
      </c>
      <c r="J151" s="20">
        <f>VLOOKUP(A151,preços01.04!A:K,11,0)</f>
        <v>16.170000000000002</v>
      </c>
      <c r="K151" s="19">
        <f>VLOOKUP(A151,preços01.04!A:R,12,0)</f>
        <v>11.84</v>
      </c>
      <c r="L151" s="21">
        <f>VLOOKUP(A151,preços01.04!A:N,13,0)</f>
        <v>16.37</v>
      </c>
      <c r="M151" s="19">
        <f>VLOOKUP(A151,preços01.04!A:O,14,0)</f>
        <v>11.77</v>
      </c>
      <c r="N151" s="20">
        <f>VLOOKUP(A151,preços01.04!A:P,15,0)</f>
        <v>16.27</v>
      </c>
      <c r="O151" s="19">
        <f>VLOOKUP(A151,preços01.04!A:Q,16,0)</f>
        <v>12.14</v>
      </c>
      <c r="P151" s="20">
        <f>VLOOKUP(A151,preços01.04!A:R,17,0)</f>
        <v>16.78</v>
      </c>
      <c r="Q151" s="19">
        <f>VLOOKUP(A151,preços01.04!A:S,18,0)</f>
        <v>11.7</v>
      </c>
      <c r="R151" s="21">
        <f>VLOOKUP(A151,preços01.04!A:V,19,0)</f>
        <v>16.170000000000002</v>
      </c>
      <c r="S151" s="19">
        <f>VLOOKUP(A151,preços01.04!A:W,20,0)</f>
        <v>11.77</v>
      </c>
      <c r="T151" s="20">
        <f>VLOOKUP(A151,preços01.04!A:W,21,0)</f>
        <v>16.27</v>
      </c>
      <c r="U151" s="23">
        <f>VLOOKUP(A151,preços01.04!A:W,22,0)</f>
        <v>11.84</v>
      </c>
      <c r="V151" s="20">
        <f>VLOOKUP(A151,preços01.04!A:W,23,0)</f>
        <v>16.37</v>
      </c>
      <c r="W151" s="6">
        <v>60</v>
      </c>
      <c r="X151" s="8">
        <f>VLOOKUP(A151,'[1]DADOS FICHA FARMA'!$A:$L,9,0)</f>
        <v>7896006245315</v>
      </c>
      <c r="Y151" s="9">
        <f>VLOOKUP(A151,'[1]DADOS FICHA FARMA'!$A:$K,11,0)</f>
        <v>63</v>
      </c>
      <c r="Z151" s="5" t="str">
        <f>VLOOKUP(A151,'[1]DADOS FICHA FARMA'!$A:$K,10,0)</f>
        <v>3004.32.90</v>
      </c>
      <c r="AA151">
        <f>VLOOKUP(A151,Fat!A:C,3,0)</f>
        <v>20975</v>
      </c>
    </row>
    <row r="152" spans="1:27" x14ac:dyDescent="0.25">
      <c r="A152" s="24">
        <v>1001223</v>
      </c>
      <c r="B152" s="5" t="s">
        <v>580</v>
      </c>
      <c r="C152" s="5">
        <v>50</v>
      </c>
      <c r="D152" s="5">
        <v>1</v>
      </c>
      <c r="E152" s="5" t="str">
        <f>VLOOKUP(D152,Plan2!A:B,2,0)</f>
        <v>Marcas UQ</v>
      </c>
      <c r="F152" s="5" t="str">
        <f>VLOOKUP(A152,'[1]DADOS FICHA FARMA'!$A:$L,12,0)</f>
        <v>Linha Humana Similar Lista Positiva</v>
      </c>
      <c r="G152" s="19">
        <v>10.48</v>
      </c>
      <c r="H152" s="20">
        <v>14.49</v>
      </c>
      <c r="I152" s="19">
        <v>11.11</v>
      </c>
      <c r="J152" s="20">
        <v>15.37</v>
      </c>
      <c r="K152" s="19">
        <v>11.25</v>
      </c>
      <c r="L152" s="20">
        <v>15.55</v>
      </c>
      <c r="M152" s="19">
        <v>11.18</v>
      </c>
      <c r="N152" s="20">
        <v>15.46</v>
      </c>
      <c r="O152" s="19">
        <v>11.53</v>
      </c>
      <c r="P152" s="19">
        <v>15.94</v>
      </c>
      <c r="Q152" s="19">
        <v>11.11</v>
      </c>
      <c r="R152" s="20">
        <v>15.37</v>
      </c>
      <c r="S152" s="19">
        <v>11.18</v>
      </c>
      <c r="T152" s="20">
        <v>15.46</v>
      </c>
      <c r="U152" s="19">
        <v>11.25</v>
      </c>
      <c r="V152" s="20">
        <v>15.55</v>
      </c>
      <c r="W152" s="6">
        <v>78</v>
      </c>
      <c r="X152" s="8">
        <f>VLOOKUP(A152,'[1]DADOS FICHA FARMA'!$A:$L,9,0)</f>
        <v>7896006205883</v>
      </c>
      <c r="Y152" s="9">
        <f>VLOOKUP(A152,'[1]DADOS FICHA FARMA'!$A:$K,11,0)</f>
        <v>198</v>
      </c>
      <c r="Z152" s="5" t="str">
        <f>VLOOKUP(A152,'[1]DADOS FICHA FARMA'!$A:$K,10,0)</f>
        <v>3004.90.69</v>
      </c>
      <c r="AA152">
        <f>VLOOKUP(A152,Fat!A:C,3,0)</f>
        <v>709685</v>
      </c>
    </row>
    <row r="153" spans="1:27" x14ac:dyDescent="0.25">
      <c r="A153" s="5">
        <v>1000880</v>
      </c>
      <c r="B153" s="5" t="s">
        <v>534</v>
      </c>
      <c r="C153" s="5">
        <v>50</v>
      </c>
      <c r="D153" s="5">
        <v>1</v>
      </c>
      <c r="E153" s="5" t="str">
        <f>VLOOKUP(D153,Plan2!A:B,2,0)</f>
        <v>Marcas UQ</v>
      </c>
      <c r="F153" s="5" t="str">
        <f>VLOOKUP(A153,'[1]DADOS FICHA FARMA'!$A:$L,12,0)</f>
        <v>Linha Cosmecêutica</v>
      </c>
      <c r="G153" s="19">
        <f>VLOOKUP(A153,preços01.04!A:W,8,0)</f>
        <v>23.18</v>
      </c>
      <c r="H153" s="20">
        <f>VLOOKUP(A153,preços01.04!A:W,9,0)</f>
        <v>23.18</v>
      </c>
      <c r="I153" s="19">
        <f>VLOOKUP(A153,preços01.04!A:K,10,0)</f>
        <v>23.18</v>
      </c>
      <c r="J153" s="20">
        <f>VLOOKUP(A153,preços01.04!A:K,11,0)</f>
        <v>23.18</v>
      </c>
      <c r="K153" s="19">
        <f>VLOOKUP(A153,preços01.04!A:R,12,0)</f>
        <v>23.18</v>
      </c>
      <c r="L153" s="21">
        <f>VLOOKUP(A153,preços01.04!A:N,13,0)</f>
        <v>23.18</v>
      </c>
      <c r="M153" s="19">
        <f>VLOOKUP(A153,preços01.04!A:O,14,0)</f>
        <v>23.18</v>
      </c>
      <c r="N153" s="20">
        <f>VLOOKUP(A153,preços01.04!A:P,15,0)</f>
        <v>23.18</v>
      </c>
      <c r="O153" s="19">
        <f>VLOOKUP(A153,preços01.04!A:Q,16,0)</f>
        <v>23.18</v>
      </c>
      <c r="P153" s="20">
        <f>VLOOKUP(A153,preços01.04!A:R,17,0)</f>
        <v>23.18</v>
      </c>
      <c r="Q153" s="19">
        <f>VLOOKUP(A153,preços01.04!A:S,18,0)</f>
        <v>23.18</v>
      </c>
      <c r="R153" s="21">
        <f>VLOOKUP(A153,preços01.04!A:V,19,0)</f>
        <v>23.18</v>
      </c>
      <c r="S153" s="19">
        <f>VLOOKUP(A153,preços01.04!A:W,20,0)</f>
        <v>23.18</v>
      </c>
      <c r="T153" s="20">
        <f>VLOOKUP(A153,preços01.04!A:W,21,0)</f>
        <v>23.18</v>
      </c>
      <c r="U153" s="23">
        <f>VLOOKUP(A153,preços01.04!A:W,22,0)</f>
        <v>23.18</v>
      </c>
      <c r="V153" s="20">
        <f>VLOOKUP(A153,preços01.04!A:W,23,0)</f>
        <v>23.18</v>
      </c>
      <c r="W153" s="6">
        <v>55</v>
      </c>
      <c r="X153" s="8">
        <f>VLOOKUP(A153,'[1]DADOS FICHA FARMA'!$A:$L,9,0)</f>
        <v>7896006203117</v>
      </c>
      <c r="Y153" s="9">
        <f>VLOOKUP(A153,'[1]DADOS FICHA FARMA'!$A:$K,11,0)</f>
        <v>48</v>
      </c>
      <c r="Z153" s="5" t="str">
        <f>VLOOKUP(A153,'[1]DADOS FICHA FARMA'!$A:$K,10,0)</f>
        <v>3304.99.10</v>
      </c>
      <c r="AA153">
        <f>VLOOKUP(A153,Fat!A:C,3,0)</f>
        <v>94329</v>
      </c>
    </row>
    <row r="154" spans="1:27" x14ac:dyDescent="0.25">
      <c r="A154" s="5">
        <v>1000985</v>
      </c>
      <c r="B154" s="5" t="s">
        <v>545</v>
      </c>
      <c r="C154" s="5">
        <v>50</v>
      </c>
      <c r="D154" s="5">
        <v>1</v>
      </c>
      <c r="E154" s="5" t="str">
        <f>VLOOKUP(D154,Plan2!A:B,2,0)</f>
        <v>Marcas UQ</v>
      </c>
      <c r="F154" s="5" t="str">
        <f>VLOOKUP(A154,'[1]DADOS FICHA FARMA'!$A:$L,12,0)</f>
        <v>Linha Cosmecêutica</v>
      </c>
      <c r="G154" s="19">
        <f>VLOOKUP(A154,preços01.04!A:W,8,0)</f>
        <v>30.9</v>
      </c>
      <c r="H154" s="20">
        <f>VLOOKUP(A154,preços01.04!A:W,9,0)</f>
        <v>30.9</v>
      </c>
      <c r="I154" s="19">
        <f>VLOOKUP(A154,preços01.04!A:K,10,0)</f>
        <v>30.9</v>
      </c>
      <c r="J154" s="20">
        <f>VLOOKUP(A154,preços01.04!A:K,11,0)</f>
        <v>30.9</v>
      </c>
      <c r="K154" s="19">
        <f>VLOOKUP(A154,preços01.04!A:R,12,0)</f>
        <v>30.9</v>
      </c>
      <c r="L154" s="21">
        <f>VLOOKUP(A154,preços01.04!A:N,13,0)</f>
        <v>30.9</v>
      </c>
      <c r="M154" s="19">
        <f>VLOOKUP(A154,preços01.04!A:O,14,0)</f>
        <v>30.9</v>
      </c>
      <c r="N154" s="20">
        <f>VLOOKUP(A154,preços01.04!A:P,15,0)</f>
        <v>30.9</v>
      </c>
      <c r="O154" s="19">
        <f>VLOOKUP(A154,preços01.04!A:Q,16,0)</f>
        <v>30.9</v>
      </c>
      <c r="P154" s="20">
        <f>VLOOKUP(A154,preços01.04!A:R,17,0)</f>
        <v>30.9</v>
      </c>
      <c r="Q154" s="19">
        <f>VLOOKUP(A154,preços01.04!A:S,18,0)</f>
        <v>30.9</v>
      </c>
      <c r="R154" s="21">
        <f>VLOOKUP(A154,preços01.04!A:V,19,0)</f>
        <v>30.9</v>
      </c>
      <c r="S154" s="19">
        <f>VLOOKUP(A154,preços01.04!A:W,20,0)</f>
        <v>30.9</v>
      </c>
      <c r="T154" s="20">
        <f>VLOOKUP(A154,preços01.04!A:W,21,0)</f>
        <v>30.9</v>
      </c>
      <c r="U154" s="23">
        <f>VLOOKUP(A154,preços01.04!A:W,22,0)</f>
        <v>30.9</v>
      </c>
      <c r="V154" s="20">
        <f>VLOOKUP(A154,preços01.04!A:W,23,0)</f>
        <v>30.9</v>
      </c>
      <c r="W154" s="6">
        <v>55</v>
      </c>
      <c r="X154" s="8">
        <f>VLOOKUP(A154,'[1]DADOS FICHA FARMA'!$A:$L,9,0)</f>
        <v>7896006206583</v>
      </c>
      <c r="Y154" s="9">
        <f>VLOOKUP(A154,'[1]DADOS FICHA FARMA'!$A:$K,11,0)</f>
        <v>40</v>
      </c>
      <c r="Z154" s="5" t="str">
        <f>VLOOKUP(A154,'[1]DADOS FICHA FARMA'!$A:$K,10,0)</f>
        <v>3304.99.10</v>
      </c>
      <c r="AA154">
        <f>VLOOKUP(A154,Fat!A:C,3,0)</f>
        <v>27367</v>
      </c>
    </row>
    <row r="155" spans="1:27" x14ac:dyDescent="0.25">
      <c r="A155" s="5">
        <v>1000627</v>
      </c>
      <c r="B155" s="5" t="s">
        <v>528</v>
      </c>
      <c r="C155" s="5">
        <v>50</v>
      </c>
      <c r="D155" s="5">
        <v>1</v>
      </c>
      <c r="E155" s="5" t="str">
        <f>VLOOKUP(D155,Plan2!A:B,2,0)</f>
        <v>Marcas UQ</v>
      </c>
      <c r="F155" s="5" t="str">
        <f>VLOOKUP(A155,'[1]DADOS FICHA FARMA'!$A:$L,12,0)</f>
        <v>Linha Humana Similar Lista Negativa</v>
      </c>
      <c r="G155" s="19">
        <f>VLOOKUP(A155,preços01.04!A:W,8,0)</f>
        <v>9.0500000000000007</v>
      </c>
      <c r="H155" s="20">
        <f>VLOOKUP(A155,preços01.04!A:W,9,0)</f>
        <v>12.08</v>
      </c>
      <c r="I155" s="19">
        <f>VLOOKUP(A155,preços01.04!A:K,10,0)</f>
        <v>9.67</v>
      </c>
      <c r="J155" s="20">
        <f>VLOOKUP(A155,preços01.04!A:K,11,0)</f>
        <v>12.89</v>
      </c>
      <c r="K155" s="19">
        <f>VLOOKUP(A155,preços01.04!A:R,12,0)</f>
        <v>9.81</v>
      </c>
      <c r="L155" s="21">
        <f>VLOOKUP(A155,preços01.04!A:N,13,0)</f>
        <v>13.07</v>
      </c>
      <c r="M155" s="19">
        <f>VLOOKUP(A155,preços01.04!A:O,14,0)</f>
        <v>9.74</v>
      </c>
      <c r="N155" s="20">
        <f>VLOOKUP(A155,preços01.04!A:P,15,0)</f>
        <v>12.98</v>
      </c>
      <c r="O155" s="19">
        <f>VLOOKUP(A155,preços01.04!A:Q,16,0)</f>
        <v>10.09</v>
      </c>
      <c r="P155" s="20">
        <f>VLOOKUP(A155,preços01.04!A:R,17,0)</f>
        <v>13.44</v>
      </c>
      <c r="Q155" s="19">
        <f>VLOOKUP(A155,preços01.04!A:S,18,0)</f>
        <v>8.41</v>
      </c>
      <c r="R155" s="21">
        <f>VLOOKUP(A155,preços01.04!A:V,19,0)</f>
        <v>11.21</v>
      </c>
      <c r="S155" s="19">
        <f>VLOOKUP(A155,preços01.04!A:W,20,0)</f>
        <v>8.4700000000000006</v>
      </c>
      <c r="T155" s="20">
        <f>VLOOKUP(A155,preços01.04!A:W,21,0)</f>
        <v>11.29</v>
      </c>
      <c r="U155" s="23">
        <f>VLOOKUP(A155,preços01.04!A:W,22,0)</f>
        <v>8.52</v>
      </c>
      <c r="V155" s="20">
        <f>VLOOKUP(A155,preços01.04!A:W,23,0)</f>
        <v>11.35</v>
      </c>
      <c r="W155" s="6">
        <v>57</v>
      </c>
      <c r="X155" s="8">
        <f>VLOOKUP(A155,'[1]DADOS FICHA FARMA'!$A:$L,9,0)</f>
        <v>7896006200994</v>
      </c>
      <c r="Y155" s="9">
        <f>VLOOKUP(A155,'[1]DADOS FICHA FARMA'!$A:$K,11,0)</f>
        <v>198</v>
      </c>
      <c r="Z155" s="5" t="str">
        <f>VLOOKUP(A155,'[1]DADOS FICHA FARMA'!$A:$K,10,0)</f>
        <v>3004.90.69</v>
      </c>
      <c r="AA155">
        <f>VLOOKUP(A155,Fat!A:C,3,0)</f>
        <v>354027</v>
      </c>
    </row>
    <row r="156" spans="1:27" x14ac:dyDescent="0.25">
      <c r="A156" s="5">
        <v>1000628</v>
      </c>
      <c r="B156" s="5" t="s">
        <v>529</v>
      </c>
      <c r="C156" s="5">
        <v>50</v>
      </c>
      <c r="D156" s="5">
        <v>1</v>
      </c>
      <c r="E156" s="5" t="str">
        <f>VLOOKUP(D156,Plan2!A:B,2,0)</f>
        <v>Marcas UQ</v>
      </c>
      <c r="F156" s="5" t="str">
        <f>VLOOKUP(A156,'[1]DADOS FICHA FARMA'!$A:$L,12,0)</f>
        <v>Linha Humana Similar Lista Negativa</v>
      </c>
      <c r="G156" s="19">
        <f>VLOOKUP(A156,preços01.04!A:W,8,0)</f>
        <v>11.23</v>
      </c>
      <c r="H156" s="20">
        <f>VLOOKUP(A156,preços01.04!A:W,9,0)</f>
        <v>15</v>
      </c>
      <c r="I156" s="19">
        <f>VLOOKUP(A156,preços01.04!A:K,10,0)</f>
        <v>12.01</v>
      </c>
      <c r="J156" s="20">
        <f>VLOOKUP(A156,preços01.04!A:K,11,0)</f>
        <v>16.010000000000002</v>
      </c>
      <c r="K156" s="19">
        <f>VLOOKUP(A156,preços01.04!A:R,12,0)</f>
        <v>12.18</v>
      </c>
      <c r="L156" s="21">
        <f>VLOOKUP(A156,preços01.04!A:N,13,0)</f>
        <v>16.23</v>
      </c>
      <c r="M156" s="19">
        <f>VLOOKUP(A156,preços01.04!A:O,14,0)</f>
        <v>12.09</v>
      </c>
      <c r="N156" s="20">
        <f>VLOOKUP(A156,preços01.04!A:P,15,0)</f>
        <v>16.12</v>
      </c>
      <c r="O156" s="19">
        <f>VLOOKUP(A156,preços01.04!A:Q,16,0)</f>
        <v>12.53</v>
      </c>
      <c r="P156" s="20">
        <f>VLOOKUP(A156,preços01.04!A:R,17,0)</f>
        <v>16.68</v>
      </c>
      <c r="Q156" s="19">
        <f>VLOOKUP(A156,preços01.04!A:S,18,0)</f>
        <v>10.45</v>
      </c>
      <c r="R156" s="21">
        <f>VLOOKUP(A156,preços01.04!A:V,19,0)</f>
        <v>13.93</v>
      </c>
      <c r="S156" s="19">
        <f>VLOOKUP(A156,preços01.04!A:W,20,0)</f>
        <v>10.51</v>
      </c>
      <c r="T156" s="20">
        <f>VLOOKUP(A156,preços01.04!A:W,21,0)</f>
        <v>14.01</v>
      </c>
      <c r="U156" s="23">
        <f>VLOOKUP(A156,preços01.04!A:W,22,0)</f>
        <v>10.58</v>
      </c>
      <c r="V156" s="20">
        <f>VLOOKUP(A156,preços01.04!A:W,23,0)</f>
        <v>14.1</v>
      </c>
      <c r="W156" s="6">
        <v>57</v>
      </c>
      <c r="X156" s="8">
        <f>VLOOKUP(A156,'[1]DADOS FICHA FARMA'!$A:$L,9,0)</f>
        <v>7896006201007</v>
      </c>
      <c r="Y156" s="9">
        <f>VLOOKUP(A156,'[1]DADOS FICHA FARMA'!$A:$K,11,0)</f>
        <v>168</v>
      </c>
      <c r="Z156" s="5" t="str">
        <f>VLOOKUP(A156,'[1]DADOS FICHA FARMA'!$A:$K,10,0)</f>
        <v>3004.90.69</v>
      </c>
      <c r="AA156">
        <f>VLOOKUP(A156,Fat!A:C,3,0)</f>
        <v>630085</v>
      </c>
    </row>
    <row r="157" spans="1:27" x14ac:dyDescent="0.25">
      <c r="A157" s="5">
        <v>1001209</v>
      </c>
      <c r="B157" s="5" t="s">
        <v>578</v>
      </c>
      <c r="C157" s="5">
        <v>50</v>
      </c>
      <c r="D157" s="5">
        <v>7</v>
      </c>
      <c r="E157" s="5" t="str">
        <f>VLOOKUP(D157,Plan2!A:B,2,0)</f>
        <v>Genérico</v>
      </c>
      <c r="F157" s="5" t="str">
        <f>VLOOKUP(A157,'[1]DADOS FICHA FARMA'!$A:$L,12,0)</f>
        <v>Linha Humana Genérico Lista Positiva</v>
      </c>
      <c r="G157" s="19">
        <f>VLOOKUP(A157,preços01.04!A:W,8,0)</f>
        <v>8.94</v>
      </c>
      <c r="H157" s="20">
        <f>VLOOKUP(A157,preços01.04!A:W,9,0)</f>
        <v>12.35</v>
      </c>
      <c r="I157" s="19">
        <f>VLOOKUP(A157,preços01.04!A:K,10,0)</f>
        <v>9.4700000000000006</v>
      </c>
      <c r="J157" s="20">
        <f>VLOOKUP(A157,preços01.04!A:K,11,0)</f>
        <v>13.1</v>
      </c>
      <c r="K157" s="19">
        <f>VLOOKUP(A157,preços01.04!A:R,12,0)</f>
        <v>9.59</v>
      </c>
      <c r="L157" s="21">
        <f>VLOOKUP(A157,preços01.04!A:N,13,0)</f>
        <v>13.26</v>
      </c>
      <c r="M157" s="19">
        <f>VLOOKUP(A157,preços01.04!A:O,14,0)</f>
        <v>9.5299999999999994</v>
      </c>
      <c r="N157" s="20">
        <f>VLOOKUP(A157,preços01.04!A:P,15,0)</f>
        <v>13.18</v>
      </c>
      <c r="O157" s="19">
        <f>VLOOKUP(A157,preços01.04!A:Q,16,0)</f>
        <v>9.83</v>
      </c>
      <c r="P157" s="20">
        <f>VLOOKUP(A157,preços01.04!A:R,17,0)</f>
        <v>13.59</v>
      </c>
      <c r="Q157" s="19">
        <f>VLOOKUP(A157,preços01.04!A:S,18,0)</f>
        <v>9.4700000000000006</v>
      </c>
      <c r="R157" s="21">
        <f>VLOOKUP(A157,preços01.04!A:V,19,0)</f>
        <v>13.09</v>
      </c>
      <c r="S157" s="19">
        <f>VLOOKUP(A157,preços01.04!A:W,20,0)</f>
        <v>9.5299999999999994</v>
      </c>
      <c r="T157" s="20">
        <f>VLOOKUP(A157,preços01.04!A:W,21,0)</f>
        <v>13.17</v>
      </c>
      <c r="U157" s="23">
        <f>VLOOKUP(A157,preços01.04!A:W,22,0)</f>
        <v>9.59</v>
      </c>
      <c r="V157" s="20">
        <f>VLOOKUP(A157,preços01.04!A:W,23,0)</f>
        <v>13.26</v>
      </c>
      <c r="W157" s="6">
        <v>70</v>
      </c>
      <c r="X157" s="8">
        <f>VLOOKUP(A157,'[1]DADOS FICHA FARMA'!$A:$L,9,0)</f>
        <v>7896006209690</v>
      </c>
      <c r="Y157" s="9">
        <f>VLOOKUP(A157,'[1]DADOS FICHA FARMA'!$A:$K,11,0)</f>
        <v>198</v>
      </c>
      <c r="Z157" s="5" t="str">
        <f>VLOOKUP(A157,'[1]DADOS FICHA FARMA'!$A:$K,10,0)</f>
        <v>3004.90.59</v>
      </c>
      <c r="AA157">
        <f>VLOOKUP(A157,Fat!A:C,3,0)</f>
        <v>314035</v>
      </c>
    </row>
    <row r="158" spans="1:27" x14ac:dyDescent="0.25">
      <c r="A158" s="5">
        <v>1000085</v>
      </c>
      <c r="B158" s="5" t="s">
        <v>445</v>
      </c>
      <c r="C158" s="5">
        <v>50</v>
      </c>
      <c r="D158" s="5">
        <v>1</v>
      </c>
      <c r="E158" s="5" t="str">
        <f>VLOOKUP(D158,Plan2!A:B,2,0)</f>
        <v>Marcas UQ</v>
      </c>
      <c r="F158" s="5" t="str">
        <f>VLOOKUP(A158,'[1]DADOS FICHA FARMA'!$A:$L,12,0)</f>
        <v>Linha Humana Similar Lista Positiva</v>
      </c>
      <c r="G158" s="19">
        <f>VLOOKUP(A158,preços01.04!A:W,8,0)</f>
        <v>33.72</v>
      </c>
      <c r="H158" s="20">
        <f>VLOOKUP(A158,preços01.04!A:W,9,0)</f>
        <v>46.62</v>
      </c>
      <c r="I158" s="19">
        <f>VLOOKUP(A158,preços01.04!A:K,10,0)</f>
        <v>35.75</v>
      </c>
      <c r="J158" s="20">
        <f>VLOOKUP(A158,preços01.04!A:K,11,0)</f>
        <v>49.43</v>
      </c>
      <c r="K158" s="19">
        <f>VLOOKUP(A158,preços01.04!A:R,12,0)</f>
        <v>36.19</v>
      </c>
      <c r="L158" s="21">
        <f>VLOOKUP(A158,preços01.04!A:N,13,0)</f>
        <v>50.03</v>
      </c>
      <c r="M158" s="19">
        <f>VLOOKUP(A158,preços01.04!A:O,14,0)</f>
        <v>35.97</v>
      </c>
      <c r="N158" s="20">
        <f>VLOOKUP(A158,preços01.04!A:P,15,0)</f>
        <v>49.73</v>
      </c>
      <c r="O158" s="19">
        <f>VLOOKUP(A158,preços01.04!A:Q,16,0)</f>
        <v>37.090000000000003</v>
      </c>
      <c r="P158" s="20">
        <f>VLOOKUP(A158,preços01.04!A:R,17,0)</f>
        <v>51.28</v>
      </c>
      <c r="Q158" s="19">
        <f>VLOOKUP(A158,preços01.04!A:S,18,0)</f>
        <v>35.75</v>
      </c>
      <c r="R158" s="21">
        <f>VLOOKUP(A158,preços01.04!A:V,19,0)</f>
        <v>49.42</v>
      </c>
      <c r="S158" s="19">
        <f>VLOOKUP(A158,preços01.04!A:W,20,0)</f>
        <v>35.97</v>
      </c>
      <c r="T158" s="20">
        <f>VLOOKUP(A158,preços01.04!A:W,21,0)</f>
        <v>49.73</v>
      </c>
      <c r="U158" s="23">
        <f>VLOOKUP(A158,preços01.04!A:W,22,0)</f>
        <v>36.19</v>
      </c>
      <c r="V158" s="20">
        <f>VLOOKUP(A158,preços01.04!A:W,23,0)</f>
        <v>50.03</v>
      </c>
      <c r="W158" s="6">
        <v>72</v>
      </c>
      <c r="X158" s="8">
        <f>VLOOKUP(A158,'[1]DADOS FICHA FARMA'!$A:$L,9,0)</f>
        <v>7896006225102</v>
      </c>
      <c r="Y158" s="9">
        <f>VLOOKUP(A158,'[1]DADOS FICHA FARMA'!$A:$K,11,0)</f>
        <v>198</v>
      </c>
      <c r="Z158" s="5" t="str">
        <f>VLOOKUP(A158,'[1]DADOS FICHA FARMA'!$A:$K,10,0)</f>
        <v>3004.90.99</v>
      </c>
      <c r="AA158">
        <f>VLOOKUP(A158,Fat!A:C,3,0)</f>
        <v>22618</v>
      </c>
    </row>
    <row r="159" spans="1:27" x14ac:dyDescent="0.25">
      <c r="A159" s="5">
        <v>1000896</v>
      </c>
      <c r="B159" s="5" t="s">
        <v>535</v>
      </c>
      <c r="C159" s="5">
        <v>50</v>
      </c>
      <c r="D159" s="5">
        <v>1</v>
      </c>
      <c r="E159" s="5" t="str">
        <f>VLOOKUP(D159,Plan2!A:B,2,0)</f>
        <v>Marcas UQ</v>
      </c>
      <c r="F159" s="5" t="str">
        <f>VLOOKUP(A159,'[1]DADOS FICHA FARMA'!$A:$L,12,0)</f>
        <v>Linha Humana Outros Lista Negativa</v>
      </c>
      <c r="G159" s="19">
        <f>VLOOKUP(A159,preços01.04!A:W,8,0)</f>
        <v>21.16</v>
      </c>
      <c r="H159" s="20">
        <f>VLOOKUP(A159,preços01.04!A:W,9,0)</f>
        <v>0.01</v>
      </c>
      <c r="I159" s="19">
        <f>VLOOKUP(A159,preços01.04!A:K,10,0)</f>
        <v>22.63</v>
      </c>
      <c r="J159" s="20">
        <f>VLOOKUP(A159,preços01.04!A:K,11,0)</f>
        <v>0.01</v>
      </c>
      <c r="K159" s="19">
        <f>VLOOKUP(A159,preços01.04!A:R,12,0)</f>
        <v>22.95</v>
      </c>
      <c r="L159" s="21">
        <f>VLOOKUP(A159,preços01.04!A:N,13,0)</f>
        <v>0.01</v>
      </c>
      <c r="M159" s="19">
        <f>VLOOKUP(A159,preços01.04!A:O,14,0)</f>
        <v>22.79</v>
      </c>
      <c r="N159" s="20">
        <f>VLOOKUP(A159,preços01.04!A:P,15,0)</f>
        <v>0.01</v>
      </c>
      <c r="O159" s="19">
        <f>VLOOKUP(A159,preços01.04!A:Q,16,0)</f>
        <v>23.61</v>
      </c>
      <c r="P159" s="20">
        <f>VLOOKUP(A159,preços01.04!A:R,17,0)</f>
        <v>0.01</v>
      </c>
      <c r="Q159" s="19">
        <f>VLOOKUP(A159,preços01.04!A:S,18,0)</f>
        <v>19.690000000000001</v>
      </c>
      <c r="R159" s="21">
        <f>VLOOKUP(A159,preços01.04!A:V,19,0)</f>
        <v>0.01</v>
      </c>
      <c r="S159" s="19">
        <f>VLOOKUP(A159,preços01.04!A:W,20,0)</f>
        <v>19.82</v>
      </c>
      <c r="T159" s="20">
        <f>VLOOKUP(A159,preços01.04!A:W,21,0)</f>
        <v>0.01</v>
      </c>
      <c r="U159" s="23">
        <f>VLOOKUP(A159,preços01.04!A:W,22,0)</f>
        <v>19.940000000000001</v>
      </c>
      <c r="V159" s="20">
        <f>VLOOKUP(A159,preços01.04!A:W,23,0)</f>
        <v>0.01</v>
      </c>
      <c r="W159" s="6">
        <v>75</v>
      </c>
      <c r="X159" s="8">
        <f>VLOOKUP(A159,'[1]DADOS FICHA FARMA'!$A:$L,9,0)</f>
        <v>7896006227014</v>
      </c>
      <c r="Y159" s="9">
        <f>VLOOKUP(A159,'[1]DADOS FICHA FARMA'!$A:$K,11,0)</f>
        <v>35</v>
      </c>
      <c r="Z159" s="5" t="str">
        <f>VLOOKUP(A159,'[1]DADOS FICHA FARMA'!$A:$K,10,0)</f>
        <v>3004.50.90</v>
      </c>
      <c r="AA159">
        <f>VLOOKUP(A159,Fat!A:C,3,0)</f>
        <v>172958</v>
      </c>
    </row>
    <row r="160" spans="1:27" x14ac:dyDescent="0.25">
      <c r="A160" s="5">
        <v>1001097</v>
      </c>
      <c r="B160" s="5" t="s">
        <v>561</v>
      </c>
      <c r="C160" s="5">
        <v>50</v>
      </c>
      <c r="D160" s="5">
        <v>1</v>
      </c>
      <c r="E160" s="5" t="str">
        <f>VLOOKUP(D160,Plan2!A:B,2,0)</f>
        <v>Marcas UQ</v>
      </c>
      <c r="F160" s="5" t="str">
        <f>VLOOKUP(A160,'[1]DADOS FICHA FARMA'!$A:$L,12,0)</f>
        <v>Linha Alimentos</v>
      </c>
      <c r="G160" s="19">
        <f>VLOOKUP(A160,preços01.04!A:W,8,0)</f>
        <v>46.7</v>
      </c>
      <c r="H160" s="20">
        <f>VLOOKUP(A160,preços01.04!A:W,9,0)</f>
        <v>46.7</v>
      </c>
      <c r="I160" s="19">
        <f>VLOOKUP(A160,preços01.04!A:K,10,0)</f>
        <v>46.7</v>
      </c>
      <c r="J160" s="20">
        <f>VLOOKUP(A160,preços01.04!A:K,11,0)</f>
        <v>46.7</v>
      </c>
      <c r="K160" s="19">
        <f>VLOOKUP(A160,preços01.04!A:R,12,0)</f>
        <v>46.7</v>
      </c>
      <c r="L160" s="21">
        <f>VLOOKUP(A160,preços01.04!A:N,13,0)</f>
        <v>46.7</v>
      </c>
      <c r="M160" s="19">
        <f>VLOOKUP(A160,preços01.04!A:O,14,0)</f>
        <v>46.7</v>
      </c>
      <c r="N160" s="20">
        <f>VLOOKUP(A160,preços01.04!A:P,15,0)</f>
        <v>46.7</v>
      </c>
      <c r="O160" s="19">
        <f>VLOOKUP(A160,preços01.04!A:Q,16,0)</f>
        <v>46.7</v>
      </c>
      <c r="P160" s="20">
        <f>VLOOKUP(A160,preços01.04!A:R,17,0)</f>
        <v>46.7</v>
      </c>
      <c r="Q160" s="19">
        <f>VLOOKUP(A160,preços01.04!A:S,18,0)</f>
        <v>46.7</v>
      </c>
      <c r="R160" s="21">
        <f>VLOOKUP(A160,preços01.04!A:V,19,0)</f>
        <v>46.7</v>
      </c>
      <c r="S160" s="19">
        <f>VLOOKUP(A160,preços01.04!A:W,20,0)</f>
        <v>46.7</v>
      </c>
      <c r="T160" s="20">
        <f>VLOOKUP(A160,preços01.04!A:W,21,0)</f>
        <v>46.7</v>
      </c>
      <c r="U160" s="23">
        <f>VLOOKUP(A160,preços01.04!A:W,22,0)</f>
        <v>46.7</v>
      </c>
      <c r="V160" s="20">
        <f>VLOOKUP(A160,preços01.04!A:W,23,0)</f>
        <v>46.7</v>
      </c>
      <c r="W160" s="6">
        <v>78</v>
      </c>
      <c r="X160" s="8">
        <f>VLOOKUP(A160,'[1]DADOS FICHA FARMA'!$A:$L,9,0)</f>
        <v>7896006210900</v>
      </c>
      <c r="Y160" s="9">
        <f>VLOOKUP(A160,'[1]DADOS FICHA FARMA'!$A:$K,11,0)</f>
        <v>70</v>
      </c>
      <c r="Z160" s="5" t="str">
        <f>VLOOKUP(A160,'[1]DADOS FICHA FARMA'!$A:$K,10,0)</f>
        <v>2106.90.30</v>
      </c>
      <c r="AA160">
        <f>VLOOKUP(A160,Fat!A:C,3,0)</f>
        <v>152780</v>
      </c>
    </row>
    <row r="161" spans="1:27" x14ac:dyDescent="0.25">
      <c r="A161" s="5">
        <v>1000873</v>
      </c>
      <c r="B161" s="5" t="s">
        <v>532</v>
      </c>
      <c r="C161" s="5">
        <v>50</v>
      </c>
      <c r="D161" s="5">
        <v>1</v>
      </c>
      <c r="E161" s="5" t="str">
        <f>VLOOKUP(D161,Plan2!A:B,2,0)</f>
        <v>Marcas UQ</v>
      </c>
      <c r="F161" s="5" t="str">
        <f>VLOOKUP(A161,'[1]DADOS FICHA FARMA'!$A:$L,12,0)</f>
        <v>Linha Alimentos</v>
      </c>
      <c r="G161" s="19">
        <f>VLOOKUP(A161,preços01.04!A:W,8,0)</f>
        <v>49.84</v>
      </c>
      <c r="H161" s="20">
        <f>VLOOKUP(A161,preços01.04!A:W,9,0)</f>
        <v>49.84</v>
      </c>
      <c r="I161" s="19">
        <f>VLOOKUP(A161,preços01.04!A:K,10,0)</f>
        <v>49.84</v>
      </c>
      <c r="J161" s="20">
        <f>VLOOKUP(A161,preços01.04!A:K,11,0)</f>
        <v>49.84</v>
      </c>
      <c r="K161" s="19">
        <f>VLOOKUP(A161,preços01.04!A:R,12,0)</f>
        <v>49.84</v>
      </c>
      <c r="L161" s="21">
        <f>VLOOKUP(A161,preços01.04!A:N,13,0)</f>
        <v>49.84</v>
      </c>
      <c r="M161" s="19">
        <f>VLOOKUP(A161,preços01.04!A:O,14,0)</f>
        <v>49.84</v>
      </c>
      <c r="N161" s="20">
        <f>VLOOKUP(A161,preços01.04!A:P,15,0)</f>
        <v>49.84</v>
      </c>
      <c r="O161" s="19">
        <f>VLOOKUP(A161,preços01.04!A:Q,16,0)</f>
        <v>49.84</v>
      </c>
      <c r="P161" s="20">
        <f>VLOOKUP(A161,preços01.04!A:R,17,0)</f>
        <v>49.84</v>
      </c>
      <c r="Q161" s="19">
        <f>VLOOKUP(A161,preços01.04!A:S,18,0)</f>
        <v>49.84</v>
      </c>
      <c r="R161" s="21">
        <f>VLOOKUP(A161,preços01.04!A:V,19,0)</f>
        <v>49.84</v>
      </c>
      <c r="S161" s="19">
        <f>VLOOKUP(A161,preços01.04!A:W,20,0)</f>
        <v>49.84</v>
      </c>
      <c r="T161" s="20">
        <f>VLOOKUP(A161,preços01.04!A:W,21,0)</f>
        <v>49.84</v>
      </c>
      <c r="U161" s="23">
        <f>VLOOKUP(A161,preços01.04!A:W,22,0)</f>
        <v>49.84</v>
      </c>
      <c r="V161" s="20">
        <f>VLOOKUP(A161,preços01.04!A:W,23,0)</f>
        <v>49.84</v>
      </c>
      <c r="W161" s="6">
        <v>78</v>
      </c>
      <c r="X161" s="8">
        <f>VLOOKUP(A161,'[1]DADOS FICHA FARMA'!$A:$L,9,0)</f>
        <v>7896006205647</v>
      </c>
      <c r="Y161" s="9">
        <f>VLOOKUP(A161,'[1]DADOS FICHA FARMA'!$A:$K,11,0)</f>
        <v>70</v>
      </c>
      <c r="Z161" s="5" t="str">
        <f>VLOOKUP(A161,'[1]DADOS FICHA FARMA'!$A:$K,10,0)</f>
        <v>2106.90.30</v>
      </c>
      <c r="AA161">
        <f>VLOOKUP(A161,Fat!A:C,3,0)</f>
        <v>110350</v>
      </c>
    </row>
    <row r="162" spans="1:27" x14ac:dyDescent="0.25">
      <c r="A162" s="5">
        <v>1000391</v>
      </c>
      <c r="B162" s="5" t="s">
        <v>517</v>
      </c>
      <c r="C162" s="5">
        <v>50</v>
      </c>
      <c r="D162" s="5">
        <v>2</v>
      </c>
      <c r="E162" s="5" t="str">
        <f>VLOOKUP(D162,Plan2!A:B,2,0)</f>
        <v>Andromed</v>
      </c>
      <c r="F162" s="5" t="str">
        <f>VLOOKUP(A162,'[1]DADOS FICHA FARMA'!$A:$L,12,0)</f>
        <v>Linha Humana Similar Lista Negativa</v>
      </c>
      <c r="G162" s="19">
        <f>VLOOKUP(A162,preços01.04!A:W,8,0)</f>
        <v>14.57</v>
      </c>
      <c r="H162" s="20">
        <f>VLOOKUP(A162,preços01.04!A:W,9,0)</f>
        <v>19.46</v>
      </c>
      <c r="I162" s="19">
        <f>VLOOKUP(A162,preços01.04!A:K,10,0)</f>
        <v>15.58</v>
      </c>
      <c r="J162" s="20">
        <f>VLOOKUP(A162,preços01.04!A:K,11,0)</f>
        <v>20.77</v>
      </c>
      <c r="K162" s="19">
        <f>VLOOKUP(A162,preços01.04!A:R,12,0)</f>
        <v>15.8</v>
      </c>
      <c r="L162" s="21">
        <f>VLOOKUP(A162,preços01.04!A:N,13,0)</f>
        <v>21.05</v>
      </c>
      <c r="M162" s="19">
        <f>VLOOKUP(A162,preços01.04!A:O,14,0)</f>
        <v>15.69</v>
      </c>
      <c r="N162" s="20">
        <f>VLOOKUP(A162,preços01.04!A:P,15,0)</f>
        <v>20.91</v>
      </c>
      <c r="O162" s="19">
        <f>VLOOKUP(A162,preços01.04!A:Q,16,0)</f>
        <v>16.260000000000002</v>
      </c>
      <c r="P162" s="20">
        <f>VLOOKUP(A162,preços01.04!A:R,17,0)</f>
        <v>21.64</v>
      </c>
      <c r="Q162" s="19">
        <f>VLOOKUP(A162,preços01.04!A:S,18,0)</f>
        <v>13.56</v>
      </c>
      <c r="R162" s="21">
        <f>VLOOKUP(A162,preços01.04!A:V,19,0)</f>
        <v>18.07</v>
      </c>
      <c r="S162" s="19">
        <f>VLOOKUP(A162,preços01.04!A:W,20,0)</f>
        <v>13.64</v>
      </c>
      <c r="T162" s="20">
        <f>VLOOKUP(A162,preços01.04!A:W,21,0)</f>
        <v>18.18</v>
      </c>
      <c r="U162" s="23">
        <f>VLOOKUP(A162,preços01.04!A:W,22,0)</f>
        <v>13.72</v>
      </c>
      <c r="V162" s="20">
        <f>VLOOKUP(A162,preços01.04!A:W,23,0)</f>
        <v>18.28</v>
      </c>
      <c r="W162" s="6">
        <v>20</v>
      </c>
      <c r="X162" s="8">
        <f>VLOOKUP(A162,'[1]DADOS FICHA FARMA'!$A:$L,9,0)</f>
        <v>7896006292005</v>
      </c>
      <c r="Y162" s="9">
        <f>VLOOKUP(A162,'[1]DADOS FICHA FARMA'!$A:$K,11,0)</f>
        <v>80</v>
      </c>
      <c r="Z162" s="5" t="str">
        <f>VLOOKUP(A162,'[1]DADOS FICHA FARMA'!$A:$K,10,0)</f>
        <v>3004.90.66</v>
      </c>
      <c r="AA162">
        <f>VLOOKUP(A162,Fat!A:C,3,0)</f>
        <v>813594</v>
      </c>
    </row>
    <row r="163" spans="1:27" x14ac:dyDescent="0.25">
      <c r="A163" s="5">
        <v>1000396</v>
      </c>
      <c r="B163" s="5" t="s">
        <v>519</v>
      </c>
      <c r="C163" s="5">
        <v>50</v>
      </c>
      <c r="D163" s="5">
        <v>2</v>
      </c>
      <c r="E163" s="5" t="str">
        <f>VLOOKUP(D163,Plan2!A:B,2,0)</f>
        <v>Andromed</v>
      </c>
      <c r="F163" s="5" t="str">
        <f>VLOOKUP(A163,'[1]DADOS FICHA FARMA'!$A:$L,12,0)</f>
        <v>Linha Humana Similar Lista Negativa</v>
      </c>
      <c r="G163" s="19">
        <f>VLOOKUP(A163,preços01.04!A:W,8,0)</f>
        <v>19.21</v>
      </c>
      <c r="H163" s="20">
        <f>VLOOKUP(A163,preços01.04!A:W,9,0)</f>
        <v>25.66</v>
      </c>
      <c r="I163" s="19">
        <f>VLOOKUP(A163,preços01.04!A:K,10,0)</f>
        <v>20.54</v>
      </c>
      <c r="J163" s="20">
        <f>VLOOKUP(A163,preços01.04!A:K,11,0)</f>
        <v>27.38</v>
      </c>
      <c r="K163" s="19">
        <f>VLOOKUP(A163,preços01.04!A:R,12,0)</f>
        <v>20.83</v>
      </c>
      <c r="L163" s="21">
        <f>VLOOKUP(A163,preços01.04!A:N,13,0)</f>
        <v>27.75</v>
      </c>
      <c r="M163" s="19">
        <f>VLOOKUP(A163,preços01.04!A:O,14,0)</f>
        <v>20.68</v>
      </c>
      <c r="N163" s="20">
        <f>VLOOKUP(A163,preços01.04!A:P,15,0)</f>
        <v>27.56</v>
      </c>
      <c r="O163" s="19">
        <f>VLOOKUP(A163,preços01.04!A:Q,16,0)</f>
        <v>21.43</v>
      </c>
      <c r="P163" s="20">
        <f>VLOOKUP(A163,preços01.04!A:R,17,0)</f>
        <v>28.53</v>
      </c>
      <c r="Q163" s="19">
        <f>VLOOKUP(A163,preços01.04!A:S,18,0)</f>
        <v>17.88</v>
      </c>
      <c r="R163" s="21">
        <f>VLOOKUP(A163,preços01.04!A:V,19,0)</f>
        <v>23.83</v>
      </c>
      <c r="S163" s="19">
        <f>VLOOKUP(A163,preços01.04!A:W,20,0)</f>
        <v>17.98</v>
      </c>
      <c r="T163" s="20">
        <f>VLOOKUP(A163,preços01.04!A:W,21,0)</f>
        <v>23.96</v>
      </c>
      <c r="U163" s="23">
        <f>VLOOKUP(A163,preços01.04!A:W,22,0)</f>
        <v>18.09</v>
      </c>
      <c r="V163" s="20">
        <f>VLOOKUP(A163,preços01.04!A:W,23,0)</f>
        <v>24.1</v>
      </c>
      <c r="W163" s="6">
        <v>20</v>
      </c>
      <c r="X163" s="8">
        <f>VLOOKUP(A163,'[1]DADOS FICHA FARMA'!$A:$L,9,0)</f>
        <v>7896006296003</v>
      </c>
      <c r="Y163" s="9">
        <f>VLOOKUP(A163,'[1]DADOS FICHA FARMA'!$A:$K,11,0)</f>
        <v>70</v>
      </c>
      <c r="Z163" s="5" t="str">
        <f>VLOOKUP(A163,'[1]DADOS FICHA FARMA'!$A:$K,10,0)</f>
        <v>3004.90.66</v>
      </c>
      <c r="AA163">
        <f>VLOOKUP(A163,Fat!A:C,3,0)</f>
        <v>104972</v>
      </c>
    </row>
    <row r="164" spans="1:27" x14ac:dyDescent="0.25">
      <c r="A164" s="5">
        <v>1000077</v>
      </c>
      <c r="B164" s="5" t="s">
        <v>444</v>
      </c>
      <c r="C164" s="5">
        <v>50</v>
      </c>
      <c r="D164" s="5">
        <v>2</v>
      </c>
      <c r="E164" s="5" t="str">
        <f>VLOOKUP(D164,Plan2!A:B,2,0)</f>
        <v>Andromed</v>
      </c>
      <c r="F164" s="5" t="str">
        <f>VLOOKUP(A164,'[1]DADOS FICHA FARMA'!$A:$L,12,0)</f>
        <v>Linha Humana Similar Lista Negativa</v>
      </c>
      <c r="G164" s="19">
        <f>VLOOKUP(A164,preços01.04!A:W,8,0)</f>
        <v>22.44</v>
      </c>
      <c r="H164" s="20">
        <f>VLOOKUP(A164,preços01.04!A:W,9,0)</f>
        <v>29.97</v>
      </c>
      <c r="I164" s="19">
        <f>VLOOKUP(A164,preços01.04!A:K,10,0)</f>
        <v>23.99</v>
      </c>
      <c r="J164" s="20">
        <f>VLOOKUP(A164,preços01.04!A:K,11,0)</f>
        <v>31.98</v>
      </c>
      <c r="K164" s="19">
        <f>VLOOKUP(A164,preços01.04!A:R,12,0)</f>
        <v>24.33</v>
      </c>
      <c r="L164" s="21">
        <f>VLOOKUP(A164,preços01.04!A:N,13,0)</f>
        <v>32.42</v>
      </c>
      <c r="M164" s="19">
        <f>VLOOKUP(A164,preços01.04!A:O,14,0)</f>
        <v>24.16</v>
      </c>
      <c r="N164" s="20">
        <f>VLOOKUP(A164,preços01.04!A:P,15,0)</f>
        <v>32.200000000000003</v>
      </c>
      <c r="O164" s="19">
        <f>VLOOKUP(A164,preços01.04!A:Q,16,0)</f>
        <v>25.03</v>
      </c>
      <c r="P164" s="20">
        <f>VLOOKUP(A164,preços01.04!A:R,17,0)</f>
        <v>33.32</v>
      </c>
      <c r="Q164" s="19">
        <f>VLOOKUP(A164,preços01.04!A:S,18,0)</f>
        <v>20.88</v>
      </c>
      <c r="R164" s="21">
        <f>VLOOKUP(A164,preços01.04!A:V,19,0)</f>
        <v>27.83</v>
      </c>
      <c r="S164" s="19">
        <f>VLOOKUP(A164,preços01.04!A:W,20,0)</f>
        <v>21.01</v>
      </c>
      <c r="T164" s="20">
        <f>VLOOKUP(A164,preços01.04!A:W,21,0)</f>
        <v>28</v>
      </c>
      <c r="U164" s="23">
        <f>VLOOKUP(A164,preços01.04!A:W,22,0)</f>
        <v>21.14</v>
      </c>
      <c r="V164" s="20">
        <f>VLOOKUP(A164,preços01.04!A:W,23,0)</f>
        <v>28.16</v>
      </c>
      <c r="W164" s="6">
        <v>20</v>
      </c>
      <c r="X164" s="8">
        <f>VLOOKUP(A164,'[1]DADOS FICHA FARMA'!$A:$L,9,0)</f>
        <v>7896006224181</v>
      </c>
      <c r="Y164" s="9">
        <f>VLOOKUP(A164,'[1]DADOS FICHA FARMA'!$A:$K,11,0)</f>
        <v>30</v>
      </c>
      <c r="Z164" s="5" t="str">
        <f>VLOOKUP(A164,'[1]DADOS FICHA FARMA'!$A:$K,10,0)</f>
        <v>3004.90.66</v>
      </c>
      <c r="AA164">
        <f>VLOOKUP(A164,Fat!A:C,3,0)</f>
        <v>250687</v>
      </c>
    </row>
    <row r="165" spans="1:27" x14ac:dyDescent="0.25">
      <c r="A165" s="5">
        <v>1001066</v>
      </c>
      <c r="B165" s="5" t="s">
        <v>368</v>
      </c>
      <c r="C165" s="5">
        <v>50</v>
      </c>
      <c r="D165" s="5">
        <v>2</v>
      </c>
      <c r="E165" s="5" t="str">
        <f>VLOOKUP(D165,Plan2!A:B,2,0)</f>
        <v>Andromed</v>
      </c>
      <c r="F165" s="5" t="str">
        <f>VLOOKUP(A165,'[1]DADOS FICHA FARMA'!$A:$L,12,0)</f>
        <v>Revenda Linha Humana Marca - Lista Negativa</v>
      </c>
      <c r="G165" s="19">
        <f>VLOOKUP(A165,preços01.04!A:W,8,0)</f>
        <v>26.53</v>
      </c>
      <c r="H165" s="20">
        <f>VLOOKUP(A165,preços01.04!A:W,9,0)</f>
        <v>35.44</v>
      </c>
      <c r="I165" s="19">
        <f>VLOOKUP(A165,preços01.04!A:K,10,0)</f>
        <v>28.37</v>
      </c>
      <c r="J165" s="20">
        <f>VLOOKUP(A165,preços01.04!A:K,11,0)</f>
        <v>37.82</v>
      </c>
      <c r="K165" s="19">
        <f>VLOOKUP(A165,preços01.04!A:R,12,0)</f>
        <v>28.77</v>
      </c>
      <c r="L165" s="21">
        <f>VLOOKUP(A165,preços01.04!A:N,13,0)</f>
        <v>38.33</v>
      </c>
      <c r="M165" s="19">
        <f>VLOOKUP(A165,preços01.04!A:O,14,0)</f>
        <v>28.57</v>
      </c>
      <c r="N165" s="20">
        <f>VLOOKUP(A165,preços01.04!A:P,15,0)</f>
        <v>38.07</v>
      </c>
      <c r="O165" s="19">
        <f>VLOOKUP(A165,preços01.04!A:Q,16,0)</f>
        <v>29.6</v>
      </c>
      <c r="P165" s="20">
        <f>VLOOKUP(A165,preços01.04!A:R,17,0)</f>
        <v>39.4</v>
      </c>
      <c r="Q165" s="19">
        <f>VLOOKUP(A165,preços01.04!A:S,18,0)</f>
        <v>24.69</v>
      </c>
      <c r="R165" s="21">
        <f>VLOOKUP(A165,preços01.04!A:V,19,0)</f>
        <v>32.909999999999997</v>
      </c>
      <c r="S165" s="19">
        <f>VLOOKUP(A165,preços01.04!A:W,20,0)</f>
        <v>24.84</v>
      </c>
      <c r="T165" s="20">
        <f>VLOOKUP(A165,preços01.04!A:W,21,0)</f>
        <v>33.1</v>
      </c>
      <c r="U165" s="23">
        <f>VLOOKUP(A165,preços01.04!A:W,22,0)</f>
        <v>24.99</v>
      </c>
      <c r="V165" s="20">
        <f>VLOOKUP(A165,preços01.04!A:W,23,0)</f>
        <v>33.29</v>
      </c>
      <c r="W165" s="6">
        <v>20</v>
      </c>
      <c r="X165" s="8">
        <f>VLOOKUP(A165,'[1]DADOS FICHA FARMA'!$A:$L,9,0)</f>
        <v>7896006205913</v>
      </c>
      <c r="Y165" s="9">
        <f>VLOOKUP(A165,'[1]DADOS FICHA FARMA'!$A:$K,11,0)</f>
        <v>12</v>
      </c>
      <c r="Z165" s="5" t="str">
        <f>VLOOKUP(A165,'[1]DADOS FICHA FARMA'!$A:$K,10,0)</f>
        <v>3004.90.66</v>
      </c>
      <c r="AA165">
        <f>VLOOKUP(A165,Fat!A:C,3,0)</f>
        <v>5038</v>
      </c>
    </row>
    <row r="166" spans="1:27" x14ac:dyDescent="0.25">
      <c r="A166" s="5">
        <v>1001071</v>
      </c>
      <c r="B166" s="5" t="s">
        <v>555</v>
      </c>
      <c r="C166" s="5">
        <v>50</v>
      </c>
      <c r="D166" s="5">
        <v>2</v>
      </c>
      <c r="E166" s="5" t="str">
        <f>VLOOKUP(D166,Plan2!A:B,2,0)</f>
        <v>Andromed</v>
      </c>
      <c r="F166" s="5" t="str">
        <f>VLOOKUP(A166,'[1]DADOS FICHA FARMA'!$A:$L,12,0)</f>
        <v>Linha Cosmecêutica</v>
      </c>
      <c r="G166" s="19">
        <f>VLOOKUP(A166,preços01.04!A:W,8,0)</f>
        <v>11.85</v>
      </c>
      <c r="H166" s="20">
        <f>VLOOKUP(A166,preços01.04!A:W,9,0)</f>
        <v>11.85</v>
      </c>
      <c r="I166" s="19">
        <f>VLOOKUP(A166,preços01.04!A:K,10,0)</f>
        <v>11.85</v>
      </c>
      <c r="J166" s="20">
        <f>VLOOKUP(A166,preços01.04!A:K,11,0)</f>
        <v>11.85</v>
      </c>
      <c r="K166" s="19">
        <f>VLOOKUP(A166,preços01.04!A:R,12,0)</f>
        <v>11.85</v>
      </c>
      <c r="L166" s="21">
        <f>VLOOKUP(A166,preços01.04!A:N,13,0)</f>
        <v>11.85</v>
      </c>
      <c r="M166" s="19">
        <f>VLOOKUP(A166,preços01.04!A:O,14,0)</f>
        <v>11.85</v>
      </c>
      <c r="N166" s="20">
        <f>VLOOKUP(A166,preços01.04!A:P,15,0)</f>
        <v>11.85</v>
      </c>
      <c r="O166" s="19">
        <f>VLOOKUP(A166,preços01.04!A:Q,16,0)</f>
        <v>11.85</v>
      </c>
      <c r="P166" s="20">
        <f>VLOOKUP(A166,preços01.04!A:R,17,0)</f>
        <v>11.85</v>
      </c>
      <c r="Q166" s="19">
        <f>VLOOKUP(A166,preços01.04!A:S,18,0)</f>
        <v>11.85</v>
      </c>
      <c r="R166" s="21">
        <f>VLOOKUP(A166,preços01.04!A:V,19,0)</f>
        <v>11.85</v>
      </c>
      <c r="S166" s="19">
        <f>VLOOKUP(A166,preços01.04!A:W,20,0)</f>
        <v>11.85</v>
      </c>
      <c r="T166" s="20">
        <f>VLOOKUP(A166,preços01.04!A:W,21,0)</f>
        <v>11.85</v>
      </c>
      <c r="U166" s="23">
        <f>VLOOKUP(A166,preços01.04!A:W,22,0)</f>
        <v>11.85</v>
      </c>
      <c r="V166" s="20">
        <f>VLOOKUP(A166,preços01.04!A:W,23,0)</f>
        <v>11.85</v>
      </c>
      <c r="W166" s="6">
        <v>20</v>
      </c>
      <c r="X166" s="8">
        <f>VLOOKUP(A166,'[1]DADOS FICHA FARMA'!$A:$L,9,0)</f>
        <v>7896006207481</v>
      </c>
      <c r="Y166" s="9">
        <f>VLOOKUP(A166,'[1]DADOS FICHA FARMA'!$A:$K,11,0)</f>
        <v>12</v>
      </c>
      <c r="Z166" s="5" t="str">
        <f>VLOOKUP(A166,'[1]DADOS FICHA FARMA'!$A:$K,10,0)</f>
        <v>3307.20.90</v>
      </c>
      <c r="AA166">
        <f>VLOOKUP(A166,Fat!A:C,3,0)</f>
        <v>57266</v>
      </c>
    </row>
    <row r="167" spans="1:27" x14ac:dyDescent="0.25">
      <c r="A167" s="5">
        <v>1000909</v>
      </c>
      <c r="B167" s="5" t="s">
        <v>537</v>
      </c>
      <c r="C167" s="5">
        <v>50</v>
      </c>
      <c r="D167" s="5">
        <v>2</v>
      </c>
      <c r="E167" s="5" t="str">
        <f>VLOOKUP(D167,Plan2!A:B,2,0)</f>
        <v>Andromed</v>
      </c>
      <c r="F167" s="5" t="str">
        <f>VLOOKUP(A167,'[1]DADOS FICHA FARMA'!$A:$L,12,0)</f>
        <v>Linha Cosmecêutica</v>
      </c>
      <c r="G167" s="19">
        <f>VLOOKUP(A167,preços01.04!A:W,8,0)</f>
        <v>4.92</v>
      </c>
      <c r="H167" s="20">
        <f>VLOOKUP(A167,preços01.04!A:W,9,0)</f>
        <v>4.92</v>
      </c>
      <c r="I167" s="19">
        <f>VLOOKUP(A167,preços01.04!A:K,10,0)</f>
        <v>4.92</v>
      </c>
      <c r="J167" s="20">
        <f>VLOOKUP(A167,preços01.04!A:K,11,0)</f>
        <v>4.92</v>
      </c>
      <c r="K167" s="19">
        <f>VLOOKUP(A167,preços01.04!A:R,12,0)</f>
        <v>4.92</v>
      </c>
      <c r="L167" s="21">
        <f>VLOOKUP(A167,preços01.04!A:N,13,0)</f>
        <v>4.92</v>
      </c>
      <c r="M167" s="19">
        <f>VLOOKUP(A167,preços01.04!A:O,14,0)</f>
        <v>4.92</v>
      </c>
      <c r="N167" s="20">
        <f>VLOOKUP(A167,preços01.04!A:P,15,0)</f>
        <v>4.92</v>
      </c>
      <c r="O167" s="19">
        <f>VLOOKUP(A167,preços01.04!A:Q,16,0)</f>
        <v>4.92</v>
      </c>
      <c r="P167" s="20">
        <f>VLOOKUP(A167,preços01.04!A:R,17,0)</f>
        <v>4.92</v>
      </c>
      <c r="Q167" s="19">
        <f>VLOOKUP(A167,preços01.04!A:S,18,0)</f>
        <v>4.92</v>
      </c>
      <c r="R167" s="21">
        <f>VLOOKUP(A167,preços01.04!A:V,19,0)</f>
        <v>4.92</v>
      </c>
      <c r="S167" s="19">
        <f>VLOOKUP(A167,preços01.04!A:W,20,0)</f>
        <v>4.92</v>
      </c>
      <c r="T167" s="20">
        <f>VLOOKUP(A167,preços01.04!A:W,21,0)</f>
        <v>4.92</v>
      </c>
      <c r="U167" s="23">
        <f>VLOOKUP(A167,preços01.04!A:W,22,0)</f>
        <v>4.92</v>
      </c>
      <c r="V167" s="20">
        <f>VLOOKUP(A167,preços01.04!A:W,23,0)</f>
        <v>4.92</v>
      </c>
      <c r="W167" s="6">
        <v>20</v>
      </c>
      <c r="X167" s="8">
        <f>VLOOKUP(A167,'[1]DADOS FICHA FARMA'!$A:$L,9,0)</f>
        <v>7896006204657</v>
      </c>
      <c r="Y167" s="9">
        <f>VLOOKUP(A167,'[1]DADOS FICHA FARMA'!$A:$K,11,0)</f>
        <v>42</v>
      </c>
      <c r="Z167" s="5" t="str">
        <f>VLOOKUP(A167,'[1]DADOS FICHA FARMA'!$A:$K,10,0)</f>
        <v>3304.91.00 EX01</v>
      </c>
      <c r="AA167">
        <f>VLOOKUP(A167,Fat!A:C,3,0)</f>
        <v>100363</v>
      </c>
    </row>
    <row r="168" spans="1:27" x14ac:dyDescent="0.25">
      <c r="A168" s="5">
        <v>1001012</v>
      </c>
      <c r="B168" s="5" t="s">
        <v>546</v>
      </c>
      <c r="C168" s="5">
        <v>50</v>
      </c>
      <c r="D168" s="5">
        <v>2</v>
      </c>
      <c r="E168" s="5" t="str">
        <f>VLOOKUP(D168,Plan2!A:B,2,0)</f>
        <v>Andromed</v>
      </c>
      <c r="F168" s="5" t="str">
        <f>VLOOKUP(A168,'[1]DADOS FICHA FARMA'!$A:$L,12,0)</f>
        <v>Linha Cosmecêutica</v>
      </c>
      <c r="G168" s="19">
        <f>VLOOKUP(A168,preços01.04!A:W,8,0)</f>
        <v>12.32</v>
      </c>
      <c r="H168" s="20">
        <f>VLOOKUP(A168,preços01.04!A:W,9,0)</f>
        <v>12.32</v>
      </c>
      <c r="I168" s="19">
        <f>VLOOKUP(A168,preços01.04!A:K,10,0)</f>
        <v>12.32</v>
      </c>
      <c r="J168" s="20">
        <f>VLOOKUP(A168,preços01.04!A:K,11,0)</f>
        <v>12.32</v>
      </c>
      <c r="K168" s="19">
        <f>VLOOKUP(A168,preços01.04!A:R,12,0)</f>
        <v>12.32</v>
      </c>
      <c r="L168" s="21">
        <f>VLOOKUP(A168,preços01.04!A:N,13,0)</f>
        <v>12.32</v>
      </c>
      <c r="M168" s="19">
        <f>VLOOKUP(A168,preços01.04!A:O,14,0)</f>
        <v>12.32</v>
      </c>
      <c r="N168" s="20">
        <f>VLOOKUP(A168,preços01.04!A:P,15,0)</f>
        <v>12.32</v>
      </c>
      <c r="O168" s="19">
        <f>VLOOKUP(A168,preços01.04!A:Q,16,0)</f>
        <v>12.32</v>
      </c>
      <c r="P168" s="20">
        <f>VLOOKUP(A168,preços01.04!A:R,17,0)</f>
        <v>12.32</v>
      </c>
      <c r="Q168" s="19">
        <f>VLOOKUP(A168,preços01.04!A:S,18,0)</f>
        <v>12.32</v>
      </c>
      <c r="R168" s="21">
        <f>VLOOKUP(A168,preços01.04!A:V,19,0)</f>
        <v>12.32</v>
      </c>
      <c r="S168" s="19">
        <f>VLOOKUP(A168,preços01.04!A:W,20,0)</f>
        <v>12.32</v>
      </c>
      <c r="T168" s="20">
        <f>VLOOKUP(A168,preços01.04!A:W,21,0)</f>
        <v>12.32</v>
      </c>
      <c r="U168" s="23">
        <f>VLOOKUP(A168,preços01.04!A:W,22,0)</f>
        <v>12.32</v>
      </c>
      <c r="V168" s="20">
        <f>VLOOKUP(A168,preços01.04!A:W,23,0)</f>
        <v>12.32</v>
      </c>
      <c r="W168" s="6">
        <v>20</v>
      </c>
      <c r="X168" s="8">
        <f>VLOOKUP(A168,'[1]DADOS FICHA FARMA'!$A:$L,9,0)</f>
        <v>7896006207245</v>
      </c>
      <c r="Y168" s="9">
        <f>VLOOKUP(A168,'[1]DADOS FICHA FARMA'!$A:$K,11,0)</f>
        <v>32</v>
      </c>
      <c r="Z168" s="5" t="str">
        <f>VLOOKUP(A168,'[1]DADOS FICHA FARMA'!$A:$K,10,0)</f>
        <v>3304.99.10</v>
      </c>
      <c r="AA168">
        <f>VLOOKUP(A168,Fat!A:C,3,0)</f>
        <v>18054</v>
      </c>
    </row>
    <row r="169" spans="1:27" x14ac:dyDescent="0.25">
      <c r="A169" s="5">
        <v>1001015</v>
      </c>
      <c r="B169" s="5" t="s">
        <v>549</v>
      </c>
      <c r="C169" s="5">
        <v>50</v>
      </c>
      <c r="D169" s="5">
        <v>2</v>
      </c>
      <c r="E169" s="5" t="str">
        <f>VLOOKUP(D169,Plan2!A:B,2,0)</f>
        <v>Andromed</v>
      </c>
      <c r="F169" s="5" t="str">
        <f>VLOOKUP(A169,'[1]DADOS FICHA FARMA'!$A:$L,12,0)</f>
        <v>Linha Cosmecêutica</v>
      </c>
      <c r="G169" s="19">
        <f>VLOOKUP(A169,preços01.04!A:W,8,0)</f>
        <v>4.92</v>
      </c>
      <c r="H169" s="20">
        <f>VLOOKUP(A169,preços01.04!A:W,9,0)</f>
        <v>4.92</v>
      </c>
      <c r="I169" s="19">
        <f>VLOOKUP(A169,preços01.04!A:K,10,0)</f>
        <v>4.92</v>
      </c>
      <c r="J169" s="20">
        <f>VLOOKUP(A169,preços01.04!A:K,11,0)</f>
        <v>4.92</v>
      </c>
      <c r="K169" s="19">
        <f>VLOOKUP(A169,preços01.04!A:R,12,0)</f>
        <v>4.92</v>
      </c>
      <c r="L169" s="21">
        <f>VLOOKUP(A169,preços01.04!A:N,13,0)</f>
        <v>4.92</v>
      </c>
      <c r="M169" s="19">
        <f>VLOOKUP(A169,preços01.04!A:O,14,0)</f>
        <v>4.92</v>
      </c>
      <c r="N169" s="20">
        <f>VLOOKUP(A169,preços01.04!A:P,15,0)</f>
        <v>4.92</v>
      </c>
      <c r="O169" s="19">
        <f>VLOOKUP(A169,preços01.04!A:Q,16,0)</f>
        <v>4.92</v>
      </c>
      <c r="P169" s="20">
        <f>VLOOKUP(A169,preços01.04!A:R,17,0)</f>
        <v>4.92</v>
      </c>
      <c r="Q169" s="19">
        <f>VLOOKUP(A169,preços01.04!A:S,18,0)</f>
        <v>4.92</v>
      </c>
      <c r="R169" s="21">
        <f>VLOOKUP(A169,preços01.04!A:V,19,0)</f>
        <v>4.92</v>
      </c>
      <c r="S169" s="19">
        <f>VLOOKUP(A169,preços01.04!A:W,20,0)</f>
        <v>4.92</v>
      </c>
      <c r="T169" s="20">
        <f>VLOOKUP(A169,preços01.04!A:W,21,0)</f>
        <v>4.92</v>
      </c>
      <c r="U169" s="23">
        <f>VLOOKUP(A169,preços01.04!A:W,22,0)</f>
        <v>4.92</v>
      </c>
      <c r="V169" s="20">
        <f>VLOOKUP(A169,preços01.04!A:W,23,0)</f>
        <v>4.92</v>
      </c>
      <c r="W169" s="6">
        <v>20</v>
      </c>
      <c r="X169" s="8">
        <f>VLOOKUP(A169,'[1]DADOS FICHA FARMA'!$A:$L,9,0)</f>
        <v>7896006207276</v>
      </c>
      <c r="Y169" s="9">
        <f>VLOOKUP(A169,'[1]DADOS FICHA FARMA'!$A:$K,11,0)</f>
        <v>42</v>
      </c>
      <c r="Z169" s="5" t="str">
        <f>VLOOKUP(A169,'[1]DADOS FICHA FARMA'!$A:$K,10,0)</f>
        <v>3304.91.00 EX01</v>
      </c>
      <c r="AA169">
        <f>VLOOKUP(A169,Fat!A:C,3,0)</f>
        <v>72006</v>
      </c>
    </row>
    <row r="170" spans="1:27" x14ac:dyDescent="0.25">
      <c r="A170" s="5">
        <v>1001013</v>
      </c>
      <c r="B170" s="5" t="s">
        <v>547</v>
      </c>
      <c r="C170" s="5">
        <v>50</v>
      </c>
      <c r="D170" s="5">
        <v>2</v>
      </c>
      <c r="E170" s="5" t="str">
        <f>VLOOKUP(D170,Plan2!A:B,2,0)</f>
        <v>Andromed</v>
      </c>
      <c r="F170" s="5" t="str">
        <f>VLOOKUP(A170,'[1]DADOS FICHA FARMA'!$A:$L,12,0)</f>
        <v>Linha Cosmecêutica</v>
      </c>
      <c r="G170" s="19">
        <f>VLOOKUP(A170,preços01.04!A:W,8,0)</f>
        <v>4.92</v>
      </c>
      <c r="H170" s="20">
        <f>VLOOKUP(A170,preços01.04!A:W,9,0)</f>
        <v>4.92</v>
      </c>
      <c r="I170" s="19">
        <f>VLOOKUP(A170,preços01.04!A:K,10,0)</f>
        <v>4.92</v>
      </c>
      <c r="J170" s="20">
        <f>VLOOKUP(A170,preços01.04!A:K,11,0)</f>
        <v>4.92</v>
      </c>
      <c r="K170" s="19">
        <f>VLOOKUP(A170,preços01.04!A:R,12,0)</f>
        <v>4.92</v>
      </c>
      <c r="L170" s="21">
        <f>VLOOKUP(A170,preços01.04!A:N,13,0)</f>
        <v>4.92</v>
      </c>
      <c r="M170" s="19">
        <f>VLOOKUP(A170,preços01.04!A:O,14,0)</f>
        <v>4.92</v>
      </c>
      <c r="N170" s="20">
        <f>VLOOKUP(A170,preços01.04!A:P,15,0)</f>
        <v>4.92</v>
      </c>
      <c r="O170" s="19">
        <f>VLOOKUP(A170,preços01.04!A:Q,16,0)</f>
        <v>4.92</v>
      </c>
      <c r="P170" s="20">
        <f>VLOOKUP(A170,preços01.04!A:R,17,0)</f>
        <v>4.92</v>
      </c>
      <c r="Q170" s="19">
        <f>VLOOKUP(A170,preços01.04!A:S,18,0)</f>
        <v>4.92</v>
      </c>
      <c r="R170" s="21">
        <f>VLOOKUP(A170,preços01.04!A:V,19,0)</f>
        <v>4.92</v>
      </c>
      <c r="S170" s="19">
        <f>VLOOKUP(A170,preços01.04!A:W,20,0)</f>
        <v>4.92</v>
      </c>
      <c r="T170" s="20">
        <f>VLOOKUP(A170,preços01.04!A:W,21,0)</f>
        <v>4.92</v>
      </c>
      <c r="U170" s="23">
        <f>VLOOKUP(A170,preços01.04!A:W,22,0)</f>
        <v>4.92</v>
      </c>
      <c r="V170" s="20">
        <f>VLOOKUP(A170,preços01.04!A:W,23,0)</f>
        <v>4.92</v>
      </c>
      <c r="W170" s="6">
        <v>20</v>
      </c>
      <c r="X170" s="8">
        <f>VLOOKUP(A170,'[1]DADOS FICHA FARMA'!$A:$L,9,0)</f>
        <v>7896006207269</v>
      </c>
      <c r="Y170" s="9">
        <f>VLOOKUP(A170,'[1]DADOS FICHA FARMA'!$A:$K,11,0)</f>
        <v>42</v>
      </c>
      <c r="Z170" s="5" t="str">
        <f>VLOOKUP(A170,'[1]DADOS FICHA FARMA'!$A:$K,10,0)</f>
        <v>3304.91.00 EX01</v>
      </c>
      <c r="AA170">
        <f>VLOOKUP(A170,Fat!A:C,3,0)</f>
        <v>64360</v>
      </c>
    </row>
    <row r="173" spans="1:27" x14ac:dyDescent="0.25">
      <c r="A173" s="3" t="s">
        <v>758</v>
      </c>
    </row>
    <row r="174" spans="1:27" x14ac:dyDescent="0.25">
      <c r="A174" t="s">
        <v>756</v>
      </c>
    </row>
    <row r="175" spans="1:27" x14ac:dyDescent="0.25">
      <c r="A175" t="s">
        <v>757</v>
      </c>
    </row>
    <row r="176" spans="1:27" x14ac:dyDescent="0.25">
      <c r="A176" t="s">
        <v>759</v>
      </c>
    </row>
  </sheetData>
  <sortState ref="A5:AM193">
    <sortCondition ref="B5:B193"/>
  </sortState>
  <mergeCells count="1">
    <mergeCell ref="Q6:V6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1"/>
  <sheetViews>
    <sheetView topLeftCell="A48" workbookViewId="0">
      <selection activeCell="A60" sqref="A60:E60"/>
    </sheetView>
  </sheetViews>
  <sheetFormatPr defaultRowHeight="15" x14ac:dyDescent="0.25"/>
  <cols>
    <col min="2" max="2" width="44.7109375" bestFit="1" customWidth="1"/>
    <col min="4" max="4" width="5" bestFit="1" customWidth="1"/>
    <col min="5" max="5" width="3.28515625" bestFit="1" customWidth="1"/>
    <col min="6" max="6" width="6.7109375" bestFit="1" customWidth="1"/>
    <col min="7" max="7" width="3.85546875" bestFit="1" customWidth="1"/>
    <col min="8" max="13" width="12.140625" style="17" bestFit="1" customWidth="1"/>
    <col min="14" max="23" width="12.140625" style="18" bestFit="1" customWidth="1"/>
  </cols>
  <sheetData>
    <row r="1" spans="1:23" x14ac:dyDescent="0.25">
      <c r="A1" t="s">
        <v>738</v>
      </c>
    </row>
    <row r="3" spans="1:23" x14ac:dyDescent="0.2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  <c r="P3">
        <v>16</v>
      </c>
      <c r="Q3">
        <v>17</v>
      </c>
      <c r="R3">
        <v>18</v>
      </c>
      <c r="S3">
        <v>19</v>
      </c>
      <c r="T3">
        <v>20</v>
      </c>
      <c r="U3">
        <v>21</v>
      </c>
      <c r="V3">
        <v>22</v>
      </c>
      <c r="W3">
        <v>23</v>
      </c>
    </row>
    <row r="4" spans="1:23" x14ac:dyDescent="0.25">
      <c r="A4" t="s">
        <v>0</v>
      </c>
      <c r="B4" t="s">
        <v>1</v>
      </c>
      <c r="C4" t="s">
        <v>2</v>
      </c>
      <c r="D4" t="s">
        <v>739</v>
      </c>
      <c r="E4" t="s">
        <v>3</v>
      </c>
      <c r="F4" t="s">
        <v>740</v>
      </c>
      <c r="G4" t="s">
        <v>741</v>
      </c>
      <c r="H4" s="17" t="s">
        <v>742</v>
      </c>
      <c r="I4" s="17" t="s">
        <v>743</v>
      </c>
      <c r="J4" s="17" t="s">
        <v>744</v>
      </c>
      <c r="K4" s="17" t="s">
        <v>745</v>
      </c>
      <c r="L4" s="17" t="s">
        <v>746</v>
      </c>
      <c r="M4" s="17" t="s">
        <v>747</v>
      </c>
      <c r="N4" s="18" t="s">
        <v>6</v>
      </c>
      <c r="O4" s="18" t="s">
        <v>7</v>
      </c>
      <c r="P4" s="18" t="s">
        <v>748</v>
      </c>
      <c r="Q4" s="18" t="s">
        <v>749</v>
      </c>
      <c r="R4" s="18" t="s">
        <v>8</v>
      </c>
      <c r="S4" s="18" t="s">
        <v>9</v>
      </c>
      <c r="T4" s="18" t="s">
        <v>10</v>
      </c>
      <c r="U4" s="18" t="s">
        <v>11</v>
      </c>
      <c r="V4" s="18" t="s">
        <v>12</v>
      </c>
      <c r="W4" s="18" t="s">
        <v>13</v>
      </c>
    </row>
    <row r="6" spans="1:23" x14ac:dyDescent="0.25">
      <c r="A6">
        <v>1001112</v>
      </c>
      <c r="B6" t="s">
        <v>562</v>
      </c>
      <c r="C6">
        <v>50</v>
      </c>
      <c r="D6">
        <v>9</v>
      </c>
      <c r="E6">
        <v>2</v>
      </c>
      <c r="H6" s="17">
        <v>6.89</v>
      </c>
      <c r="I6" s="17">
        <v>9.1999999999999993</v>
      </c>
      <c r="J6" s="17">
        <v>7.37</v>
      </c>
      <c r="K6" s="17">
        <v>9.82</v>
      </c>
      <c r="L6" s="17">
        <v>7.47</v>
      </c>
      <c r="M6" s="17">
        <v>9.9499999999999993</v>
      </c>
      <c r="N6" s="18">
        <v>7.42</v>
      </c>
      <c r="O6" s="18">
        <v>9.89</v>
      </c>
      <c r="P6" s="18">
        <v>7.69</v>
      </c>
      <c r="Q6" s="18">
        <v>10.23</v>
      </c>
      <c r="R6" s="18">
        <v>6.41</v>
      </c>
      <c r="S6" s="18">
        <v>8.5399999999999991</v>
      </c>
      <c r="T6" s="18">
        <v>6.45</v>
      </c>
      <c r="U6" s="18">
        <v>8.6</v>
      </c>
      <c r="V6" s="18">
        <v>6.49</v>
      </c>
      <c r="W6" s="18">
        <v>8.65</v>
      </c>
    </row>
    <row r="7" spans="1:23" x14ac:dyDescent="0.25">
      <c r="A7">
        <v>1000011</v>
      </c>
      <c r="B7" t="s">
        <v>23</v>
      </c>
      <c r="C7">
        <v>50</v>
      </c>
      <c r="D7">
        <v>9</v>
      </c>
      <c r="E7">
        <v>2</v>
      </c>
      <c r="F7" t="s">
        <v>15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</row>
    <row r="8" spans="1:23" x14ac:dyDescent="0.25">
      <c r="A8">
        <v>1000017</v>
      </c>
      <c r="B8" t="s">
        <v>28</v>
      </c>
      <c r="C8">
        <v>50</v>
      </c>
      <c r="D8">
        <v>9</v>
      </c>
      <c r="E8">
        <v>2</v>
      </c>
      <c r="F8" t="s">
        <v>15</v>
      </c>
      <c r="G8" t="s">
        <v>19</v>
      </c>
      <c r="H8" s="17">
        <v>65.67</v>
      </c>
      <c r="I8" s="17">
        <v>87.72</v>
      </c>
      <c r="J8" s="17">
        <v>70.22</v>
      </c>
      <c r="K8" s="17">
        <v>93.6</v>
      </c>
      <c r="L8" s="17">
        <v>71.209999999999994</v>
      </c>
      <c r="M8" s="17">
        <v>94.87</v>
      </c>
      <c r="N8" s="18">
        <v>70.709999999999994</v>
      </c>
      <c r="O8" s="18">
        <v>94.23</v>
      </c>
      <c r="P8" s="18">
        <v>73.27</v>
      </c>
      <c r="Q8" s="18">
        <v>97.53</v>
      </c>
      <c r="R8" s="18">
        <v>61.12</v>
      </c>
      <c r="S8" s="18">
        <v>81.47</v>
      </c>
      <c r="T8" s="18">
        <v>61.49</v>
      </c>
      <c r="U8" s="18">
        <v>81.94</v>
      </c>
      <c r="V8" s="18">
        <v>61.87</v>
      </c>
      <c r="W8" s="18">
        <v>82.43</v>
      </c>
    </row>
    <row r="9" spans="1:23" x14ac:dyDescent="0.25">
      <c r="A9">
        <v>1000278</v>
      </c>
      <c r="B9" t="s">
        <v>206</v>
      </c>
      <c r="C9">
        <v>50</v>
      </c>
      <c r="D9">
        <v>9</v>
      </c>
      <c r="E9">
        <v>7</v>
      </c>
      <c r="F9" t="s">
        <v>15</v>
      </c>
      <c r="H9" s="17">
        <v>16.829999999999998</v>
      </c>
      <c r="I9" s="17">
        <v>23.26</v>
      </c>
      <c r="J9" s="17">
        <v>17.84</v>
      </c>
      <c r="K9" s="17">
        <v>24.67</v>
      </c>
      <c r="L9" s="17">
        <v>18.059999999999999</v>
      </c>
      <c r="M9" s="17">
        <v>24.97</v>
      </c>
      <c r="N9" s="18">
        <v>17.95</v>
      </c>
      <c r="O9" s="18">
        <v>24.82</v>
      </c>
      <c r="P9" s="18">
        <v>18.510000000000002</v>
      </c>
      <c r="Q9" s="18">
        <v>25.59</v>
      </c>
      <c r="R9" s="18">
        <v>17.84</v>
      </c>
      <c r="S9" s="18">
        <v>24.66</v>
      </c>
      <c r="T9" s="18">
        <v>17.95</v>
      </c>
      <c r="U9" s="18">
        <v>24.81</v>
      </c>
      <c r="V9" s="18">
        <v>18.059999999999999</v>
      </c>
      <c r="W9" s="18">
        <v>24.97</v>
      </c>
    </row>
    <row r="10" spans="1:23" x14ac:dyDescent="0.25">
      <c r="A10">
        <v>1001074</v>
      </c>
      <c r="B10" t="s">
        <v>557</v>
      </c>
      <c r="C10">
        <v>50</v>
      </c>
      <c r="D10">
        <v>9</v>
      </c>
      <c r="E10">
        <v>7</v>
      </c>
      <c r="H10" s="17">
        <v>16.920000000000002</v>
      </c>
      <c r="I10" s="17">
        <v>23.39</v>
      </c>
      <c r="J10" s="17">
        <v>17.940000000000001</v>
      </c>
      <c r="K10" s="17">
        <v>24.8</v>
      </c>
      <c r="L10" s="17">
        <v>18.16</v>
      </c>
      <c r="M10" s="17">
        <v>25.11</v>
      </c>
      <c r="N10" s="18">
        <v>18.05</v>
      </c>
      <c r="O10" s="18">
        <v>24.95</v>
      </c>
      <c r="P10" s="18">
        <v>18.61</v>
      </c>
      <c r="Q10" s="18">
        <v>25.73</v>
      </c>
      <c r="R10" s="18">
        <v>17.940000000000001</v>
      </c>
      <c r="S10" s="18">
        <v>24.8</v>
      </c>
      <c r="T10" s="18">
        <v>18.05</v>
      </c>
      <c r="U10" s="18">
        <v>24.95</v>
      </c>
      <c r="V10" s="18">
        <v>18.16</v>
      </c>
      <c r="W10" s="18">
        <v>25.11</v>
      </c>
    </row>
    <row r="11" spans="1:23" x14ac:dyDescent="0.25">
      <c r="A11">
        <v>1000307</v>
      </c>
      <c r="B11" t="s">
        <v>498</v>
      </c>
      <c r="C11">
        <v>50</v>
      </c>
      <c r="D11">
        <v>9</v>
      </c>
      <c r="E11">
        <v>7</v>
      </c>
      <c r="H11" s="17">
        <v>5.07</v>
      </c>
      <c r="I11" s="17">
        <v>7.01</v>
      </c>
      <c r="J11" s="17">
        <v>5.37</v>
      </c>
      <c r="K11" s="17">
        <v>7.43</v>
      </c>
      <c r="L11" s="17">
        <v>5.44</v>
      </c>
      <c r="M11" s="17">
        <v>7.52</v>
      </c>
      <c r="N11" s="18">
        <v>5.41</v>
      </c>
      <c r="O11" s="18">
        <v>7.47</v>
      </c>
      <c r="P11" s="18">
        <v>5.58</v>
      </c>
      <c r="Q11" s="18">
        <v>7.71</v>
      </c>
      <c r="R11" s="18">
        <v>5.37</v>
      </c>
      <c r="S11" s="18">
        <v>7.42</v>
      </c>
      <c r="T11" s="18">
        <v>5.41</v>
      </c>
      <c r="U11" s="18">
        <v>7.48</v>
      </c>
      <c r="V11" s="18">
        <v>5.44</v>
      </c>
      <c r="W11" s="18">
        <v>7.52</v>
      </c>
    </row>
    <row r="12" spans="1:23" x14ac:dyDescent="0.25">
      <c r="A12">
        <v>1000308</v>
      </c>
      <c r="B12" t="s">
        <v>499</v>
      </c>
      <c r="C12">
        <v>50</v>
      </c>
      <c r="D12">
        <v>9</v>
      </c>
      <c r="E12">
        <v>7</v>
      </c>
      <c r="H12" s="17">
        <v>7.07</v>
      </c>
      <c r="I12" s="17">
        <v>9.4499999999999993</v>
      </c>
      <c r="J12" s="17">
        <v>7.56</v>
      </c>
      <c r="K12" s="17">
        <v>10.08</v>
      </c>
      <c r="L12" s="17">
        <v>7.67</v>
      </c>
      <c r="M12" s="17">
        <v>10.220000000000001</v>
      </c>
      <c r="N12" s="18">
        <v>7.62</v>
      </c>
      <c r="O12" s="18">
        <v>10.15</v>
      </c>
      <c r="P12" s="18">
        <v>7.89</v>
      </c>
      <c r="Q12" s="18">
        <v>10.5</v>
      </c>
      <c r="R12" s="18">
        <v>6.58</v>
      </c>
      <c r="S12" s="18">
        <v>8.77</v>
      </c>
      <c r="T12" s="18">
        <v>6.62</v>
      </c>
      <c r="U12" s="18">
        <v>8.82</v>
      </c>
      <c r="V12" s="18">
        <v>6.66</v>
      </c>
      <c r="W12" s="18">
        <v>8.8699999999999992</v>
      </c>
    </row>
    <row r="13" spans="1:23" x14ac:dyDescent="0.25">
      <c r="A13">
        <v>1000285</v>
      </c>
      <c r="B13" t="s">
        <v>489</v>
      </c>
      <c r="C13">
        <v>50</v>
      </c>
      <c r="D13">
        <v>9</v>
      </c>
      <c r="E13">
        <v>7</v>
      </c>
      <c r="H13" s="17">
        <v>10.67</v>
      </c>
      <c r="I13" s="17">
        <v>14.25</v>
      </c>
      <c r="J13" s="17">
        <v>11.41</v>
      </c>
      <c r="K13" s="17">
        <v>15.21</v>
      </c>
      <c r="L13" s="17">
        <v>11.57</v>
      </c>
      <c r="M13" s="17">
        <v>15.41</v>
      </c>
      <c r="N13" s="18">
        <v>11.49</v>
      </c>
      <c r="O13" s="18">
        <v>15.31</v>
      </c>
      <c r="P13" s="18">
        <v>11.9</v>
      </c>
      <c r="Q13" s="18">
        <v>15.85</v>
      </c>
      <c r="R13" s="18">
        <v>9.93</v>
      </c>
      <c r="S13" s="18">
        <v>13.24</v>
      </c>
      <c r="T13" s="18">
        <v>9.99</v>
      </c>
      <c r="U13" s="18">
        <v>13.31</v>
      </c>
      <c r="V13" s="18">
        <v>10.050000000000001</v>
      </c>
      <c r="W13" s="18">
        <v>13.39</v>
      </c>
    </row>
    <row r="14" spans="1:23" x14ac:dyDescent="0.25">
      <c r="A14">
        <v>1000287</v>
      </c>
      <c r="B14" t="s">
        <v>490</v>
      </c>
      <c r="C14">
        <v>50</v>
      </c>
      <c r="D14">
        <v>9</v>
      </c>
      <c r="E14">
        <v>7</v>
      </c>
      <c r="H14" s="17">
        <v>17.36</v>
      </c>
      <c r="I14" s="17">
        <v>23.18</v>
      </c>
      <c r="J14" s="17">
        <v>18.559999999999999</v>
      </c>
      <c r="K14" s="17">
        <v>24.74</v>
      </c>
      <c r="L14" s="17">
        <v>18.82</v>
      </c>
      <c r="M14" s="17">
        <v>25.07</v>
      </c>
      <c r="N14" s="18">
        <v>18.690000000000001</v>
      </c>
      <c r="O14" s="18">
        <v>24.9</v>
      </c>
      <c r="P14" s="18">
        <v>19.36</v>
      </c>
      <c r="Q14" s="18">
        <v>25.78</v>
      </c>
      <c r="R14" s="18">
        <v>16.149999999999999</v>
      </c>
      <c r="S14" s="18">
        <v>21.53</v>
      </c>
      <c r="T14" s="18">
        <v>16.25</v>
      </c>
      <c r="U14" s="18">
        <v>21.66</v>
      </c>
      <c r="V14" s="18">
        <v>16.350000000000001</v>
      </c>
      <c r="W14" s="18">
        <v>21.78</v>
      </c>
    </row>
    <row r="15" spans="1:23" x14ac:dyDescent="0.25">
      <c r="A15">
        <v>1000098</v>
      </c>
      <c r="B15" t="s">
        <v>77</v>
      </c>
      <c r="C15">
        <v>50</v>
      </c>
      <c r="D15">
        <v>9</v>
      </c>
      <c r="E15">
        <v>7</v>
      </c>
      <c r="F15" t="s">
        <v>15</v>
      </c>
      <c r="H15" s="17">
        <v>20.03</v>
      </c>
      <c r="I15" s="17">
        <v>26.76</v>
      </c>
      <c r="J15" s="17">
        <v>21.42</v>
      </c>
      <c r="K15" s="17">
        <v>28.55</v>
      </c>
      <c r="L15" s="17">
        <v>21.72</v>
      </c>
      <c r="M15" s="17">
        <v>28.94</v>
      </c>
      <c r="N15" s="18">
        <v>21.57</v>
      </c>
      <c r="O15" s="18">
        <v>28.74</v>
      </c>
      <c r="P15" s="18">
        <v>22.35</v>
      </c>
      <c r="Q15" s="18">
        <v>29.75</v>
      </c>
      <c r="R15" s="18">
        <v>18.64</v>
      </c>
      <c r="S15" s="18">
        <v>24.85</v>
      </c>
      <c r="T15" s="18">
        <v>18.760000000000002</v>
      </c>
      <c r="U15" s="18">
        <v>25</v>
      </c>
      <c r="V15" s="18">
        <v>18.87</v>
      </c>
      <c r="W15" s="18">
        <v>25.14</v>
      </c>
    </row>
    <row r="16" spans="1:23" x14ac:dyDescent="0.25">
      <c r="A16">
        <v>1000266</v>
      </c>
      <c r="B16" t="s">
        <v>197</v>
      </c>
      <c r="C16">
        <v>50</v>
      </c>
      <c r="D16">
        <v>9</v>
      </c>
      <c r="E16">
        <v>1</v>
      </c>
      <c r="F16" t="s">
        <v>15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</row>
    <row r="17" spans="1:23" x14ac:dyDescent="0.25">
      <c r="A17">
        <v>1001014</v>
      </c>
      <c r="B17" t="s">
        <v>548</v>
      </c>
      <c r="C17">
        <v>50</v>
      </c>
      <c r="D17">
        <v>9</v>
      </c>
      <c r="E17">
        <v>1</v>
      </c>
      <c r="H17" s="17">
        <v>42.19</v>
      </c>
      <c r="I17" s="17">
        <v>0.01</v>
      </c>
      <c r="J17" s="17">
        <v>45.12</v>
      </c>
      <c r="K17" s="17">
        <v>0.01</v>
      </c>
      <c r="L17" s="17">
        <v>45.75</v>
      </c>
      <c r="M17" s="17">
        <v>0.01</v>
      </c>
      <c r="N17" s="18">
        <v>45.43</v>
      </c>
      <c r="O17" s="18">
        <v>0.01</v>
      </c>
      <c r="P17" s="18">
        <v>47.07</v>
      </c>
      <c r="Q17" s="18">
        <v>0.01</v>
      </c>
      <c r="R17" s="18">
        <v>39.270000000000003</v>
      </c>
      <c r="S17" s="18">
        <v>0.01</v>
      </c>
      <c r="T17" s="18">
        <v>39.51</v>
      </c>
      <c r="U17" s="18">
        <v>0.01</v>
      </c>
      <c r="V17" s="18">
        <v>39.75</v>
      </c>
      <c r="W17" s="18">
        <v>0.01</v>
      </c>
    </row>
    <row r="18" spans="1:23" x14ac:dyDescent="0.25">
      <c r="A18">
        <v>1000046</v>
      </c>
      <c r="B18" t="s">
        <v>439</v>
      </c>
      <c r="C18">
        <v>50</v>
      </c>
      <c r="D18">
        <v>9</v>
      </c>
      <c r="E18">
        <v>7</v>
      </c>
      <c r="H18" s="17">
        <v>21.25</v>
      </c>
      <c r="I18" s="17">
        <v>29.37</v>
      </c>
      <c r="J18" s="17">
        <v>22.53</v>
      </c>
      <c r="K18" s="17">
        <v>31.14</v>
      </c>
      <c r="L18" s="17">
        <v>22.8</v>
      </c>
      <c r="M18" s="17">
        <v>31.52</v>
      </c>
      <c r="N18" s="18">
        <v>22.66</v>
      </c>
      <c r="O18" s="18">
        <v>31.33</v>
      </c>
      <c r="P18" s="18">
        <v>23.37</v>
      </c>
      <c r="Q18" s="18">
        <v>32.31</v>
      </c>
      <c r="R18" s="18">
        <v>22.53</v>
      </c>
      <c r="S18" s="18">
        <v>31.15</v>
      </c>
      <c r="T18" s="18">
        <v>22.66</v>
      </c>
      <c r="U18" s="18">
        <v>31.33</v>
      </c>
      <c r="V18" s="18">
        <v>22.8</v>
      </c>
      <c r="W18" s="18">
        <v>31.52</v>
      </c>
    </row>
    <row r="19" spans="1:23" x14ac:dyDescent="0.25">
      <c r="A19">
        <v>1000133</v>
      </c>
      <c r="B19" t="s">
        <v>104</v>
      </c>
      <c r="C19">
        <v>50</v>
      </c>
      <c r="D19">
        <v>9</v>
      </c>
      <c r="E19">
        <v>7</v>
      </c>
      <c r="F19" t="s">
        <v>15</v>
      </c>
      <c r="H19" s="17">
        <v>17.079999999999998</v>
      </c>
      <c r="I19" s="17">
        <v>23.61</v>
      </c>
      <c r="J19" s="17">
        <v>18.11</v>
      </c>
      <c r="K19" s="17">
        <v>25.03</v>
      </c>
      <c r="L19" s="17">
        <v>18.329999999999998</v>
      </c>
      <c r="M19" s="17">
        <v>25.34</v>
      </c>
      <c r="N19" s="18">
        <v>18.22</v>
      </c>
      <c r="O19" s="18">
        <v>25.19</v>
      </c>
      <c r="P19" s="18">
        <v>18.79</v>
      </c>
      <c r="Q19" s="18">
        <v>25.97</v>
      </c>
      <c r="R19" s="18">
        <v>18.11</v>
      </c>
      <c r="S19" s="18">
        <v>25.04</v>
      </c>
      <c r="T19" s="18">
        <v>18.22</v>
      </c>
      <c r="U19" s="18">
        <v>25.19</v>
      </c>
      <c r="V19" s="18">
        <v>18.329999999999998</v>
      </c>
      <c r="W19" s="18">
        <v>25.34</v>
      </c>
    </row>
    <row r="20" spans="1:23" x14ac:dyDescent="0.25">
      <c r="A20">
        <v>1000131</v>
      </c>
      <c r="B20" t="s">
        <v>453</v>
      </c>
      <c r="C20">
        <v>50</v>
      </c>
      <c r="D20">
        <v>9</v>
      </c>
      <c r="E20">
        <v>7</v>
      </c>
      <c r="H20" s="17">
        <v>23.69</v>
      </c>
      <c r="I20" s="17">
        <v>32.75</v>
      </c>
      <c r="J20" s="17">
        <v>25.11</v>
      </c>
      <c r="K20" s="17">
        <v>34.72</v>
      </c>
      <c r="L20" s="17">
        <v>25.42</v>
      </c>
      <c r="M20" s="17">
        <v>35.14</v>
      </c>
      <c r="N20" s="18">
        <v>25.27</v>
      </c>
      <c r="O20" s="18">
        <v>34.93</v>
      </c>
      <c r="P20" s="18">
        <v>26.06</v>
      </c>
      <c r="Q20" s="18">
        <v>36.020000000000003</v>
      </c>
      <c r="R20" s="18">
        <v>25.11</v>
      </c>
      <c r="S20" s="18">
        <v>34.71</v>
      </c>
      <c r="T20" s="18">
        <v>25.27</v>
      </c>
      <c r="U20" s="18">
        <v>34.93</v>
      </c>
      <c r="V20" s="18">
        <v>25.42</v>
      </c>
      <c r="W20" s="18">
        <v>35.14</v>
      </c>
    </row>
    <row r="21" spans="1:23" x14ac:dyDescent="0.25">
      <c r="A21">
        <v>1000132</v>
      </c>
      <c r="B21" t="s">
        <v>103</v>
      </c>
      <c r="C21">
        <v>50</v>
      </c>
      <c r="D21">
        <v>9</v>
      </c>
      <c r="E21">
        <v>7</v>
      </c>
      <c r="F21" t="s">
        <v>15</v>
      </c>
      <c r="H21" s="17">
        <v>32.32</v>
      </c>
      <c r="I21" s="17">
        <v>44.67</v>
      </c>
      <c r="J21" s="17">
        <v>34.26</v>
      </c>
      <c r="K21" s="17">
        <v>47.37</v>
      </c>
      <c r="L21" s="17">
        <v>34.68</v>
      </c>
      <c r="M21" s="17">
        <v>47.94</v>
      </c>
      <c r="N21" s="18">
        <v>34.47</v>
      </c>
      <c r="O21" s="18">
        <v>47.65</v>
      </c>
      <c r="P21" s="18">
        <v>35.549999999999997</v>
      </c>
      <c r="Q21" s="18">
        <v>49.14</v>
      </c>
      <c r="R21" s="18">
        <v>34.26</v>
      </c>
      <c r="S21" s="18">
        <v>47.36</v>
      </c>
      <c r="T21" s="18">
        <v>34.47</v>
      </c>
      <c r="U21" s="18">
        <v>47.65</v>
      </c>
      <c r="V21" s="18">
        <v>34.68</v>
      </c>
      <c r="W21" s="18">
        <v>47.94</v>
      </c>
    </row>
    <row r="22" spans="1:23" x14ac:dyDescent="0.25">
      <c r="A22">
        <v>1000048</v>
      </c>
      <c r="B22" t="s">
        <v>47</v>
      </c>
      <c r="C22">
        <v>50</v>
      </c>
      <c r="D22">
        <v>9</v>
      </c>
      <c r="E22">
        <v>7</v>
      </c>
      <c r="F22" t="s">
        <v>15</v>
      </c>
      <c r="H22" s="17">
        <v>28.8</v>
      </c>
      <c r="I22" s="17">
        <v>39.82</v>
      </c>
      <c r="J22" s="17">
        <v>30.54</v>
      </c>
      <c r="K22" s="17">
        <v>42.22</v>
      </c>
      <c r="L22" s="17">
        <v>30.91</v>
      </c>
      <c r="M22" s="17">
        <v>42.73</v>
      </c>
      <c r="N22" s="18">
        <v>30.72</v>
      </c>
      <c r="O22" s="18">
        <v>42.47</v>
      </c>
      <c r="P22" s="18">
        <v>31.68</v>
      </c>
      <c r="Q22" s="18">
        <v>43.8</v>
      </c>
      <c r="R22" s="18">
        <v>30.54</v>
      </c>
      <c r="S22" s="18">
        <v>42.22</v>
      </c>
      <c r="T22" s="18">
        <v>30.72</v>
      </c>
      <c r="U22" s="18">
        <v>42.47</v>
      </c>
      <c r="V22" s="18">
        <v>30.91</v>
      </c>
      <c r="W22" s="18">
        <v>42.73</v>
      </c>
    </row>
    <row r="23" spans="1:23" x14ac:dyDescent="0.25">
      <c r="A23">
        <v>1000129</v>
      </c>
      <c r="B23" t="s">
        <v>102</v>
      </c>
      <c r="C23">
        <v>50</v>
      </c>
      <c r="D23">
        <v>9</v>
      </c>
      <c r="E23">
        <v>1</v>
      </c>
      <c r="F23" t="s">
        <v>15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</row>
    <row r="24" spans="1:23" x14ac:dyDescent="0.25">
      <c r="A24">
        <v>1001017</v>
      </c>
      <c r="B24" t="s">
        <v>362</v>
      </c>
      <c r="C24">
        <v>50</v>
      </c>
      <c r="D24">
        <v>9</v>
      </c>
      <c r="E24">
        <v>1</v>
      </c>
      <c r="F24" t="s">
        <v>15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</row>
    <row r="25" spans="1:23" x14ac:dyDescent="0.25">
      <c r="A25">
        <v>1001016</v>
      </c>
      <c r="B25" t="s">
        <v>361</v>
      </c>
      <c r="C25">
        <v>50</v>
      </c>
      <c r="D25">
        <v>9</v>
      </c>
      <c r="E25">
        <v>1</v>
      </c>
      <c r="F25" t="s">
        <v>15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</row>
    <row r="26" spans="1:23" x14ac:dyDescent="0.25">
      <c r="A26">
        <v>1000026</v>
      </c>
      <c r="B26" t="s">
        <v>432</v>
      </c>
      <c r="C26">
        <v>50</v>
      </c>
      <c r="D26">
        <v>9</v>
      </c>
      <c r="E26">
        <v>2</v>
      </c>
      <c r="H26" s="17">
        <v>11.59</v>
      </c>
      <c r="I26" s="17">
        <v>15.48</v>
      </c>
      <c r="J26" s="17">
        <v>12.4</v>
      </c>
      <c r="K26" s="17">
        <v>16.52</v>
      </c>
      <c r="L26" s="17">
        <v>12.57</v>
      </c>
      <c r="M26" s="17">
        <v>16.75</v>
      </c>
      <c r="N26" s="18">
        <v>12.48</v>
      </c>
      <c r="O26" s="18">
        <v>16.63</v>
      </c>
      <c r="P26" s="18">
        <v>12.93</v>
      </c>
      <c r="Q26" s="18">
        <v>17.22</v>
      </c>
      <c r="R26" s="18">
        <v>10.79</v>
      </c>
      <c r="S26" s="18">
        <v>14.38</v>
      </c>
      <c r="T26" s="18">
        <v>10.85</v>
      </c>
      <c r="U26" s="18">
        <v>14.46</v>
      </c>
      <c r="V26" s="18">
        <v>10.92</v>
      </c>
      <c r="W26" s="18">
        <v>14.55</v>
      </c>
    </row>
    <row r="27" spans="1:23" x14ac:dyDescent="0.25">
      <c r="A27">
        <v>1000038</v>
      </c>
      <c r="B27" t="s">
        <v>435</v>
      </c>
      <c r="C27">
        <v>50</v>
      </c>
      <c r="D27">
        <v>9</v>
      </c>
      <c r="E27">
        <v>2</v>
      </c>
      <c r="H27" s="17">
        <v>17.72</v>
      </c>
      <c r="I27" s="17">
        <v>23.68</v>
      </c>
      <c r="J27" s="17">
        <v>18.95</v>
      </c>
      <c r="K27" s="17">
        <v>25.26</v>
      </c>
      <c r="L27" s="17">
        <v>19.22</v>
      </c>
      <c r="M27" s="17">
        <v>25.61</v>
      </c>
      <c r="N27" s="18">
        <v>19.09</v>
      </c>
      <c r="O27" s="18">
        <v>25.43</v>
      </c>
      <c r="P27" s="18">
        <v>19.78</v>
      </c>
      <c r="Q27" s="18">
        <v>26.32</v>
      </c>
      <c r="R27" s="18">
        <v>16.489999999999998</v>
      </c>
      <c r="S27" s="18">
        <v>21.98</v>
      </c>
      <c r="T27" s="18">
        <v>16.600000000000001</v>
      </c>
      <c r="U27" s="18">
        <v>22.12</v>
      </c>
      <c r="V27" s="18">
        <v>16.7</v>
      </c>
      <c r="W27" s="18">
        <v>22.25</v>
      </c>
    </row>
    <row r="28" spans="1:23" x14ac:dyDescent="0.25">
      <c r="A28">
        <v>1000000</v>
      </c>
      <c r="B28" t="s">
        <v>14</v>
      </c>
      <c r="C28">
        <v>50</v>
      </c>
      <c r="D28">
        <v>9</v>
      </c>
      <c r="E28">
        <v>1</v>
      </c>
      <c r="F28" t="s">
        <v>15</v>
      </c>
      <c r="H28" s="17">
        <v>13.64</v>
      </c>
      <c r="I28" s="17">
        <v>18.86</v>
      </c>
      <c r="J28" s="17">
        <v>14.46</v>
      </c>
      <c r="K28" s="17">
        <v>20</v>
      </c>
      <c r="L28" s="17">
        <v>14.64</v>
      </c>
      <c r="M28" s="17">
        <v>20.239999999999998</v>
      </c>
      <c r="N28" s="18">
        <v>14.55</v>
      </c>
      <c r="O28" s="18">
        <v>20.12</v>
      </c>
      <c r="P28" s="18">
        <v>15.01</v>
      </c>
      <c r="Q28" s="18">
        <v>20.74</v>
      </c>
      <c r="R28" s="18">
        <v>14.46</v>
      </c>
      <c r="S28" s="18">
        <v>19.989999999999998</v>
      </c>
      <c r="T28" s="18">
        <v>14.55</v>
      </c>
      <c r="U28" s="18">
        <v>20.11</v>
      </c>
      <c r="V28" s="18">
        <v>14.64</v>
      </c>
      <c r="W28" s="18">
        <v>20.239999999999998</v>
      </c>
    </row>
    <row r="29" spans="1:23" x14ac:dyDescent="0.25">
      <c r="A29">
        <v>1000003</v>
      </c>
      <c r="B29" t="s">
        <v>427</v>
      </c>
      <c r="C29">
        <v>50</v>
      </c>
      <c r="D29">
        <v>9</v>
      </c>
      <c r="E29">
        <v>1</v>
      </c>
      <c r="H29" s="17">
        <v>25.48</v>
      </c>
      <c r="I29" s="17">
        <v>35.22</v>
      </c>
      <c r="J29" s="17">
        <v>27.01</v>
      </c>
      <c r="K29" s="17">
        <v>37.340000000000003</v>
      </c>
      <c r="L29" s="17">
        <v>27.34</v>
      </c>
      <c r="M29" s="17">
        <v>37.799999999999997</v>
      </c>
      <c r="N29" s="18">
        <v>27.17</v>
      </c>
      <c r="O29" s="18">
        <v>37.57</v>
      </c>
      <c r="P29" s="18">
        <v>28.02</v>
      </c>
      <c r="Q29" s="18">
        <v>38.74</v>
      </c>
      <c r="R29" s="18">
        <v>27.01</v>
      </c>
      <c r="S29" s="18">
        <v>37.340000000000003</v>
      </c>
      <c r="T29" s="18">
        <v>27.17</v>
      </c>
      <c r="U29" s="18">
        <v>37.56</v>
      </c>
      <c r="V29" s="18">
        <v>27.34</v>
      </c>
      <c r="W29" s="18">
        <v>37.799999999999997</v>
      </c>
    </row>
    <row r="30" spans="1:23" x14ac:dyDescent="0.25">
      <c r="A30">
        <v>1000025</v>
      </c>
      <c r="B30" t="s">
        <v>35</v>
      </c>
      <c r="C30">
        <v>50</v>
      </c>
      <c r="D30">
        <v>9</v>
      </c>
      <c r="E30">
        <v>1</v>
      </c>
      <c r="F30" t="s">
        <v>15</v>
      </c>
      <c r="G30" t="s">
        <v>19</v>
      </c>
      <c r="H30" s="17">
        <v>110.68</v>
      </c>
      <c r="I30" s="17">
        <v>0.01</v>
      </c>
      <c r="J30" s="17">
        <v>117.35</v>
      </c>
      <c r="K30" s="17">
        <v>0.01</v>
      </c>
      <c r="L30" s="17">
        <v>118.78</v>
      </c>
      <c r="M30" s="17">
        <v>0.01</v>
      </c>
      <c r="N30" s="18">
        <v>118.06</v>
      </c>
      <c r="O30" s="18">
        <v>0.01</v>
      </c>
      <c r="P30" s="18">
        <v>121.75</v>
      </c>
      <c r="Q30" s="18">
        <v>0.01</v>
      </c>
      <c r="R30" s="18">
        <v>117.35</v>
      </c>
      <c r="S30" s="18">
        <v>0.01</v>
      </c>
      <c r="T30" s="18">
        <v>118.06</v>
      </c>
      <c r="U30" s="18">
        <v>0.01</v>
      </c>
      <c r="V30" s="18">
        <v>118.78</v>
      </c>
      <c r="W30" s="18">
        <v>0.01</v>
      </c>
    </row>
    <row r="31" spans="1:23" x14ac:dyDescent="0.25">
      <c r="A31">
        <v>1000052</v>
      </c>
      <c r="B31" t="s">
        <v>50</v>
      </c>
      <c r="C31">
        <v>50</v>
      </c>
      <c r="D31">
        <v>9</v>
      </c>
      <c r="E31">
        <v>1</v>
      </c>
      <c r="F31" t="s">
        <v>15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</row>
    <row r="32" spans="1:23" x14ac:dyDescent="0.25">
      <c r="A32">
        <v>1000053</v>
      </c>
      <c r="B32" t="s">
        <v>50</v>
      </c>
      <c r="C32">
        <v>50</v>
      </c>
      <c r="D32">
        <v>9</v>
      </c>
      <c r="E32">
        <v>1</v>
      </c>
      <c r="F32" t="s">
        <v>15</v>
      </c>
      <c r="G32" t="s">
        <v>19</v>
      </c>
      <c r="H32" s="17">
        <v>392.54</v>
      </c>
      <c r="I32" s="17">
        <v>0.01</v>
      </c>
      <c r="J32" s="17">
        <v>416.18</v>
      </c>
      <c r="K32" s="17">
        <v>0.01</v>
      </c>
      <c r="L32" s="17">
        <v>421.26</v>
      </c>
      <c r="M32" s="17">
        <v>0.01</v>
      </c>
      <c r="N32" s="18">
        <v>418.71</v>
      </c>
      <c r="O32" s="18">
        <v>0.01</v>
      </c>
      <c r="P32" s="18">
        <v>431.79</v>
      </c>
      <c r="Q32" s="18">
        <v>0.01</v>
      </c>
      <c r="R32" s="18">
        <v>416.18</v>
      </c>
      <c r="S32" s="18">
        <v>0.01</v>
      </c>
      <c r="T32" s="18">
        <v>418.71</v>
      </c>
      <c r="U32" s="18">
        <v>0.01</v>
      </c>
      <c r="V32" s="18">
        <v>421.26</v>
      </c>
      <c r="W32" s="18">
        <v>0.01</v>
      </c>
    </row>
    <row r="33" spans="1:23" x14ac:dyDescent="0.25">
      <c r="A33">
        <v>1000271</v>
      </c>
      <c r="B33" t="s">
        <v>201</v>
      </c>
      <c r="C33">
        <v>50</v>
      </c>
      <c r="D33">
        <v>9</v>
      </c>
      <c r="E33">
        <v>1</v>
      </c>
      <c r="F33" t="s">
        <v>15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</row>
    <row r="34" spans="1:23" x14ac:dyDescent="0.25">
      <c r="A34">
        <v>1001070</v>
      </c>
      <c r="B34" t="s">
        <v>377</v>
      </c>
      <c r="C34">
        <v>50</v>
      </c>
      <c r="D34">
        <v>9</v>
      </c>
      <c r="E34">
        <v>1</v>
      </c>
      <c r="F34" t="s">
        <v>15</v>
      </c>
      <c r="G34" t="s">
        <v>19</v>
      </c>
      <c r="H34" s="17">
        <v>13.11</v>
      </c>
      <c r="I34" s="17">
        <v>0.01</v>
      </c>
      <c r="J34" s="17">
        <v>14.02</v>
      </c>
      <c r="K34" s="17">
        <v>0.01</v>
      </c>
      <c r="L34" s="17">
        <v>14.22</v>
      </c>
      <c r="M34" s="17">
        <v>0.01</v>
      </c>
      <c r="N34" s="18">
        <v>14.12</v>
      </c>
      <c r="O34" s="18">
        <v>0.01</v>
      </c>
      <c r="P34" s="18">
        <v>14.63</v>
      </c>
      <c r="Q34" s="18">
        <v>0.01</v>
      </c>
      <c r="R34" s="18">
        <v>12.2</v>
      </c>
      <c r="S34" s="18">
        <v>0.01</v>
      </c>
      <c r="T34" s="18">
        <v>12.28</v>
      </c>
      <c r="U34" s="18">
        <v>0.01</v>
      </c>
      <c r="V34" s="18">
        <v>12.35</v>
      </c>
      <c r="W34" s="18">
        <v>0.01</v>
      </c>
    </row>
    <row r="35" spans="1:23" x14ac:dyDescent="0.25">
      <c r="A35">
        <v>1001069</v>
      </c>
      <c r="B35" t="s">
        <v>376</v>
      </c>
      <c r="C35">
        <v>50</v>
      </c>
      <c r="D35">
        <v>9</v>
      </c>
      <c r="E35">
        <v>1</v>
      </c>
      <c r="F35" t="s">
        <v>15</v>
      </c>
      <c r="G35" t="s">
        <v>19</v>
      </c>
      <c r="H35" s="17">
        <v>15.96</v>
      </c>
      <c r="I35" s="17">
        <v>0.01</v>
      </c>
      <c r="J35" s="17">
        <v>17.07</v>
      </c>
      <c r="K35" s="17">
        <v>0.01</v>
      </c>
      <c r="L35" s="17">
        <v>17.309999999999999</v>
      </c>
      <c r="M35" s="17">
        <v>0.01</v>
      </c>
      <c r="N35" s="18">
        <v>17.190000000000001</v>
      </c>
      <c r="O35" s="18">
        <v>0.01</v>
      </c>
      <c r="P35" s="18">
        <v>17.809999999999999</v>
      </c>
      <c r="Q35" s="18">
        <v>0.01</v>
      </c>
      <c r="R35" s="18">
        <v>14.85</v>
      </c>
      <c r="S35" s="18">
        <v>0.01</v>
      </c>
      <c r="T35" s="18">
        <v>14.95</v>
      </c>
      <c r="U35" s="18">
        <v>0.01</v>
      </c>
      <c r="V35" s="18">
        <v>15.04</v>
      </c>
      <c r="W35" s="18">
        <v>0.01</v>
      </c>
    </row>
    <row r="36" spans="1:23" x14ac:dyDescent="0.25">
      <c r="A36">
        <v>1000270</v>
      </c>
      <c r="B36" t="s">
        <v>200</v>
      </c>
      <c r="C36">
        <v>50</v>
      </c>
      <c r="D36">
        <v>9</v>
      </c>
      <c r="E36">
        <v>1</v>
      </c>
      <c r="F36" t="s">
        <v>15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</row>
    <row r="37" spans="1:23" x14ac:dyDescent="0.25">
      <c r="A37">
        <v>1000118</v>
      </c>
      <c r="B37" t="s">
        <v>94</v>
      </c>
      <c r="C37">
        <v>50</v>
      </c>
      <c r="D37">
        <v>9</v>
      </c>
      <c r="E37">
        <v>1</v>
      </c>
      <c r="F37" t="s">
        <v>15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</row>
    <row r="38" spans="1:23" x14ac:dyDescent="0.25">
      <c r="A38">
        <v>1000674</v>
      </c>
      <c r="B38" t="s">
        <v>94</v>
      </c>
      <c r="C38">
        <v>50</v>
      </c>
      <c r="D38">
        <v>9</v>
      </c>
      <c r="E38">
        <v>1</v>
      </c>
      <c r="F38" t="s">
        <v>15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</row>
    <row r="39" spans="1:23" x14ac:dyDescent="0.25">
      <c r="A39">
        <v>1001245</v>
      </c>
      <c r="B39" t="s">
        <v>94</v>
      </c>
      <c r="C39">
        <v>50</v>
      </c>
      <c r="D39">
        <v>9</v>
      </c>
      <c r="E39">
        <v>1</v>
      </c>
      <c r="H39" s="17">
        <v>12.37</v>
      </c>
      <c r="I39" s="17">
        <v>12.37</v>
      </c>
      <c r="J39" s="17">
        <v>12.37</v>
      </c>
      <c r="K39" s="17">
        <v>12.37</v>
      </c>
      <c r="L39" s="17">
        <v>12.37</v>
      </c>
      <c r="M39" s="17">
        <v>12.37</v>
      </c>
      <c r="N39" s="18">
        <v>12.37</v>
      </c>
      <c r="O39" s="18">
        <v>12.37</v>
      </c>
      <c r="P39" s="18">
        <v>12.37</v>
      </c>
      <c r="Q39" s="18">
        <v>12.37</v>
      </c>
      <c r="R39" s="18">
        <v>12.37</v>
      </c>
      <c r="S39" s="18">
        <v>12.37</v>
      </c>
      <c r="T39" s="18">
        <v>12.37</v>
      </c>
      <c r="U39" s="18">
        <v>12.37</v>
      </c>
      <c r="V39" s="18">
        <v>12.37</v>
      </c>
      <c r="W39" s="18">
        <v>12.37</v>
      </c>
    </row>
    <row r="40" spans="1:23" x14ac:dyDescent="0.25">
      <c r="A40">
        <v>1001018</v>
      </c>
      <c r="B40" t="s">
        <v>363</v>
      </c>
      <c r="C40">
        <v>50</v>
      </c>
      <c r="D40">
        <v>9</v>
      </c>
      <c r="E40">
        <v>1</v>
      </c>
      <c r="F40" t="s">
        <v>15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</row>
    <row r="41" spans="1:23" x14ac:dyDescent="0.25">
      <c r="A41">
        <v>1000004</v>
      </c>
      <c r="B41" t="s">
        <v>428</v>
      </c>
      <c r="C41">
        <v>50</v>
      </c>
      <c r="D41">
        <v>9</v>
      </c>
      <c r="E41">
        <v>1</v>
      </c>
      <c r="H41" s="17">
        <v>12.74</v>
      </c>
      <c r="I41" s="17">
        <v>0.01</v>
      </c>
      <c r="J41" s="17">
        <v>13.62</v>
      </c>
      <c r="K41" s="17">
        <v>0.01</v>
      </c>
      <c r="L41" s="17">
        <v>13.81</v>
      </c>
      <c r="M41" s="17">
        <v>0.01</v>
      </c>
      <c r="N41" s="18">
        <v>13.71</v>
      </c>
      <c r="O41" s="18">
        <v>0.01</v>
      </c>
      <c r="P41" s="18">
        <v>14.21</v>
      </c>
      <c r="Q41" s="18">
        <v>0.01</v>
      </c>
      <c r="R41" s="18">
        <v>11.85</v>
      </c>
      <c r="S41" s="18">
        <v>0.01</v>
      </c>
      <c r="T41" s="18">
        <v>11.92</v>
      </c>
      <c r="U41" s="18">
        <v>0.01</v>
      </c>
      <c r="V41" s="18">
        <v>11.99</v>
      </c>
      <c r="W41" s="18">
        <v>0.01</v>
      </c>
    </row>
    <row r="42" spans="1:23" x14ac:dyDescent="0.25">
      <c r="A42">
        <v>1000005</v>
      </c>
      <c r="B42" t="s">
        <v>429</v>
      </c>
      <c r="C42">
        <v>50</v>
      </c>
      <c r="D42">
        <v>9</v>
      </c>
      <c r="E42">
        <v>1</v>
      </c>
      <c r="H42" s="17">
        <v>155.06</v>
      </c>
      <c r="I42" s="17">
        <v>0.01</v>
      </c>
      <c r="J42" s="17">
        <v>165.81</v>
      </c>
      <c r="K42" s="17">
        <v>0.01</v>
      </c>
      <c r="L42" s="17">
        <v>168.14</v>
      </c>
      <c r="M42" s="17">
        <v>0.01</v>
      </c>
      <c r="N42" s="18">
        <v>166.97</v>
      </c>
      <c r="O42" s="18">
        <v>0.01</v>
      </c>
      <c r="P42" s="18">
        <v>173.01</v>
      </c>
      <c r="Q42" s="18">
        <v>0.01</v>
      </c>
      <c r="R42" s="18">
        <v>144.34</v>
      </c>
      <c r="S42" s="18">
        <v>0.01</v>
      </c>
      <c r="T42" s="18">
        <v>145.21</v>
      </c>
      <c r="U42" s="18">
        <v>0.01</v>
      </c>
      <c r="V42" s="18">
        <v>146.1</v>
      </c>
      <c r="W42" s="18">
        <v>0.01</v>
      </c>
    </row>
    <row r="43" spans="1:23" x14ac:dyDescent="0.25">
      <c r="A43">
        <v>1001280</v>
      </c>
      <c r="B43" t="s">
        <v>582</v>
      </c>
      <c r="C43">
        <v>50</v>
      </c>
      <c r="D43">
        <v>9</v>
      </c>
      <c r="E43">
        <v>7</v>
      </c>
      <c r="H43" s="17">
        <v>13.1</v>
      </c>
      <c r="I43" s="17">
        <v>18.11</v>
      </c>
      <c r="J43" s="17">
        <v>13.89</v>
      </c>
      <c r="K43" s="17">
        <v>19.2</v>
      </c>
      <c r="L43" s="17">
        <v>14.06</v>
      </c>
      <c r="M43" s="17">
        <v>19.440000000000001</v>
      </c>
      <c r="N43" s="18">
        <v>13.97</v>
      </c>
      <c r="O43" s="18">
        <v>19.32</v>
      </c>
      <c r="P43" s="18">
        <v>14.41</v>
      </c>
      <c r="Q43" s="18">
        <v>19.920000000000002</v>
      </c>
      <c r="R43" s="18">
        <v>13.89</v>
      </c>
      <c r="S43" s="18">
        <v>19.2</v>
      </c>
      <c r="T43" s="18">
        <v>13.97</v>
      </c>
      <c r="U43" s="18">
        <v>19.309999999999999</v>
      </c>
      <c r="V43" s="18">
        <v>14.06</v>
      </c>
      <c r="W43" s="18">
        <v>19.440000000000001</v>
      </c>
    </row>
    <row r="44" spans="1:23" x14ac:dyDescent="0.25">
      <c r="A44">
        <v>1000039</v>
      </c>
      <c r="B44" t="s">
        <v>42</v>
      </c>
      <c r="C44">
        <v>50</v>
      </c>
      <c r="D44">
        <v>9</v>
      </c>
      <c r="E44">
        <v>2</v>
      </c>
      <c r="F44" t="s">
        <v>15</v>
      </c>
      <c r="H44" s="17">
        <v>9.7799999999999994</v>
      </c>
      <c r="I44" s="17">
        <v>0.01</v>
      </c>
      <c r="J44" s="17">
        <v>10.45</v>
      </c>
      <c r="K44" s="17">
        <v>0.01</v>
      </c>
      <c r="L44" s="17">
        <v>10.6</v>
      </c>
      <c r="M44" s="17">
        <v>0.01</v>
      </c>
      <c r="N44" s="18">
        <v>10.53</v>
      </c>
      <c r="O44" s="18">
        <v>0.01</v>
      </c>
      <c r="P44" s="18">
        <v>10.91</v>
      </c>
      <c r="Q44" s="18">
        <v>0.01</v>
      </c>
      <c r="R44" s="18">
        <v>9.09</v>
      </c>
      <c r="S44" s="18">
        <v>0.01</v>
      </c>
      <c r="T44" s="18">
        <v>9.15</v>
      </c>
      <c r="U44" s="18">
        <v>0.01</v>
      </c>
      <c r="V44" s="18">
        <v>9.2100000000000009</v>
      </c>
      <c r="W44" s="18">
        <v>0.01</v>
      </c>
    </row>
    <row r="45" spans="1:23" x14ac:dyDescent="0.25">
      <c r="A45">
        <v>1000805</v>
      </c>
      <c r="B45" t="s">
        <v>324</v>
      </c>
      <c r="C45">
        <v>50</v>
      </c>
      <c r="D45">
        <v>9</v>
      </c>
      <c r="E45">
        <v>7</v>
      </c>
      <c r="F45" t="s">
        <v>15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</row>
    <row r="46" spans="1:23" x14ac:dyDescent="0.25">
      <c r="A46">
        <v>1000629</v>
      </c>
      <c r="B46" t="s">
        <v>281</v>
      </c>
      <c r="C46">
        <v>50</v>
      </c>
      <c r="D46">
        <v>9</v>
      </c>
      <c r="E46">
        <v>7</v>
      </c>
      <c r="F46" t="s">
        <v>15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</row>
    <row r="47" spans="1:23" x14ac:dyDescent="0.25">
      <c r="A47">
        <v>1000648</v>
      </c>
      <c r="B47" t="s">
        <v>295</v>
      </c>
      <c r="C47">
        <v>50</v>
      </c>
      <c r="D47">
        <v>9</v>
      </c>
      <c r="E47">
        <v>7</v>
      </c>
      <c r="F47" t="s">
        <v>15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</row>
    <row r="48" spans="1:23" x14ac:dyDescent="0.25">
      <c r="A48">
        <v>1000649</v>
      </c>
      <c r="B48" t="s">
        <v>296</v>
      </c>
      <c r="C48">
        <v>50</v>
      </c>
      <c r="D48">
        <v>9</v>
      </c>
      <c r="E48">
        <v>7</v>
      </c>
      <c r="F48" t="s">
        <v>15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</row>
    <row r="49" spans="1:23" x14ac:dyDescent="0.25">
      <c r="A49">
        <v>1000070</v>
      </c>
      <c r="B49" t="s">
        <v>443</v>
      </c>
      <c r="C49">
        <v>50</v>
      </c>
      <c r="D49">
        <v>9</v>
      </c>
      <c r="E49">
        <v>1</v>
      </c>
      <c r="H49" s="17">
        <v>11.39</v>
      </c>
      <c r="I49" s="17">
        <v>15.74</v>
      </c>
      <c r="J49" s="17">
        <v>12.07</v>
      </c>
      <c r="K49" s="17">
        <v>16.690000000000001</v>
      </c>
      <c r="L49" s="17">
        <v>12.22</v>
      </c>
      <c r="M49" s="17">
        <v>16.89</v>
      </c>
      <c r="N49" s="18">
        <v>12.15</v>
      </c>
      <c r="O49" s="18">
        <v>16.79</v>
      </c>
      <c r="P49" s="18">
        <v>12.53</v>
      </c>
      <c r="Q49" s="18">
        <v>17.32</v>
      </c>
      <c r="R49" s="18">
        <v>12.07</v>
      </c>
      <c r="S49" s="18">
        <v>16.690000000000001</v>
      </c>
      <c r="T49" s="18">
        <v>12.15</v>
      </c>
      <c r="U49" s="18">
        <v>16.8</v>
      </c>
      <c r="V49" s="18">
        <v>12.22</v>
      </c>
      <c r="W49" s="18">
        <v>16.89</v>
      </c>
    </row>
    <row r="50" spans="1:23" x14ac:dyDescent="0.25">
      <c r="A50">
        <v>1000069</v>
      </c>
      <c r="B50" t="s">
        <v>59</v>
      </c>
      <c r="C50">
        <v>50</v>
      </c>
      <c r="D50">
        <v>9</v>
      </c>
      <c r="E50">
        <v>1</v>
      </c>
      <c r="F50" t="s">
        <v>15</v>
      </c>
      <c r="G50" t="s">
        <v>19</v>
      </c>
      <c r="H50" s="17">
        <v>284.99</v>
      </c>
      <c r="I50" s="17">
        <v>393.98</v>
      </c>
      <c r="J50" s="17">
        <v>302.14999999999998</v>
      </c>
      <c r="K50" s="17">
        <v>417.71</v>
      </c>
      <c r="L50" s="17">
        <v>305.83999999999997</v>
      </c>
      <c r="M50" s="17">
        <v>422.81</v>
      </c>
      <c r="N50" s="18">
        <v>303.99</v>
      </c>
      <c r="O50" s="18">
        <v>420.24</v>
      </c>
      <c r="P50" s="18">
        <v>313.49</v>
      </c>
      <c r="Q50" s="18">
        <v>433.38</v>
      </c>
      <c r="R50" s="18">
        <v>302.14999999999998</v>
      </c>
      <c r="S50" s="18">
        <v>417.7</v>
      </c>
      <c r="T50" s="18">
        <v>303.99</v>
      </c>
      <c r="U50" s="18">
        <v>420.25</v>
      </c>
      <c r="V50" s="18">
        <v>305.83999999999997</v>
      </c>
      <c r="W50" s="18">
        <v>422.81</v>
      </c>
    </row>
    <row r="51" spans="1:23" x14ac:dyDescent="0.25">
      <c r="A51">
        <v>1000242</v>
      </c>
      <c r="B51" t="s">
        <v>478</v>
      </c>
      <c r="C51">
        <v>50</v>
      </c>
      <c r="D51">
        <v>9</v>
      </c>
      <c r="E51">
        <v>1</v>
      </c>
      <c r="H51" s="17">
        <v>17.329999999999998</v>
      </c>
      <c r="I51" s="17">
        <v>23.96</v>
      </c>
      <c r="J51" s="17">
        <v>18.38</v>
      </c>
      <c r="K51" s="17">
        <v>25.4</v>
      </c>
      <c r="L51" s="17">
        <v>18.600000000000001</v>
      </c>
      <c r="M51" s="17">
        <v>25.71</v>
      </c>
      <c r="N51" s="18">
        <v>18.489999999999998</v>
      </c>
      <c r="O51" s="18">
        <v>25.56</v>
      </c>
      <c r="P51" s="18">
        <v>19.07</v>
      </c>
      <c r="Q51" s="18">
        <v>26.36</v>
      </c>
      <c r="R51" s="18">
        <v>18.38</v>
      </c>
      <c r="S51" s="18">
        <v>25.41</v>
      </c>
      <c r="T51" s="18">
        <v>18.489999999999998</v>
      </c>
      <c r="U51" s="18">
        <v>25.56</v>
      </c>
      <c r="V51" s="18">
        <v>18.600000000000001</v>
      </c>
      <c r="W51" s="18">
        <v>25.71</v>
      </c>
    </row>
    <row r="52" spans="1:23" x14ac:dyDescent="0.25">
      <c r="A52">
        <v>1000946</v>
      </c>
      <c r="B52" t="s">
        <v>538</v>
      </c>
      <c r="C52">
        <v>50</v>
      </c>
      <c r="D52">
        <v>9</v>
      </c>
      <c r="E52">
        <v>1</v>
      </c>
      <c r="H52" s="17">
        <v>27.44</v>
      </c>
      <c r="I52" s="17">
        <v>0.01</v>
      </c>
      <c r="J52" s="17">
        <v>29.35</v>
      </c>
      <c r="K52" s="17">
        <v>0.01</v>
      </c>
      <c r="L52" s="17">
        <v>29.76</v>
      </c>
      <c r="M52" s="17">
        <v>0.01</v>
      </c>
      <c r="N52" s="18">
        <v>29.55</v>
      </c>
      <c r="O52" s="18">
        <v>0.01</v>
      </c>
      <c r="P52" s="18">
        <v>30.62</v>
      </c>
      <c r="Q52" s="18">
        <v>0.01</v>
      </c>
      <c r="R52" s="18">
        <v>25.54</v>
      </c>
      <c r="S52" s="18">
        <v>0.01</v>
      </c>
      <c r="T52" s="18">
        <v>25.7</v>
      </c>
      <c r="U52" s="18">
        <v>0.01</v>
      </c>
      <c r="V52" s="18">
        <v>25.85</v>
      </c>
      <c r="W52" s="18">
        <v>0.01</v>
      </c>
    </row>
    <row r="53" spans="1:23" x14ac:dyDescent="0.25">
      <c r="A53">
        <v>1000126</v>
      </c>
      <c r="B53" t="s">
        <v>100</v>
      </c>
      <c r="C53">
        <v>50</v>
      </c>
      <c r="D53">
        <v>9</v>
      </c>
      <c r="E53">
        <v>1</v>
      </c>
      <c r="F53" t="s">
        <v>15</v>
      </c>
      <c r="H53" s="17">
        <v>10.49</v>
      </c>
      <c r="I53" s="17">
        <v>0.01</v>
      </c>
      <c r="J53" s="17">
        <v>11.21</v>
      </c>
      <c r="K53" s="17">
        <v>0.01</v>
      </c>
      <c r="L53" s="17">
        <v>11.37</v>
      </c>
      <c r="M53" s="17">
        <v>0.01</v>
      </c>
      <c r="N53" s="18">
        <v>11.29</v>
      </c>
      <c r="O53" s="18">
        <v>0.01</v>
      </c>
      <c r="P53" s="18">
        <v>11.7</v>
      </c>
      <c r="Q53" s="18">
        <v>0.01</v>
      </c>
      <c r="R53" s="18">
        <v>9.75</v>
      </c>
      <c r="S53" s="18">
        <v>0.01</v>
      </c>
      <c r="T53" s="18">
        <v>9.81</v>
      </c>
      <c r="U53" s="18">
        <v>0.01</v>
      </c>
      <c r="V53" s="18">
        <v>9.8699999999999992</v>
      </c>
      <c r="W53" s="18">
        <v>0.01</v>
      </c>
    </row>
    <row r="54" spans="1:23" x14ac:dyDescent="0.25">
      <c r="A54">
        <v>1001251</v>
      </c>
      <c r="B54" t="s">
        <v>100</v>
      </c>
      <c r="C54">
        <v>50</v>
      </c>
      <c r="D54">
        <v>9</v>
      </c>
      <c r="E54">
        <v>1</v>
      </c>
      <c r="H54" s="17">
        <v>10.49</v>
      </c>
      <c r="I54" s="17">
        <v>0.01</v>
      </c>
      <c r="J54" s="17">
        <v>11.21</v>
      </c>
      <c r="K54" s="17">
        <v>0.01</v>
      </c>
      <c r="L54" s="17">
        <v>11.37</v>
      </c>
      <c r="M54" s="17">
        <v>0.01</v>
      </c>
      <c r="N54" s="18">
        <v>11.29</v>
      </c>
      <c r="O54" s="18">
        <v>0.01</v>
      </c>
      <c r="P54" s="18">
        <v>11.7</v>
      </c>
      <c r="Q54" s="18">
        <v>0.01</v>
      </c>
      <c r="R54" s="18">
        <v>9.75</v>
      </c>
      <c r="S54" s="18">
        <v>0.01</v>
      </c>
      <c r="T54" s="18">
        <v>9.81</v>
      </c>
      <c r="U54" s="18">
        <v>0.01</v>
      </c>
      <c r="V54" s="18">
        <v>9.8699999999999992</v>
      </c>
      <c r="W54" s="18">
        <v>0.01</v>
      </c>
    </row>
    <row r="55" spans="1:23" x14ac:dyDescent="0.25">
      <c r="A55">
        <v>1001248</v>
      </c>
      <c r="B55" t="s">
        <v>581</v>
      </c>
      <c r="C55">
        <v>50</v>
      </c>
      <c r="D55">
        <v>9</v>
      </c>
      <c r="E55">
        <v>1</v>
      </c>
      <c r="H55" s="17">
        <v>8.19</v>
      </c>
      <c r="I55" s="17">
        <v>0.01</v>
      </c>
      <c r="J55" s="17">
        <v>8.76</v>
      </c>
      <c r="K55" s="17">
        <v>0.01</v>
      </c>
      <c r="L55" s="17">
        <v>8.8800000000000008</v>
      </c>
      <c r="M55" s="17">
        <v>0.01</v>
      </c>
      <c r="N55" s="18">
        <v>8.82</v>
      </c>
      <c r="O55" s="18">
        <v>0.01</v>
      </c>
      <c r="P55" s="18">
        <v>9.14</v>
      </c>
      <c r="Q55" s="18">
        <v>0.01</v>
      </c>
      <c r="R55" s="18">
        <v>7.62</v>
      </c>
      <c r="S55" s="18">
        <v>0.01</v>
      </c>
      <c r="T55" s="18">
        <v>7.67</v>
      </c>
      <c r="U55" s="18">
        <v>0.01</v>
      </c>
      <c r="V55" s="18">
        <v>7.71</v>
      </c>
      <c r="W55" s="18">
        <v>0.01</v>
      </c>
    </row>
    <row r="56" spans="1:23" x14ac:dyDescent="0.25">
      <c r="A56">
        <v>1001246</v>
      </c>
      <c r="B56" t="s">
        <v>415</v>
      </c>
      <c r="C56">
        <v>50</v>
      </c>
      <c r="D56">
        <v>9</v>
      </c>
      <c r="E56">
        <v>1</v>
      </c>
      <c r="F56" t="s">
        <v>15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</row>
    <row r="57" spans="1:23" x14ac:dyDescent="0.25">
      <c r="A57">
        <v>1001222</v>
      </c>
      <c r="B57" t="s">
        <v>579</v>
      </c>
      <c r="C57">
        <v>50</v>
      </c>
      <c r="D57">
        <v>9</v>
      </c>
      <c r="E57">
        <v>1</v>
      </c>
      <c r="H57" s="17">
        <v>36.31</v>
      </c>
      <c r="I57" s="17">
        <v>0.01</v>
      </c>
      <c r="J57" s="17">
        <v>38.82</v>
      </c>
      <c r="K57" s="17">
        <v>0.01</v>
      </c>
      <c r="L57" s="17">
        <v>39.369999999999997</v>
      </c>
      <c r="M57" s="17">
        <v>0.01</v>
      </c>
      <c r="N57" s="18">
        <v>39.1</v>
      </c>
      <c r="O57" s="18">
        <v>0.01</v>
      </c>
      <c r="P57" s="18">
        <v>40.51</v>
      </c>
      <c r="Q57" s="18">
        <v>0.01</v>
      </c>
      <c r="R57" s="18">
        <v>33.79</v>
      </c>
      <c r="S57" s="18">
        <v>0.01</v>
      </c>
      <c r="T57" s="18">
        <v>34</v>
      </c>
      <c r="U57" s="18">
        <v>0.01</v>
      </c>
      <c r="V57" s="18">
        <v>34.200000000000003</v>
      </c>
      <c r="W57" s="18">
        <v>0.01</v>
      </c>
    </row>
    <row r="58" spans="1:23" x14ac:dyDescent="0.25">
      <c r="A58">
        <v>1001111</v>
      </c>
      <c r="B58" t="s">
        <v>386</v>
      </c>
      <c r="C58">
        <v>50</v>
      </c>
      <c r="D58">
        <v>9</v>
      </c>
      <c r="E58">
        <v>4</v>
      </c>
      <c r="F58" t="s">
        <v>15</v>
      </c>
      <c r="G58" t="s">
        <v>19</v>
      </c>
      <c r="H58" s="17">
        <v>27.69</v>
      </c>
      <c r="I58" s="17">
        <v>27.69</v>
      </c>
      <c r="J58" s="17">
        <v>27.69</v>
      </c>
      <c r="K58" s="17">
        <v>27.69</v>
      </c>
      <c r="L58" s="17">
        <v>27.69</v>
      </c>
      <c r="M58" s="17">
        <v>27.69</v>
      </c>
      <c r="N58" s="18">
        <v>27.69</v>
      </c>
      <c r="O58" s="18">
        <v>27.69</v>
      </c>
      <c r="P58" s="18">
        <v>27.69</v>
      </c>
      <c r="Q58" s="18">
        <v>27.69</v>
      </c>
      <c r="R58" s="18">
        <v>27.69</v>
      </c>
      <c r="S58" s="18">
        <v>27.69</v>
      </c>
      <c r="T58" s="18">
        <v>27.69</v>
      </c>
      <c r="U58" s="18">
        <v>27.69</v>
      </c>
      <c r="V58" s="18">
        <v>27.69</v>
      </c>
      <c r="W58" s="18">
        <v>27.69</v>
      </c>
    </row>
    <row r="59" spans="1:23" x14ac:dyDescent="0.25">
      <c r="A59">
        <v>1001098</v>
      </c>
      <c r="B59" t="s">
        <v>382</v>
      </c>
      <c r="C59">
        <v>50</v>
      </c>
      <c r="D59">
        <v>9</v>
      </c>
      <c r="E59">
        <v>1</v>
      </c>
      <c r="F59" t="s">
        <v>15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</row>
    <row r="60" spans="1:23" x14ac:dyDescent="0.25">
      <c r="A60">
        <v>1001167</v>
      </c>
      <c r="B60" t="s">
        <v>397</v>
      </c>
      <c r="C60">
        <v>50</v>
      </c>
      <c r="D60">
        <v>9</v>
      </c>
      <c r="E60">
        <v>1</v>
      </c>
      <c r="F60" t="s">
        <v>15</v>
      </c>
      <c r="H60" s="17">
        <v>22.79</v>
      </c>
      <c r="I60" s="17">
        <v>0.01</v>
      </c>
      <c r="J60" s="17">
        <v>24.37</v>
      </c>
      <c r="K60" s="17">
        <v>0.01</v>
      </c>
      <c r="L60" s="17">
        <v>24.71</v>
      </c>
      <c r="M60" s="17">
        <v>0.01</v>
      </c>
      <c r="N60" s="18">
        <v>24.54</v>
      </c>
      <c r="O60" s="18">
        <v>0.01</v>
      </c>
      <c r="P60" s="18">
        <v>25.43</v>
      </c>
      <c r="Q60" s="18">
        <v>0.01</v>
      </c>
      <c r="R60" s="18">
        <v>21.21</v>
      </c>
      <c r="S60" s="18">
        <v>0.01</v>
      </c>
      <c r="T60" s="18">
        <v>21.34</v>
      </c>
      <c r="U60" s="18">
        <v>0.01</v>
      </c>
      <c r="V60" s="18">
        <v>21.47</v>
      </c>
      <c r="W60" s="18">
        <v>0.01</v>
      </c>
    </row>
    <row r="61" spans="1:23" x14ac:dyDescent="0.25">
      <c r="A61">
        <v>1000606</v>
      </c>
      <c r="B61" t="s">
        <v>268</v>
      </c>
      <c r="C61">
        <v>50</v>
      </c>
      <c r="D61">
        <v>9</v>
      </c>
      <c r="E61">
        <v>1</v>
      </c>
      <c r="F61" t="s">
        <v>15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</row>
    <row r="62" spans="1:23" x14ac:dyDescent="0.25">
      <c r="A62">
        <v>1000978</v>
      </c>
      <c r="B62" t="s">
        <v>356</v>
      </c>
      <c r="C62">
        <v>50</v>
      </c>
      <c r="D62">
        <v>9</v>
      </c>
      <c r="E62">
        <v>1</v>
      </c>
      <c r="F62" t="s">
        <v>15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</row>
    <row r="63" spans="1:23" x14ac:dyDescent="0.25">
      <c r="A63">
        <v>1001207</v>
      </c>
      <c r="B63" t="s">
        <v>577</v>
      </c>
      <c r="C63">
        <v>50</v>
      </c>
      <c r="D63">
        <v>9</v>
      </c>
      <c r="E63">
        <v>1</v>
      </c>
      <c r="H63" s="17">
        <v>44.88</v>
      </c>
      <c r="I63" s="17">
        <v>44.88</v>
      </c>
      <c r="J63" s="17">
        <v>44.88</v>
      </c>
      <c r="K63" s="17">
        <v>44.88</v>
      </c>
      <c r="L63" s="17">
        <v>44.88</v>
      </c>
      <c r="M63" s="17">
        <v>44.88</v>
      </c>
      <c r="N63" s="18">
        <v>44.88</v>
      </c>
      <c r="O63" s="18">
        <v>44.88</v>
      </c>
      <c r="P63" s="18">
        <v>44.88</v>
      </c>
      <c r="Q63" s="18">
        <v>44.88</v>
      </c>
      <c r="R63" s="18">
        <v>44.88</v>
      </c>
      <c r="S63" s="18">
        <v>44.88</v>
      </c>
      <c r="T63" s="18">
        <v>44.88</v>
      </c>
      <c r="U63" s="18">
        <v>44.88</v>
      </c>
      <c r="V63" s="18">
        <v>44.88</v>
      </c>
      <c r="W63" s="18">
        <v>44.88</v>
      </c>
    </row>
    <row r="64" spans="1:23" x14ac:dyDescent="0.25">
      <c r="A64">
        <v>1001205</v>
      </c>
      <c r="B64" t="s">
        <v>576</v>
      </c>
      <c r="C64">
        <v>50</v>
      </c>
      <c r="D64">
        <v>9</v>
      </c>
      <c r="E64">
        <v>1</v>
      </c>
      <c r="H64" s="17">
        <v>26.97</v>
      </c>
      <c r="I64" s="17">
        <v>0.01</v>
      </c>
      <c r="J64" s="17">
        <v>28.84</v>
      </c>
      <c r="K64" s="17">
        <v>0.01</v>
      </c>
      <c r="L64" s="17">
        <v>29.25</v>
      </c>
      <c r="M64" s="17">
        <v>0.01</v>
      </c>
      <c r="N64" s="18">
        <v>29.05</v>
      </c>
      <c r="O64" s="18">
        <v>0.01</v>
      </c>
      <c r="P64" s="18">
        <v>30.1</v>
      </c>
      <c r="Q64" s="18">
        <v>0.01</v>
      </c>
      <c r="R64" s="18">
        <v>25.1</v>
      </c>
      <c r="S64" s="18">
        <v>0.01</v>
      </c>
      <c r="T64" s="18">
        <v>25.26</v>
      </c>
      <c r="U64" s="18">
        <v>0.01</v>
      </c>
      <c r="V64" s="18">
        <v>25.41</v>
      </c>
      <c r="W64" s="18">
        <v>0.01</v>
      </c>
    </row>
    <row r="65" spans="1:23" x14ac:dyDescent="0.25">
      <c r="A65">
        <v>1000607</v>
      </c>
      <c r="B65" t="s">
        <v>269</v>
      </c>
      <c r="C65">
        <v>50</v>
      </c>
      <c r="D65">
        <v>9</v>
      </c>
      <c r="E65">
        <v>1</v>
      </c>
      <c r="F65" t="s">
        <v>15</v>
      </c>
      <c r="H65" s="17">
        <v>50.17</v>
      </c>
      <c r="I65" s="17">
        <v>67.010000000000005</v>
      </c>
      <c r="J65" s="17">
        <v>53.65</v>
      </c>
      <c r="K65" s="17">
        <v>71.510000000000005</v>
      </c>
      <c r="L65" s="17">
        <v>54.4</v>
      </c>
      <c r="M65" s="17">
        <v>72.48</v>
      </c>
      <c r="N65" s="18">
        <v>54.02</v>
      </c>
      <c r="O65" s="18">
        <v>71.989999999999995</v>
      </c>
      <c r="P65" s="18">
        <v>55.97</v>
      </c>
      <c r="Q65" s="18">
        <v>74.5</v>
      </c>
      <c r="R65" s="18">
        <v>46.7</v>
      </c>
      <c r="S65" s="18">
        <v>62.25</v>
      </c>
      <c r="T65" s="18">
        <v>46.98</v>
      </c>
      <c r="U65" s="18">
        <v>62.61</v>
      </c>
      <c r="V65" s="18">
        <v>47.26</v>
      </c>
      <c r="W65" s="18">
        <v>62.96</v>
      </c>
    </row>
    <row r="66" spans="1:23" x14ac:dyDescent="0.25">
      <c r="A66">
        <v>1000608</v>
      </c>
      <c r="B66" t="s">
        <v>270</v>
      </c>
      <c r="C66">
        <v>50</v>
      </c>
      <c r="D66">
        <v>9</v>
      </c>
      <c r="E66">
        <v>1</v>
      </c>
      <c r="F66" t="s">
        <v>15</v>
      </c>
      <c r="H66" s="17">
        <v>5.42</v>
      </c>
      <c r="I66" s="17">
        <v>7.24</v>
      </c>
      <c r="J66" s="17">
        <v>5.8</v>
      </c>
      <c r="K66" s="17">
        <v>7.73</v>
      </c>
      <c r="L66" s="17">
        <v>5.88</v>
      </c>
      <c r="M66" s="17">
        <v>7.83</v>
      </c>
      <c r="N66" s="18">
        <v>5.84</v>
      </c>
      <c r="O66" s="18">
        <v>7.78</v>
      </c>
      <c r="P66" s="18">
        <v>6.05</v>
      </c>
      <c r="Q66" s="18">
        <v>8.0500000000000007</v>
      </c>
      <c r="R66" s="18">
        <v>5.04</v>
      </c>
      <c r="S66" s="18">
        <v>6.72</v>
      </c>
      <c r="T66" s="18">
        <v>5.07</v>
      </c>
      <c r="U66" s="18">
        <v>6.76</v>
      </c>
      <c r="V66" s="18">
        <v>5.0999999999999996</v>
      </c>
      <c r="W66" s="18">
        <v>6.79</v>
      </c>
    </row>
    <row r="67" spans="1:23" x14ac:dyDescent="0.25">
      <c r="A67">
        <v>1000609</v>
      </c>
      <c r="B67" t="s">
        <v>271</v>
      </c>
      <c r="C67">
        <v>50</v>
      </c>
      <c r="D67">
        <v>9</v>
      </c>
      <c r="E67">
        <v>1</v>
      </c>
      <c r="F67" t="s">
        <v>15</v>
      </c>
      <c r="H67" s="17">
        <v>4.6500000000000004</v>
      </c>
      <c r="I67" s="17">
        <v>6.21</v>
      </c>
      <c r="J67" s="17">
        <v>4.97</v>
      </c>
      <c r="K67" s="17">
        <v>6.62</v>
      </c>
      <c r="L67" s="17">
        <v>5.04</v>
      </c>
      <c r="M67" s="17">
        <v>6.71</v>
      </c>
      <c r="N67" s="18">
        <v>5</v>
      </c>
      <c r="O67" s="18">
        <v>6.67</v>
      </c>
      <c r="P67" s="18">
        <v>5.19</v>
      </c>
      <c r="Q67" s="18">
        <v>6.9</v>
      </c>
      <c r="R67" s="18">
        <v>4.32</v>
      </c>
      <c r="S67" s="18">
        <v>5.76</v>
      </c>
      <c r="T67" s="18">
        <v>4.34</v>
      </c>
      <c r="U67" s="18">
        <v>5.78</v>
      </c>
      <c r="V67" s="18">
        <v>4.37</v>
      </c>
      <c r="W67" s="18">
        <v>5.82</v>
      </c>
    </row>
    <row r="68" spans="1:23" x14ac:dyDescent="0.25">
      <c r="A68">
        <v>1000610</v>
      </c>
      <c r="B68" t="s">
        <v>272</v>
      </c>
      <c r="C68">
        <v>50</v>
      </c>
      <c r="D68">
        <v>9</v>
      </c>
      <c r="E68">
        <v>1</v>
      </c>
      <c r="F68" t="s">
        <v>15</v>
      </c>
      <c r="H68" s="17">
        <v>65.28</v>
      </c>
      <c r="I68" s="17">
        <v>87.2</v>
      </c>
      <c r="J68" s="17">
        <v>69.81</v>
      </c>
      <c r="K68" s="17">
        <v>93.05</v>
      </c>
      <c r="L68" s="17">
        <v>70.790000000000006</v>
      </c>
      <c r="M68" s="17">
        <v>94.31</v>
      </c>
      <c r="N68" s="18">
        <v>70.3</v>
      </c>
      <c r="O68" s="18">
        <v>93.68</v>
      </c>
      <c r="P68" s="18">
        <v>72.84</v>
      </c>
      <c r="Q68" s="18">
        <v>96.95</v>
      </c>
      <c r="R68" s="18">
        <v>60.77</v>
      </c>
      <c r="S68" s="18">
        <v>81</v>
      </c>
      <c r="T68" s="18">
        <v>61.14</v>
      </c>
      <c r="U68" s="18">
        <v>81.48</v>
      </c>
      <c r="V68" s="18">
        <v>61.51</v>
      </c>
      <c r="W68" s="18">
        <v>81.95</v>
      </c>
    </row>
    <row r="69" spans="1:23" x14ac:dyDescent="0.25">
      <c r="A69">
        <v>1000611</v>
      </c>
      <c r="B69" t="s">
        <v>520</v>
      </c>
      <c r="C69">
        <v>50</v>
      </c>
      <c r="D69">
        <v>9</v>
      </c>
      <c r="E69">
        <v>1</v>
      </c>
      <c r="H69" s="17">
        <v>13.74</v>
      </c>
      <c r="I69" s="17">
        <v>18.350000000000001</v>
      </c>
      <c r="J69" s="17">
        <v>14.69</v>
      </c>
      <c r="K69" s="17">
        <v>19.59</v>
      </c>
      <c r="L69" s="17">
        <v>14.9</v>
      </c>
      <c r="M69" s="17">
        <v>19.850000000000001</v>
      </c>
      <c r="N69" s="18">
        <v>14.8</v>
      </c>
      <c r="O69" s="18">
        <v>19.72</v>
      </c>
      <c r="P69" s="18">
        <v>15.33</v>
      </c>
      <c r="Q69" s="18">
        <v>20.41</v>
      </c>
      <c r="R69" s="18">
        <v>12.78</v>
      </c>
      <c r="S69" s="18">
        <v>17.03</v>
      </c>
      <c r="T69" s="18">
        <v>12.87</v>
      </c>
      <c r="U69" s="18">
        <v>17.149999999999999</v>
      </c>
      <c r="V69" s="18">
        <v>12.94</v>
      </c>
      <c r="W69" s="18">
        <v>17.239999999999998</v>
      </c>
    </row>
    <row r="70" spans="1:23" x14ac:dyDescent="0.25">
      <c r="A70">
        <v>1001225</v>
      </c>
      <c r="B70" t="s">
        <v>413</v>
      </c>
      <c r="C70">
        <v>50</v>
      </c>
      <c r="D70">
        <v>9</v>
      </c>
      <c r="E70">
        <v>1</v>
      </c>
      <c r="F70" t="s">
        <v>15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</row>
    <row r="71" spans="1:23" x14ac:dyDescent="0.25">
      <c r="A71">
        <v>1000612</v>
      </c>
      <c r="B71" t="s">
        <v>273</v>
      </c>
      <c r="C71">
        <v>50</v>
      </c>
      <c r="D71">
        <v>9</v>
      </c>
      <c r="E71">
        <v>1</v>
      </c>
      <c r="F71" t="s">
        <v>15</v>
      </c>
      <c r="G71" t="s">
        <v>19</v>
      </c>
      <c r="H71" s="17">
        <v>11.62</v>
      </c>
      <c r="I71" s="17">
        <v>15.52</v>
      </c>
      <c r="J71" s="17">
        <v>12.43</v>
      </c>
      <c r="K71" s="17">
        <v>16.559999999999999</v>
      </c>
      <c r="L71" s="17">
        <v>12.6</v>
      </c>
      <c r="M71" s="17">
        <v>16.79</v>
      </c>
      <c r="N71" s="18">
        <v>12.51</v>
      </c>
      <c r="O71" s="18">
        <v>16.670000000000002</v>
      </c>
      <c r="P71" s="18">
        <v>12.96</v>
      </c>
      <c r="Q71" s="18">
        <v>17.260000000000002</v>
      </c>
      <c r="R71" s="18">
        <v>10.82</v>
      </c>
      <c r="S71" s="18">
        <v>14.42</v>
      </c>
      <c r="T71" s="18">
        <v>10.88</v>
      </c>
      <c r="U71" s="18">
        <v>14.5</v>
      </c>
      <c r="V71" s="18">
        <v>10.94</v>
      </c>
      <c r="W71" s="18">
        <v>14.58</v>
      </c>
    </row>
    <row r="72" spans="1:23" x14ac:dyDescent="0.25">
      <c r="A72">
        <v>1000613</v>
      </c>
      <c r="B72" t="s">
        <v>274</v>
      </c>
      <c r="C72">
        <v>50</v>
      </c>
      <c r="D72">
        <v>9</v>
      </c>
      <c r="E72">
        <v>1</v>
      </c>
      <c r="F72" t="s">
        <v>15</v>
      </c>
      <c r="G72" t="s">
        <v>19</v>
      </c>
      <c r="H72" s="17">
        <v>16.059999999999999</v>
      </c>
      <c r="I72" s="17">
        <v>21.45</v>
      </c>
      <c r="J72" s="17">
        <v>17.170000000000002</v>
      </c>
      <c r="K72" s="17">
        <v>22.88</v>
      </c>
      <c r="L72" s="17">
        <v>17.41</v>
      </c>
      <c r="M72" s="17">
        <v>23.2</v>
      </c>
      <c r="N72" s="18">
        <v>17.29</v>
      </c>
      <c r="O72" s="18">
        <v>23.04</v>
      </c>
      <c r="P72" s="18">
        <v>17.91</v>
      </c>
      <c r="Q72" s="18">
        <v>23.84</v>
      </c>
      <c r="R72" s="18">
        <v>14.94</v>
      </c>
      <c r="S72" s="18">
        <v>19.91</v>
      </c>
      <c r="T72" s="18">
        <v>15.03</v>
      </c>
      <c r="U72" s="18">
        <v>20.03</v>
      </c>
      <c r="V72" s="18">
        <v>15.12</v>
      </c>
      <c r="W72" s="18">
        <v>20.14</v>
      </c>
    </row>
    <row r="73" spans="1:23" x14ac:dyDescent="0.25">
      <c r="A73">
        <v>1000273</v>
      </c>
      <c r="B73" t="s">
        <v>486</v>
      </c>
      <c r="C73">
        <v>50</v>
      </c>
      <c r="D73">
        <v>9</v>
      </c>
      <c r="E73">
        <v>2</v>
      </c>
      <c r="H73" s="17">
        <v>31.26</v>
      </c>
      <c r="I73" s="17">
        <v>41.76</v>
      </c>
      <c r="J73" s="17">
        <v>33.43</v>
      </c>
      <c r="K73" s="17">
        <v>44.56</v>
      </c>
      <c r="L73" s="17">
        <v>33.9</v>
      </c>
      <c r="M73" s="17">
        <v>45.17</v>
      </c>
      <c r="N73" s="18">
        <v>33.659999999999997</v>
      </c>
      <c r="O73" s="18">
        <v>44.86</v>
      </c>
      <c r="P73" s="18">
        <v>34.880000000000003</v>
      </c>
      <c r="Q73" s="18">
        <v>46.43</v>
      </c>
      <c r="R73" s="18">
        <v>29.1</v>
      </c>
      <c r="S73" s="18">
        <v>38.79</v>
      </c>
      <c r="T73" s="18">
        <v>29.27</v>
      </c>
      <c r="U73" s="18">
        <v>39.01</v>
      </c>
      <c r="V73" s="18">
        <v>29.45</v>
      </c>
      <c r="W73" s="18">
        <v>39.24</v>
      </c>
    </row>
    <row r="74" spans="1:23" x14ac:dyDescent="0.25">
      <c r="A74">
        <v>1000272</v>
      </c>
      <c r="B74" t="s">
        <v>485</v>
      </c>
      <c r="C74">
        <v>50</v>
      </c>
      <c r="D74">
        <v>9</v>
      </c>
      <c r="E74">
        <v>2</v>
      </c>
      <c r="H74" s="17">
        <v>4.16</v>
      </c>
      <c r="I74" s="17">
        <v>5.56</v>
      </c>
      <c r="J74" s="17">
        <v>4.45</v>
      </c>
      <c r="K74" s="17">
        <v>5.93</v>
      </c>
      <c r="L74" s="17">
        <v>4.51</v>
      </c>
      <c r="M74" s="17">
        <v>6.01</v>
      </c>
      <c r="N74" s="18">
        <v>4.4800000000000004</v>
      </c>
      <c r="O74" s="18">
        <v>5.97</v>
      </c>
      <c r="P74" s="18">
        <v>4.6399999999999997</v>
      </c>
      <c r="Q74" s="18">
        <v>6.18</v>
      </c>
      <c r="R74" s="18">
        <v>3.87</v>
      </c>
      <c r="S74" s="18">
        <v>5.16</v>
      </c>
      <c r="T74" s="18">
        <v>3.89</v>
      </c>
      <c r="U74" s="18">
        <v>5.18</v>
      </c>
      <c r="V74" s="18">
        <v>3.91</v>
      </c>
      <c r="W74" s="18">
        <v>5.21</v>
      </c>
    </row>
    <row r="75" spans="1:23" x14ac:dyDescent="0.25">
      <c r="A75">
        <v>1001104</v>
      </c>
      <c r="B75" t="s">
        <v>384</v>
      </c>
      <c r="C75">
        <v>50</v>
      </c>
      <c r="D75">
        <v>9</v>
      </c>
      <c r="E75">
        <v>9</v>
      </c>
      <c r="F75" t="s">
        <v>15</v>
      </c>
      <c r="G75" t="s">
        <v>19</v>
      </c>
      <c r="H75" s="17">
        <v>59.14</v>
      </c>
      <c r="I75" s="17">
        <v>59.14</v>
      </c>
      <c r="J75" s="17">
        <v>59.14</v>
      </c>
      <c r="K75" s="17">
        <v>59.14</v>
      </c>
      <c r="L75" s="17">
        <v>59.14</v>
      </c>
      <c r="M75" s="17">
        <v>59.14</v>
      </c>
      <c r="N75" s="18">
        <v>59.14</v>
      </c>
      <c r="O75" s="18">
        <v>59.14</v>
      </c>
      <c r="P75" s="18">
        <v>59.14</v>
      </c>
      <c r="Q75" s="18">
        <v>59.14</v>
      </c>
      <c r="R75" s="18">
        <v>59.14</v>
      </c>
      <c r="S75" s="18">
        <v>59.14</v>
      </c>
      <c r="T75" s="18">
        <v>59.14</v>
      </c>
      <c r="U75" s="18">
        <v>59.14</v>
      </c>
      <c r="V75" s="18">
        <v>59.14</v>
      </c>
      <c r="W75" s="18">
        <v>59.14</v>
      </c>
    </row>
    <row r="76" spans="1:23" x14ac:dyDescent="0.25">
      <c r="A76">
        <v>1000917</v>
      </c>
      <c r="B76" t="s">
        <v>345</v>
      </c>
      <c r="C76">
        <v>50</v>
      </c>
      <c r="D76">
        <v>9</v>
      </c>
      <c r="E76">
        <v>9</v>
      </c>
      <c r="F76" t="s">
        <v>15</v>
      </c>
      <c r="H76" s="17">
        <v>59.14</v>
      </c>
      <c r="I76" s="17">
        <v>59.14</v>
      </c>
      <c r="J76" s="17">
        <v>59.14</v>
      </c>
      <c r="K76" s="17">
        <v>59.14</v>
      </c>
      <c r="L76" s="17">
        <v>59.14</v>
      </c>
      <c r="M76" s="17">
        <v>59.14</v>
      </c>
      <c r="N76" s="18">
        <v>59.14</v>
      </c>
      <c r="O76" s="18">
        <v>59.14</v>
      </c>
      <c r="P76" s="18">
        <v>59.14</v>
      </c>
      <c r="Q76" s="18">
        <v>59.14</v>
      </c>
      <c r="R76" s="18">
        <v>59.14</v>
      </c>
      <c r="S76" s="18">
        <v>59.14</v>
      </c>
      <c r="T76" s="18">
        <v>59.14</v>
      </c>
      <c r="U76" s="18">
        <v>59.14</v>
      </c>
      <c r="V76" s="18">
        <v>59.14</v>
      </c>
      <c r="W76" s="18">
        <v>59.14</v>
      </c>
    </row>
    <row r="77" spans="1:23" x14ac:dyDescent="0.25">
      <c r="A77">
        <v>1000049</v>
      </c>
      <c r="B77" t="s">
        <v>48</v>
      </c>
      <c r="C77">
        <v>50</v>
      </c>
      <c r="D77">
        <v>9</v>
      </c>
      <c r="E77">
        <v>1</v>
      </c>
      <c r="F77" t="s">
        <v>15</v>
      </c>
      <c r="H77" s="17">
        <v>85.23</v>
      </c>
      <c r="I77" s="17">
        <v>117.83</v>
      </c>
      <c r="J77" s="17">
        <v>90.37</v>
      </c>
      <c r="K77" s="17">
        <v>124.93</v>
      </c>
      <c r="L77" s="17">
        <v>91.47</v>
      </c>
      <c r="M77" s="17">
        <v>126.45</v>
      </c>
      <c r="N77" s="18">
        <v>90.92</v>
      </c>
      <c r="O77" s="18">
        <v>125.69</v>
      </c>
      <c r="P77" s="18">
        <v>93.76</v>
      </c>
      <c r="Q77" s="18">
        <v>129.61000000000001</v>
      </c>
      <c r="R77" s="18">
        <v>90.37</v>
      </c>
      <c r="S77" s="18">
        <v>124.93</v>
      </c>
      <c r="T77" s="18">
        <v>90.92</v>
      </c>
      <c r="U77" s="18">
        <v>125.69</v>
      </c>
      <c r="V77" s="18">
        <v>91.47</v>
      </c>
      <c r="W77" s="18">
        <v>126.45</v>
      </c>
    </row>
    <row r="78" spans="1:23" x14ac:dyDescent="0.25">
      <c r="A78">
        <v>1000051</v>
      </c>
      <c r="B78" t="s">
        <v>440</v>
      </c>
      <c r="C78">
        <v>50</v>
      </c>
      <c r="D78">
        <v>9</v>
      </c>
      <c r="E78">
        <v>1</v>
      </c>
      <c r="H78" s="17">
        <v>33.72</v>
      </c>
      <c r="I78" s="17">
        <v>46.62</v>
      </c>
      <c r="J78" s="17">
        <v>35.75</v>
      </c>
      <c r="K78" s="17">
        <v>49.43</v>
      </c>
      <c r="L78" s="17">
        <v>36.19</v>
      </c>
      <c r="M78" s="17">
        <v>50.03</v>
      </c>
      <c r="N78" s="18">
        <v>35.97</v>
      </c>
      <c r="O78" s="18">
        <v>49.73</v>
      </c>
      <c r="P78" s="18">
        <v>37.090000000000003</v>
      </c>
      <c r="Q78" s="18">
        <v>51.28</v>
      </c>
      <c r="R78" s="18">
        <v>35.75</v>
      </c>
      <c r="S78" s="18">
        <v>49.42</v>
      </c>
      <c r="T78" s="18">
        <v>35.97</v>
      </c>
      <c r="U78" s="18">
        <v>49.73</v>
      </c>
      <c r="V78" s="18">
        <v>36.19</v>
      </c>
      <c r="W78" s="18">
        <v>50.03</v>
      </c>
    </row>
    <row r="79" spans="1:23" x14ac:dyDescent="0.25">
      <c r="A79">
        <v>1000258</v>
      </c>
      <c r="B79" t="s">
        <v>191</v>
      </c>
      <c r="C79">
        <v>50</v>
      </c>
      <c r="D79">
        <v>9</v>
      </c>
      <c r="E79">
        <v>7</v>
      </c>
      <c r="F79" t="s">
        <v>15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</row>
    <row r="80" spans="1:23" x14ac:dyDescent="0.25">
      <c r="A80">
        <v>1000814</v>
      </c>
      <c r="B80" t="s">
        <v>330</v>
      </c>
      <c r="C80">
        <v>50</v>
      </c>
      <c r="D80">
        <v>9</v>
      </c>
      <c r="E80">
        <v>7</v>
      </c>
      <c r="F80" t="s">
        <v>15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</row>
    <row r="81" spans="1:23" x14ac:dyDescent="0.25">
      <c r="A81">
        <v>1000259</v>
      </c>
      <c r="B81" t="s">
        <v>482</v>
      </c>
      <c r="C81">
        <v>50</v>
      </c>
      <c r="D81">
        <v>9</v>
      </c>
      <c r="E81">
        <v>7</v>
      </c>
      <c r="H81" s="17">
        <v>12.09</v>
      </c>
      <c r="I81" s="17">
        <v>16.71</v>
      </c>
      <c r="J81" s="17">
        <v>12.81</v>
      </c>
      <c r="K81" s="17">
        <v>17.71</v>
      </c>
      <c r="L81" s="17">
        <v>12.97</v>
      </c>
      <c r="M81" s="17">
        <v>17.93</v>
      </c>
      <c r="N81" s="18">
        <v>12.89</v>
      </c>
      <c r="O81" s="18">
        <v>17.82</v>
      </c>
      <c r="P81" s="18">
        <v>13.29</v>
      </c>
      <c r="Q81" s="18">
        <v>18.38</v>
      </c>
      <c r="R81" s="18">
        <v>12.81</v>
      </c>
      <c r="S81" s="18">
        <v>17.71</v>
      </c>
      <c r="T81" s="18">
        <v>12.89</v>
      </c>
      <c r="U81" s="18">
        <v>17.82</v>
      </c>
      <c r="V81" s="18">
        <v>12.97</v>
      </c>
      <c r="W81" s="18">
        <v>17.93</v>
      </c>
    </row>
    <row r="82" spans="1:23" x14ac:dyDescent="0.25">
      <c r="A82">
        <v>1000206</v>
      </c>
      <c r="B82" t="s">
        <v>158</v>
      </c>
      <c r="C82">
        <v>50</v>
      </c>
      <c r="D82">
        <v>9</v>
      </c>
      <c r="E82">
        <v>7</v>
      </c>
      <c r="F82" t="s">
        <v>15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</row>
    <row r="83" spans="1:23" x14ac:dyDescent="0.25">
      <c r="A83">
        <v>1000203</v>
      </c>
      <c r="B83" t="s">
        <v>470</v>
      </c>
      <c r="C83">
        <v>50</v>
      </c>
      <c r="D83">
        <v>9</v>
      </c>
      <c r="E83">
        <v>7</v>
      </c>
      <c r="H83" s="17">
        <v>17.61</v>
      </c>
      <c r="I83" s="17">
        <v>24.35</v>
      </c>
      <c r="J83" s="17">
        <v>18.670000000000002</v>
      </c>
      <c r="K83" s="17">
        <v>25.81</v>
      </c>
      <c r="L83" s="17">
        <v>18.899999999999999</v>
      </c>
      <c r="M83" s="17">
        <v>26.13</v>
      </c>
      <c r="N83" s="18">
        <v>18.79</v>
      </c>
      <c r="O83" s="18">
        <v>25.97</v>
      </c>
      <c r="P83" s="18">
        <v>19.37</v>
      </c>
      <c r="Q83" s="18">
        <v>26.78</v>
      </c>
      <c r="R83" s="18">
        <v>18.670000000000002</v>
      </c>
      <c r="S83" s="18">
        <v>25.81</v>
      </c>
      <c r="T83" s="18">
        <v>18.79</v>
      </c>
      <c r="U83" s="18">
        <v>25.98</v>
      </c>
      <c r="V83" s="18">
        <v>18.899999999999999</v>
      </c>
      <c r="W83" s="18">
        <v>26.13</v>
      </c>
    </row>
    <row r="84" spans="1:23" x14ac:dyDescent="0.25">
      <c r="A84">
        <v>1000297</v>
      </c>
      <c r="B84" t="s">
        <v>494</v>
      </c>
      <c r="C84">
        <v>50</v>
      </c>
      <c r="D84">
        <v>9</v>
      </c>
      <c r="E84">
        <v>7</v>
      </c>
      <c r="H84" s="17">
        <v>7.66</v>
      </c>
      <c r="I84" s="17">
        <v>10.59</v>
      </c>
      <c r="J84" s="17">
        <v>8.1199999999999992</v>
      </c>
      <c r="K84" s="17">
        <v>11.23</v>
      </c>
      <c r="L84" s="17">
        <v>8.2200000000000006</v>
      </c>
      <c r="M84" s="17">
        <v>11.36</v>
      </c>
      <c r="N84" s="18">
        <v>8.17</v>
      </c>
      <c r="O84" s="18">
        <v>11.29</v>
      </c>
      <c r="P84" s="18">
        <v>8.43</v>
      </c>
      <c r="Q84" s="18">
        <v>11.65</v>
      </c>
      <c r="R84" s="18">
        <v>8.1199999999999992</v>
      </c>
      <c r="S84" s="18">
        <v>11.23</v>
      </c>
      <c r="T84" s="18">
        <v>8.17</v>
      </c>
      <c r="U84" s="18">
        <v>11.29</v>
      </c>
      <c r="V84" s="18">
        <v>8.2200000000000006</v>
      </c>
      <c r="W84" s="18">
        <v>11.36</v>
      </c>
    </row>
    <row r="85" spans="1:23" x14ac:dyDescent="0.25">
      <c r="A85">
        <v>1000143</v>
      </c>
      <c r="B85" t="s">
        <v>114</v>
      </c>
      <c r="C85">
        <v>50</v>
      </c>
      <c r="D85">
        <v>9</v>
      </c>
      <c r="E85">
        <v>7</v>
      </c>
      <c r="F85" t="s">
        <v>15</v>
      </c>
      <c r="H85" s="17">
        <v>13.57</v>
      </c>
      <c r="I85" s="17">
        <v>18.13</v>
      </c>
      <c r="J85" s="17">
        <v>14.52</v>
      </c>
      <c r="K85" s="17">
        <v>19.350000000000001</v>
      </c>
      <c r="L85" s="17">
        <v>14.72</v>
      </c>
      <c r="M85" s="17">
        <v>19.61</v>
      </c>
      <c r="N85" s="18">
        <v>14.62</v>
      </c>
      <c r="O85" s="18">
        <v>19.48</v>
      </c>
      <c r="P85" s="18">
        <v>15.15</v>
      </c>
      <c r="Q85" s="18">
        <v>20.16</v>
      </c>
      <c r="R85" s="18">
        <v>12.63</v>
      </c>
      <c r="S85" s="18">
        <v>16.829999999999998</v>
      </c>
      <c r="T85" s="18">
        <v>12.71</v>
      </c>
      <c r="U85" s="18">
        <v>16.940000000000001</v>
      </c>
      <c r="V85" s="18">
        <v>12.79</v>
      </c>
      <c r="W85" s="18">
        <v>17.04</v>
      </c>
    </row>
    <row r="86" spans="1:23" x14ac:dyDescent="0.25">
      <c r="A86">
        <v>1000142</v>
      </c>
      <c r="B86" t="s">
        <v>113</v>
      </c>
      <c r="C86">
        <v>50</v>
      </c>
      <c r="D86">
        <v>9</v>
      </c>
      <c r="E86">
        <v>7</v>
      </c>
      <c r="F86" t="s">
        <v>15</v>
      </c>
      <c r="G86" t="s">
        <v>19</v>
      </c>
      <c r="H86" s="17">
        <v>123.96</v>
      </c>
      <c r="I86" s="17">
        <v>0.01</v>
      </c>
      <c r="J86" s="17">
        <v>132.56</v>
      </c>
      <c r="K86" s="17">
        <v>0.01</v>
      </c>
      <c r="L86" s="17">
        <v>134.41999999999999</v>
      </c>
      <c r="M86" s="17">
        <v>0.01</v>
      </c>
      <c r="N86" s="18">
        <v>133.47999999999999</v>
      </c>
      <c r="O86" s="18">
        <v>0.01</v>
      </c>
      <c r="P86" s="18">
        <v>138.31</v>
      </c>
      <c r="Q86" s="18">
        <v>0.01</v>
      </c>
      <c r="R86" s="18">
        <v>115.39</v>
      </c>
      <c r="S86" s="18">
        <v>0.01</v>
      </c>
      <c r="T86" s="18">
        <v>116.09</v>
      </c>
      <c r="U86" s="18">
        <v>0.01</v>
      </c>
      <c r="V86" s="18">
        <v>116.8</v>
      </c>
      <c r="W86" s="18">
        <v>0.01</v>
      </c>
    </row>
    <row r="87" spans="1:23" x14ac:dyDescent="0.25">
      <c r="A87">
        <v>1000614</v>
      </c>
      <c r="B87" t="s">
        <v>275</v>
      </c>
      <c r="C87">
        <v>50</v>
      </c>
      <c r="D87">
        <v>9</v>
      </c>
      <c r="E87">
        <v>1</v>
      </c>
      <c r="F87" t="s">
        <v>15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</row>
    <row r="88" spans="1:23" x14ac:dyDescent="0.25">
      <c r="A88">
        <v>1000071</v>
      </c>
      <c r="B88" t="s">
        <v>60</v>
      </c>
      <c r="C88">
        <v>50</v>
      </c>
      <c r="D88">
        <v>9</v>
      </c>
      <c r="E88">
        <v>1</v>
      </c>
      <c r="F88" t="s">
        <v>15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</row>
    <row r="89" spans="1:23" x14ac:dyDescent="0.25">
      <c r="A89">
        <v>1000238</v>
      </c>
      <c r="B89" t="s">
        <v>180</v>
      </c>
      <c r="C89">
        <v>50</v>
      </c>
      <c r="D89">
        <v>9</v>
      </c>
      <c r="E89">
        <v>1</v>
      </c>
      <c r="F89" t="s">
        <v>15</v>
      </c>
      <c r="G89" t="s">
        <v>19</v>
      </c>
      <c r="H89" s="17">
        <v>118.17</v>
      </c>
      <c r="I89" s="17">
        <v>0.01</v>
      </c>
      <c r="J89" s="17">
        <v>125.29</v>
      </c>
      <c r="K89" s="17">
        <v>0.01</v>
      </c>
      <c r="L89" s="17">
        <v>126.82</v>
      </c>
      <c r="M89" s="17">
        <v>0.01</v>
      </c>
      <c r="N89" s="18">
        <v>126.05</v>
      </c>
      <c r="O89" s="18">
        <v>0.01</v>
      </c>
      <c r="P89" s="18">
        <v>129.99</v>
      </c>
      <c r="Q89" s="18">
        <v>0.01</v>
      </c>
      <c r="R89" s="18">
        <v>125.29</v>
      </c>
      <c r="S89" s="18">
        <v>0.01</v>
      </c>
      <c r="T89" s="18">
        <v>126.05</v>
      </c>
      <c r="U89" s="18">
        <v>0.01</v>
      </c>
      <c r="V89" s="18">
        <v>126.82</v>
      </c>
      <c r="W89" s="18">
        <v>0.01</v>
      </c>
    </row>
    <row r="90" spans="1:23" x14ac:dyDescent="0.25">
      <c r="A90">
        <v>1000072</v>
      </c>
      <c r="B90" t="s">
        <v>61</v>
      </c>
      <c r="C90">
        <v>50</v>
      </c>
      <c r="D90">
        <v>9</v>
      </c>
      <c r="E90">
        <v>1</v>
      </c>
      <c r="F90" t="s">
        <v>15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</row>
    <row r="91" spans="1:23" x14ac:dyDescent="0.25">
      <c r="A91">
        <v>1000343</v>
      </c>
      <c r="B91" t="s">
        <v>244</v>
      </c>
      <c r="C91">
        <v>50</v>
      </c>
      <c r="D91">
        <v>9</v>
      </c>
      <c r="E91">
        <v>1</v>
      </c>
      <c r="F91" t="s">
        <v>15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</row>
    <row r="92" spans="1:23" x14ac:dyDescent="0.25">
      <c r="A92">
        <v>1000869</v>
      </c>
      <c r="B92" t="s">
        <v>340</v>
      </c>
      <c r="C92">
        <v>50</v>
      </c>
      <c r="D92">
        <v>9</v>
      </c>
      <c r="E92">
        <v>1</v>
      </c>
      <c r="F92" t="s">
        <v>15</v>
      </c>
      <c r="G92" t="s">
        <v>19</v>
      </c>
      <c r="H92" s="17">
        <v>114.29</v>
      </c>
      <c r="I92" s="17">
        <v>0.01</v>
      </c>
      <c r="J92" s="17">
        <v>121.17</v>
      </c>
      <c r="K92" s="17">
        <v>0.01</v>
      </c>
      <c r="L92" s="17">
        <v>122.65</v>
      </c>
      <c r="M92" s="17">
        <v>0.01</v>
      </c>
      <c r="N92" s="18">
        <v>121.91</v>
      </c>
      <c r="O92" s="18">
        <v>0.01</v>
      </c>
      <c r="P92" s="18">
        <v>125.72</v>
      </c>
      <c r="Q92" s="18">
        <v>0.01</v>
      </c>
      <c r="R92" s="18">
        <v>121.17</v>
      </c>
      <c r="S92" s="18">
        <v>0.01</v>
      </c>
      <c r="T92" s="18">
        <v>121.91</v>
      </c>
      <c r="U92" s="18">
        <v>0.01</v>
      </c>
      <c r="V92" s="18">
        <v>122.65</v>
      </c>
      <c r="W92" s="18">
        <v>0.01</v>
      </c>
    </row>
    <row r="93" spans="1:23" x14ac:dyDescent="0.25">
      <c r="A93">
        <v>1000173</v>
      </c>
      <c r="B93" t="s">
        <v>136</v>
      </c>
      <c r="C93">
        <v>50</v>
      </c>
      <c r="D93">
        <v>9</v>
      </c>
      <c r="E93">
        <v>7</v>
      </c>
      <c r="F93" t="s">
        <v>15</v>
      </c>
      <c r="G93" t="s">
        <v>19</v>
      </c>
      <c r="H93" s="17">
        <v>46.49</v>
      </c>
      <c r="I93" s="17">
        <v>0.01</v>
      </c>
      <c r="J93" s="17">
        <v>49.71</v>
      </c>
      <c r="K93" s="17">
        <v>0.01</v>
      </c>
      <c r="L93" s="17">
        <v>50.41</v>
      </c>
      <c r="M93" s="17">
        <v>0.01</v>
      </c>
      <c r="N93" s="18">
        <v>50.06</v>
      </c>
      <c r="O93" s="18">
        <v>0.01</v>
      </c>
      <c r="P93" s="18">
        <v>51.87</v>
      </c>
      <c r="Q93" s="18">
        <v>0.01</v>
      </c>
      <c r="R93" s="18">
        <v>43.27</v>
      </c>
      <c r="S93" s="18">
        <v>0.01</v>
      </c>
      <c r="T93" s="18">
        <v>43.53</v>
      </c>
      <c r="U93" s="18">
        <v>0.01</v>
      </c>
      <c r="V93" s="18">
        <v>43.8</v>
      </c>
      <c r="W93" s="18">
        <v>0.01</v>
      </c>
    </row>
    <row r="94" spans="1:23" x14ac:dyDescent="0.25">
      <c r="A94">
        <v>1000110</v>
      </c>
      <c r="B94" t="s">
        <v>87</v>
      </c>
      <c r="C94">
        <v>50</v>
      </c>
      <c r="D94">
        <v>9</v>
      </c>
      <c r="E94">
        <v>1</v>
      </c>
      <c r="F94" t="s">
        <v>15</v>
      </c>
      <c r="H94" s="17">
        <v>18.66</v>
      </c>
      <c r="I94" s="17">
        <v>25.8</v>
      </c>
      <c r="J94" s="17">
        <v>19.79</v>
      </c>
      <c r="K94" s="17">
        <v>27.36</v>
      </c>
      <c r="L94" s="17">
        <v>20.03</v>
      </c>
      <c r="M94" s="17">
        <v>27.69</v>
      </c>
      <c r="N94" s="18">
        <v>19.91</v>
      </c>
      <c r="O94" s="18">
        <v>27.52</v>
      </c>
      <c r="P94" s="18">
        <v>20.53</v>
      </c>
      <c r="Q94" s="18">
        <v>28.38</v>
      </c>
      <c r="R94" s="18">
        <v>19.79</v>
      </c>
      <c r="S94" s="18">
        <v>27.36</v>
      </c>
      <c r="T94" s="18">
        <v>19.91</v>
      </c>
      <c r="U94" s="18">
        <v>27.52</v>
      </c>
      <c r="V94" s="18">
        <v>20.03</v>
      </c>
      <c r="W94" s="18">
        <v>27.69</v>
      </c>
    </row>
    <row r="95" spans="1:23" x14ac:dyDescent="0.25">
      <c r="A95">
        <v>1000109</v>
      </c>
      <c r="B95" t="s">
        <v>86</v>
      </c>
      <c r="C95">
        <v>50</v>
      </c>
      <c r="D95">
        <v>9</v>
      </c>
      <c r="E95">
        <v>1</v>
      </c>
      <c r="F95" t="s">
        <v>15</v>
      </c>
      <c r="G95" t="s">
        <v>19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</row>
    <row r="96" spans="1:23" x14ac:dyDescent="0.25">
      <c r="A96">
        <v>1000102</v>
      </c>
      <c r="B96" t="s">
        <v>80</v>
      </c>
      <c r="C96">
        <v>50</v>
      </c>
      <c r="D96">
        <v>9</v>
      </c>
      <c r="E96">
        <v>1</v>
      </c>
      <c r="F96" t="s">
        <v>15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</row>
    <row r="97" spans="1:23" x14ac:dyDescent="0.25">
      <c r="A97">
        <v>1000032</v>
      </c>
      <c r="B97" t="s">
        <v>433</v>
      </c>
      <c r="C97">
        <v>50</v>
      </c>
      <c r="D97">
        <v>9</v>
      </c>
      <c r="E97">
        <v>7</v>
      </c>
      <c r="H97" s="17">
        <v>18.920000000000002</v>
      </c>
      <c r="I97" s="17">
        <v>26.15</v>
      </c>
      <c r="J97" s="17">
        <v>20.059999999999999</v>
      </c>
      <c r="K97" s="17">
        <v>27.73</v>
      </c>
      <c r="L97" s="17">
        <v>20.3</v>
      </c>
      <c r="M97" s="17">
        <v>28.06</v>
      </c>
      <c r="N97" s="18">
        <v>20.18</v>
      </c>
      <c r="O97" s="18">
        <v>27.89</v>
      </c>
      <c r="P97" s="18">
        <v>20.81</v>
      </c>
      <c r="Q97" s="18">
        <v>28.77</v>
      </c>
      <c r="R97" s="18">
        <v>20.059999999999999</v>
      </c>
      <c r="S97" s="18">
        <v>27.73</v>
      </c>
      <c r="T97" s="18">
        <v>20.18</v>
      </c>
      <c r="U97" s="18">
        <v>27.9</v>
      </c>
      <c r="V97" s="18">
        <v>20.3</v>
      </c>
      <c r="W97" s="18">
        <v>28.06</v>
      </c>
    </row>
    <row r="98" spans="1:23" x14ac:dyDescent="0.25">
      <c r="A98">
        <v>1000160</v>
      </c>
      <c r="B98" t="s">
        <v>125</v>
      </c>
      <c r="C98">
        <v>50</v>
      </c>
      <c r="D98">
        <v>9</v>
      </c>
      <c r="E98">
        <v>7</v>
      </c>
      <c r="F98" t="s">
        <v>15</v>
      </c>
      <c r="H98" s="17">
        <v>37.86</v>
      </c>
      <c r="I98" s="17">
        <v>52.34</v>
      </c>
      <c r="J98" s="17">
        <v>40.14</v>
      </c>
      <c r="K98" s="17">
        <v>55.49</v>
      </c>
      <c r="L98" s="17">
        <v>40.630000000000003</v>
      </c>
      <c r="M98" s="17">
        <v>56.17</v>
      </c>
      <c r="N98" s="18">
        <v>40.380000000000003</v>
      </c>
      <c r="O98" s="18">
        <v>55.83</v>
      </c>
      <c r="P98" s="18">
        <v>41.65</v>
      </c>
      <c r="Q98" s="18">
        <v>57.57</v>
      </c>
      <c r="R98" s="18">
        <v>40.14</v>
      </c>
      <c r="S98" s="18">
        <v>55.49</v>
      </c>
      <c r="T98" s="18">
        <v>40.380000000000003</v>
      </c>
      <c r="U98" s="18">
        <v>55.82</v>
      </c>
      <c r="V98" s="18">
        <v>40.630000000000003</v>
      </c>
      <c r="W98" s="18">
        <v>56.17</v>
      </c>
    </row>
    <row r="99" spans="1:23" x14ac:dyDescent="0.25">
      <c r="A99">
        <v>1000097</v>
      </c>
      <c r="B99" t="s">
        <v>76</v>
      </c>
      <c r="C99">
        <v>50</v>
      </c>
      <c r="D99">
        <v>9</v>
      </c>
      <c r="E99">
        <v>7</v>
      </c>
      <c r="F99" t="s">
        <v>15</v>
      </c>
      <c r="G99" t="s">
        <v>19</v>
      </c>
      <c r="H99" s="17">
        <v>8.52</v>
      </c>
      <c r="I99" s="17">
        <v>11.77</v>
      </c>
      <c r="J99" s="17">
        <v>9.0299999999999994</v>
      </c>
      <c r="K99" s="17">
        <v>12.48</v>
      </c>
      <c r="L99" s="17">
        <v>9.14</v>
      </c>
      <c r="M99" s="17">
        <v>12.64</v>
      </c>
      <c r="N99" s="18">
        <v>9.08</v>
      </c>
      <c r="O99" s="18">
        <v>12.56</v>
      </c>
      <c r="P99" s="18">
        <v>9.3699999999999992</v>
      </c>
      <c r="Q99" s="18">
        <v>12.95</v>
      </c>
      <c r="R99" s="18">
        <v>9.0299999999999994</v>
      </c>
      <c r="S99" s="18">
        <v>12.48</v>
      </c>
      <c r="T99" s="18">
        <v>9.08</v>
      </c>
      <c r="U99" s="18">
        <v>12.55</v>
      </c>
      <c r="V99" s="18">
        <v>9.14</v>
      </c>
      <c r="W99" s="18">
        <v>12.64</v>
      </c>
    </row>
    <row r="100" spans="1:23" x14ac:dyDescent="0.25">
      <c r="A100">
        <v>1000099</v>
      </c>
      <c r="B100" t="s">
        <v>447</v>
      </c>
      <c r="C100">
        <v>50</v>
      </c>
      <c r="D100">
        <v>9</v>
      </c>
      <c r="E100">
        <v>7</v>
      </c>
      <c r="H100" s="17">
        <v>12.78</v>
      </c>
      <c r="I100" s="17">
        <v>17.670000000000002</v>
      </c>
      <c r="J100" s="17">
        <v>13.55</v>
      </c>
      <c r="K100" s="17">
        <v>18.739999999999998</v>
      </c>
      <c r="L100" s="17">
        <v>13.72</v>
      </c>
      <c r="M100" s="17">
        <v>18.97</v>
      </c>
      <c r="N100" s="18">
        <v>13.64</v>
      </c>
      <c r="O100" s="18">
        <v>18.850000000000001</v>
      </c>
      <c r="P100" s="18">
        <v>14.06</v>
      </c>
      <c r="Q100" s="18">
        <v>19.440000000000001</v>
      </c>
      <c r="R100" s="18">
        <v>13.55</v>
      </c>
      <c r="S100" s="18">
        <v>18.73</v>
      </c>
      <c r="T100" s="18">
        <v>13.64</v>
      </c>
      <c r="U100" s="18">
        <v>18.86</v>
      </c>
      <c r="V100" s="18">
        <v>13.72</v>
      </c>
      <c r="W100" s="18">
        <v>18.97</v>
      </c>
    </row>
    <row r="101" spans="1:23" x14ac:dyDescent="0.25">
      <c r="A101">
        <v>1000103</v>
      </c>
      <c r="B101" t="s">
        <v>81</v>
      </c>
      <c r="C101">
        <v>50</v>
      </c>
      <c r="D101">
        <v>9</v>
      </c>
      <c r="E101">
        <v>7</v>
      </c>
      <c r="F101" t="s">
        <v>15</v>
      </c>
      <c r="G101" t="s">
        <v>19</v>
      </c>
      <c r="H101" s="17">
        <v>85.58</v>
      </c>
      <c r="I101" s="17">
        <v>0.01</v>
      </c>
      <c r="J101" s="17">
        <v>90.73</v>
      </c>
      <c r="K101" s="17">
        <v>0.01</v>
      </c>
      <c r="L101" s="17">
        <v>91.84</v>
      </c>
      <c r="M101" s="17">
        <v>0.01</v>
      </c>
      <c r="N101" s="18">
        <v>91.28</v>
      </c>
      <c r="O101" s="18">
        <v>0.01</v>
      </c>
      <c r="P101" s="18">
        <v>94.14</v>
      </c>
      <c r="Q101" s="18">
        <v>0.01</v>
      </c>
      <c r="R101" s="18">
        <v>90.73</v>
      </c>
      <c r="S101" s="18">
        <v>0.01</v>
      </c>
      <c r="T101" s="18">
        <v>91.28</v>
      </c>
      <c r="U101" s="18">
        <v>0.01</v>
      </c>
      <c r="V101" s="18">
        <v>91.84</v>
      </c>
      <c r="W101" s="18">
        <v>0.01</v>
      </c>
    </row>
    <row r="102" spans="1:23" x14ac:dyDescent="0.25">
      <c r="A102">
        <v>1000107</v>
      </c>
      <c r="B102" t="s">
        <v>448</v>
      </c>
      <c r="C102">
        <v>50</v>
      </c>
      <c r="D102">
        <v>9</v>
      </c>
      <c r="E102">
        <v>7</v>
      </c>
      <c r="H102" s="17">
        <v>9.77</v>
      </c>
      <c r="I102" s="17">
        <v>13.51</v>
      </c>
      <c r="J102" s="17">
        <v>10.36</v>
      </c>
      <c r="K102" s="17">
        <v>14.33</v>
      </c>
      <c r="L102" s="17">
        <v>10.49</v>
      </c>
      <c r="M102" s="17">
        <v>14.5</v>
      </c>
      <c r="N102" s="18">
        <v>10.43</v>
      </c>
      <c r="O102" s="18">
        <v>14.41</v>
      </c>
      <c r="P102" s="18">
        <v>10.75</v>
      </c>
      <c r="Q102" s="18">
        <v>14.86</v>
      </c>
      <c r="R102" s="18">
        <v>10.36</v>
      </c>
      <c r="S102" s="18">
        <v>14.32</v>
      </c>
      <c r="T102" s="18">
        <v>10.43</v>
      </c>
      <c r="U102" s="18">
        <v>14.42</v>
      </c>
      <c r="V102" s="18">
        <v>10.49</v>
      </c>
      <c r="W102" s="18">
        <v>14.5</v>
      </c>
    </row>
    <row r="103" spans="1:23" x14ac:dyDescent="0.25">
      <c r="A103">
        <v>1000392</v>
      </c>
      <c r="B103" t="s">
        <v>257</v>
      </c>
      <c r="C103">
        <v>50</v>
      </c>
      <c r="D103">
        <v>9</v>
      </c>
      <c r="E103">
        <v>7</v>
      </c>
      <c r="F103" t="s">
        <v>15</v>
      </c>
      <c r="G103" t="s">
        <v>19</v>
      </c>
      <c r="H103" s="17">
        <v>13.38</v>
      </c>
      <c r="I103" s="17">
        <v>17.87</v>
      </c>
      <c r="J103" s="17">
        <v>14.31</v>
      </c>
      <c r="K103" s="17">
        <v>19.07</v>
      </c>
      <c r="L103" s="17">
        <v>14.51</v>
      </c>
      <c r="M103" s="17">
        <v>19.329999999999998</v>
      </c>
      <c r="N103" s="18">
        <v>14.41</v>
      </c>
      <c r="O103" s="18">
        <v>19.2</v>
      </c>
      <c r="P103" s="18">
        <v>14.93</v>
      </c>
      <c r="Q103" s="18">
        <v>19.87</v>
      </c>
      <c r="R103" s="18">
        <v>12.45</v>
      </c>
      <c r="S103" s="18">
        <v>16.59</v>
      </c>
      <c r="T103" s="18">
        <v>12.53</v>
      </c>
      <c r="U103" s="18">
        <v>16.7</v>
      </c>
      <c r="V103" s="18">
        <v>12.6</v>
      </c>
      <c r="W103" s="18">
        <v>16.79</v>
      </c>
    </row>
    <row r="104" spans="1:23" x14ac:dyDescent="0.25">
      <c r="A104">
        <v>1000394</v>
      </c>
      <c r="B104" t="s">
        <v>258</v>
      </c>
      <c r="C104">
        <v>50</v>
      </c>
      <c r="D104">
        <v>9</v>
      </c>
      <c r="E104">
        <v>7</v>
      </c>
      <c r="F104" t="s">
        <v>15</v>
      </c>
      <c r="H104" s="17">
        <v>20.21</v>
      </c>
      <c r="I104" s="17">
        <v>27</v>
      </c>
      <c r="J104" s="17">
        <v>21.62</v>
      </c>
      <c r="K104" s="17">
        <v>28.81</v>
      </c>
      <c r="L104" s="17">
        <v>21.92</v>
      </c>
      <c r="M104" s="17">
        <v>29.2</v>
      </c>
      <c r="N104" s="18">
        <v>21.77</v>
      </c>
      <c r="O104" s="18">
        <v>29.01</v>
      </c>
      <c r="P104" s="18">
        <v>22.55</v>
      </c>
      <c r="Q104" s="18">
        <v>30.02</v>
      </c>
      <c r="R104" s="18">
        <v>18.82</v>
      </c>
      <c r="S104" s="18">
        <v>25.09</v>
      </c>
      <c r="T104" s="18">
        <v>18.93</v>
      </c>
      <c r="U104" s="18">
        <v>25.23</v>
      </c>
      <c r="V104" s="18">
        <v>19.04</v>
      </c>
      <c r="W104" s="18">
        <v>25.37</v>
      </c>
    </row>
    <row r="105" spans="1:23" x14ac:dyDescent="0.25">
      <c r="A105">
        <v>1000615</v>
      </c>
      <c r="B105" t="s">
        <v>521</v>
      </c>
      <c r="C105">
        <v>50</v>
      </c>
      <c r="D105">
        <v>9</v>
      </c>
      <c r="E105">
        <v>1</v>
      </c>
      <c r="H105" s="17">
        <v>16.100000000000001</v>
      </c>
      <c r="I105" s="17">
        <v>0.01</v>
      </c>
      <c r="J105" s="17">
        <v>17.22</v>
      </c>
      <c r="K105" s="17">
        <v>0.01</v>
      </c>
      <c r="L105" s="17">
        <v>17.46</v>
      </c>
      <c r="M105" s="17">
        <v>0.01</v>
      </c>
      <c r="N105" s="18">
        <v>17.34</v>
      </c>
      <c r="O105" s="18">
        <v>0.01</v>
      </c>
      <c r="P105" s="18">
        <v>17.97</v>
      </c>
      <c r="Q105" s="18">
        <v>0.01</v>
      </c>
      <c r="R105" s="18">
        <v>14.99</v>
      </c>
      <c r="S105" s="18">
        <v>0.01</v>
      </c>
      <c r="T105" s="18">
        <v>15.08</v>
      </c>
      <c r="U105" s="18">
        <v>0.01</v>
      </c>
      <c r="V105" s="18">
        <v>15.17</v>
      </c>
      <c r="W105" s="18">
        <v>0.01</v>
      </c>
    </row>
    <row r="106" spans="1:23" x14ac:dyDescent="0.25">
      <c r="A106">
        <v>1001181</v>
      </c>
      <c r="B106" t="s">
        <v>401</v>
      </c>
      <c r="C106">
        <v>50</v>
      </c>
      <c r="D106">
        <v>9</v>
      </c>
      <c r="E106">
        <v>1</v>
      </c>
      <c r="F106" t="s">
        <v>15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</row>
    <row r="107" spans="1:23" x14ac:dyDescent="0.25">
      <c r="A107">
        <v>1000014</v>
      </c>
      <c r="B107" t="s">
        <v>431</v>
      </c>
      <c r="C107">
        <v>50</v>
      </c>
      <c r="D107">
        <v>9</v>
      </c>
      <c r="E107">
        <v>7</v>
      </c>
      <c r="H107" s="17">
        <v>26.35</v>
      </c>
      <c r="I107" s="17">
        <v>36.43</v>
      </c>
      <c r="J107" s="17">
        <v>27.94</v>
      </c>
      <c r="K107" s="17">
        <v>38.619999999999997</v>
      </c>
      <c r="L107" s="17">
        <v>28.28</v>
      </c>
      <c r="M107" s="17">
        <v>39.1</v>
      </c>
      <c r="N107" s="18">
        <v>28.11</v>
      </c>
      <c r="O107" s="18">
        <v>38.86</v>
      </c>
      <c r="P107" s="18">
        <v>28.99</v>
      </c>
      <c r="Q107" s="18">
        <v>40.07</v>
      </c>
      <c r="R107" s="18">
        <v>27.94</v>
      </c>
      <c r="S107" s="18">
        <v>38.630000000000003</v>
      </c>
      <c r="T107" s="18">
        <v>28.11</v>
      </c>
      <c r="U107" s="18">
        <v>38.86</v>
      </c>
      <c r="V107" s="18">
        <v>28.28</v>
      </c>
      <c r="W107" s="18">
        <v>39.1</v>
      </c>
    </row>
    <row r="108" spans="1:23" x14ac:dyDescent="0.25">
      <c r="A108">
        <v>1000041</v>
      </c>
      <c r="B108" t="s">
        <v>437</v>
      </c>
      <c r="C108">
        <v>50</v>
      </c>
      <c r="D108">
        <v>9</v>
      </c>
      <c r="E108">
        <v>7</v>
      </c>
      <c r="H108" s="17">
        <v>17.48</v>
      </c>
      <c r="I108" s="17">
        <v>24.17</v>
      </c>
      <c r="J108" s="17">
        <v>18.53</v>
      </c>
      <c r="K108" s="17">
        <v>25.62</v>
      </c>
      <c r="L108" s="17">
        <v>18.760000000000002</v>
      </c>
      <c r="M108" s="17">
        <v>25.93</v>
      </c>
      <c r="N108" s="18">
        <v>18.649999999999999</v>
      </c>
      <c r="O108" s="18">
        <v>25.78</v>
      </c>
      <c r="P108" s="18">
        <v>19.23</v>
      </c>
      <c r="Q108" s="18">
        <v>26.58</v>
      </c>
      <c r="R108" s="18">
        <v>18.53</v>
      </c>
      <c r="S108" s="18">
        <v>25.62</v>
      </c>
      <c r="T108" s="18">
        <v>18.649999999999999</v>
      </c>
      <c r="U108" s="18">
        <v>25.78</v>
      </c>
      <c r="V108" s="18">
        <v>18.760000000000002</v>
      </c>
      <c r="W108" s="18">
        <v>25.93</v>
      </c>
    </row>
    <row r="109" spans="1:23" x14ac:dyDescent="0.25">
      <c r="A109">
        <v>1000044</v>
      </c>
      <c r="B109" t="s">
        <v>438</v>
      </c>
      <c r="C109">
        <v>50</v>
      </c>
      <c r="D109">
        <v>9</v>
      </c>
      <c r="E109">
        <v>7</v>
      </c>
      <c r="H109" s="17">
        <v>13.61</v>
      </c>
      <c r="I109" s="17">
        <v>18.82</v>
      </c>
      <c r="J109" s="17">
        <v>14.43</v>
      </c>
      <c r="K109" s="17">
        <v>19.95</v>
      </c>
      <c r="L109" s="17">
        <v>14.61</v>
      </c>
      <c r="M109" s="17">
        <v>20.2</v>
      </c>
      <c r="N109" s="18">
        <v>14.52</v>
      </c>
      <c r="O109" s="18">
        <v>20.079999999999998</v>
      </c>
      <c r="P109" s="18">
        <v>14.98</v>
      </c>
      <c r="Q109" s="18">
        <v>20.7</v>
      </c>
      <c r="R109" s="18">
        <v>14.43</v>
      </c>
      <c r="S109" s="18">
        <v>19.95</v>
      </c>
      <c r="T109" s="18">
        <v>14.52</v>
      </c>
      <c r="U109" s="18">
        <v>20.07</v>
      </c>
      <c r="V109" s="18">
        <v>14.61</v>
      </c>
      <c r="W109" s="18">
        <v>20.2</v>
      </c>
    </row>
    <row r="110" spans="1:23" x14ac:dyDescent="0.25">
      <c r="A110">
        <v>1000081</v>
      </c>
      <c r="B110" t="s">
        <v>66</v>
      </c>
      <c r="C110">
        <v>50</v>
      </c>
      <c r="D110">
        <v>9</v>
      </c>
      <c r="E110">
        <v>7</v>
      </c>
      <c r="F110" t="s">
        <v>15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</row>
    <row r="111" spans="1:23" x14ac:dyDescent="0.25">
      <c r="A111">
        <v>1000147</v>
      </c>
      <c r="B111" t="s">
        <v>454</v>
      </c>
      <c r="C111">
        <v>50</v>
      </c>
      <c r="D111">
        <v>9</v>
      </c>
      <c r="E111">
        <v>1</v>
      </c>
      <c r="F111" t="s">
        <v>15</v>
      </c>
      <c r="G111" t="s">
        <v>19</v>
      </c>
      <c r="H111" s="17">
        <v>318.16000000000003</v>
      </c>
      <c r="I111" s="17">
        <v>439.84</v>
      </c>
      <c r="J111" s="17">
        <v>337.33</v>
      </c>
      <c r="K111" s="17">
        <v>466.33</v>
      </c>
      <c r="L111" s="17">
        <v>341.44</v>
      </c>
      <c r="M111" s="17">
        <v>472.02</v>
      </c>
      <c r="N111" s="18">
        <v>339.37</v>
      </c>
      <c r="O111" s="18">
        <v>469.16</v>
      </c>
      <c r="P111" s="18">
        <v>349.98</v>
      </c>
      <c r="Q111" s="18">
        <v>483.82</v>
      </c>
      <c r="R111" s="18">
        <v>337.33</v>
      </c>
      <c r="S111" s="18">
        <v>466.34</v>
      </c>
      <c r="T111" s="18">
        <v>339.37</v>
      </c>
      <c r="U111" s="18">
        <v>469.16</v>
      </c>
      <c r="V111" s="18">
        <v>341.44</v>
      </c>
      <c r="W111" s="18">
        <v>472.02</v>
      </c>
    </row>
    <row r="112" spans="1:23" x14ac:dyDescent="0.25">
      <c r="A112">
        <v>1000322</v>
      </c>
      <c r="B112" t="s">
        <v>503</v>
      </c>
      <c r="C112">
        <v>50</v>
      </c>
      <c r="D112">
        <v>9</v>
      </c>
      <c r="E112">
        <v>7</v>
      </c>
      <c r="F112" t="s">
        <v>15</v>
      </c>
      <c r="G112" t="s">
        <v>19</v>
      </c>
      <c r="H112" s="17">
        <v>439.41</v>
      </c>
      <c r="I112" s="17">
        <v>0.01</v>
      </c>
      <c r="J112" s="17">
        <v>465.88</v>
      </c>
      <c r="K112" s="17">
        <v>0.01</v>
      </c>
      <c r="L112" s="17">
        <v>471.56</v>
      </c>
      <c r="M112" s="17">
        <v>0.01</v>
      </c>
      <c r="N112" s="18">
        <v>468.7</v>
      </c>
      <c r="O112" s="18">
        <v>0.01</v>
      </c>
      <c r="P112" s="18">
        <v>483.35</v>
      </c>
      <c r="Q112" s="18">
        <v>0.01</v>
      </c>
      <c r="R112" s="18">
        <v>465.88</v>
      </c>
      <c r="S112" s="18">
        <v>0.01</v>
      </c>
      <c r="T112" s="18">
        <v>468.7</v>
      </c>
      <c r="U112" s="18">
        <v>0.01</v>
      </c>
      <c r="V112" s="18">
        <v>471.56</v>
      </c>
      <c r="W112" s="18">
        <v>0.01</v>
      </c>
    </row>
    <row r="113" spans="1:23" x14ac:dyDescent="0.25">
      <c r="A113">
        <v>1000167</v>
      </c>
      <c r="B113" t="s">
        <v>131</v>
      </c>
      <c r="C113">
        <v>50</v>
      </c>
      <c r="D113">
        <v>9</v>
      </c>
      <c r="E113">
        <v>1</v>
      </c>
      <c r="F113" t="s">
        <v>15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</row>
    <row r="114" spans="1:23" x14ac:dyDescent="0.25">
      <c r="A114">
        <v>1000177</v>
      </c>
      <c r="B114" t="s">
        <v>139</v>
      </c>
      <c r="C114">
        <v>50</v>
      </c>
      <c r="D114">
        <v>9</v>
      </c>
      <c r="E114">
        <v>1</v>
      </c>
      <c r="F114" t="s">
        <v>15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</row>
    <row r="115" spans="1:23" x14ac:dyDescent="0.25">
      <c r="A115">
        <v>1000352</v>
      </c>
      <c r="B115" t="s">
        <v>515</v>
      </c>
      <c r="C115">
        <v>50</v>
      </c>
      <c r="D115">
        <v>9</v>
      </c>
      <c r="E115">
        <v>1</v>
      </c>
      <c r="H115" s="17">
        <v>16.649999999999999</v>
      </c>
      <c r="I115" s="17">
        <v>22.25</v>
      </c>
      <c r="J115" s="17">
        <v>17.809999999999999</v>
      </c>
      <c r="K115" s="17">
        <v>23.74</v>
      </c>
      <c r="L115" s="17">
        <v>18.059999999999999</v>
      </c>
      <c r="M115" s="17">
        <v>24.06</v>
      </c>
      <c r="N115" s="18">
        <v>17.93</v>
      </c>
      <c r="O115" s="18">
        <v>23.9</v>
      </c>
      <c r="P115" s="18">
        <v>18.579999999999998</v>
      </c>
      <c r="Q115" s="18">
        <v>24.73</v>
      </c>
      <c r="R115" s="18">
        <v>15.5</v>
      </c>
      <c r="S115" s="18">
        <v>20.66</v>
      </c>
      <c r="T115" s="18">
        <v>15.59</v>
      </c>
      <c r="U115" s="18">
        <v>20.78</v>
      </c>
      <c r="V115" s="18">
        <v>15.69</v>
      </c>
      <c r="W115" s="18">
        <v>20.9</v>
      </c>
    </row>
    <row r="116" spans="1:23" x14ac:dyDescent="0.25">
      <c r="A116">
        <v>1000198</v>
      </c>
      <c r="B116" t="s">
        <v>469</v>
      </c>
      <c r="C116">
        <v>50</v>
      </c>
      <c r="D116">
        <v>9</v>
      </c>
      <c r="E116">
        <v>1</v>
      </c>
      <c r="H116" s="17">
        <v>9.57</v>
      </c>
      <c r="I116" s="17">
        <v>12.79</v>
      </c>
      <c r="J116" s="17">
        <v>10.24</v>
      </c>
      <c r="K116" s="17">
        <v>13.64</v>
      </c>
      <c r="L116" s="17">
        <v>10.38</v>
      </c>
      <c r="M116" s="17">
        <v>13.83</v>
      </c>
      <c r="N116" s="18">
        <v>10.31</v>
      </c>
      <c r="O116" s="18">
        <v>13.74</v>
      </c>
      <c r="P116" s="18">
        <v>10.68</v>
      </c>
      <c r="Q116" s="18">
        <v>14.22</v>
      </c>
      <c r="R116" s="18">
        <v>8.91</v>
      </c>
      <c r="S116" s="18">
        <v>11.88</v>
      </c>
      <c r="T116" s="18">
        <v>8.9600000000000009</v>
      </c>
      <c r="U116" s="18">
        <v>11.94</v>
      </c>
      <c r="V116" s="18">
        <v>9.01</v>
      </c>
      <c r="W116" s="18">
        <v>12</v>
      </c>
    </row>
    <row r="117" spans="1:23" x14ac:dyDescent="0.25">
      <c r="A117">
        <v>1000161</v>
      </c>
      <c r="B117" t="s">
        <v>126</v>
      </c>
      <c r="C117">
        <v>50</v>
      </c>
      <c r="D117">
        <v>9</v>
      </c>
      <c r="E117">
        <v>1</v>
      </c>
      <c r="F117" t="s">
        <v>15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</row>
    <row r="118" spans="1:23" x14ac:dyDescent="0.25">
      <c r="A118">
        <v>1000162</v>
      </c>
      <c r="B118" t="s">
        <v>127</v>
      </c>
      <c r="C118">
        <v>50</v>
      </c>
      <c r="D118">
        <v>9</v>
      </c>
      <c r="E118">
        <v>1</v>
      </c>
      <c r="F118" t="s">
        <v>15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</row>
    <row r="119" spans="1:23" x14ac:dyDescent="0.25">
      <c r="A119">
        <v>1000618</v>
      </c>
      <c r="B119" t="s">
        <v>278</v>
      </c>
      <c r="C119">
        <v>50</v>
      </c>
      <c r="D119">
        <v>9</v>
      </c>
      <c r="E119">
        <v>1</v>
      </c>
      <c r="F119" t="s">
        <v>15</v>
      </c>
      <c r="H119" s="17">
        <v>19.760000000000002</v>
      </c>
      <c r="I119" s="17">
        <v>26.4</v>
      </c>
      <c r="J119" s="17">
        <v>21.13</v>
      </c>
      <c r="K119" s="17">
        <v>28.17</v>
      </c>
      <c r="L119" s="17">
        <v>21.43</v>
      </c>
      <c r="M119" s="17">
        <v>28.55</v>
      </c>
      <c r="N119" s="18">
        <v>21.28</v>
      </c>
      <c r="O119" s="18">
        <v>28.36</v>
      </c>
      <c r="P119" s="18">
        <v>22.05</v>
      </c>
      <c r="Q119" s="18">
        <v>29.35</v>
      </c>
      <c r="R119" s="18">
        <v>18.39</v>
      </c>
      <c r="S119" s="18">
        <v>24.51</v>
      </c>
      <c r="T119" s="18">
        <v>18.5</v>
      </c>
      <c r="U119" s="18">
        <v>24.65</v>
      </c>
      <c r="V119" s="18">
        <v>18.62</v>
      </c>
      <c r="W119" s="18">
        <v>24.81</v>
      </c>
    </row>
    <row r="120" spans="1:23" x14ac:dyDescent="0.25">
      <c r="A120">
        <v>1000616</v>
      </c>
      <c r="B120" t="s">
        <v>276</v>
      </c>
      <c r="C120">
        <v>50</v>
      </c>
      <c r="D120">
        <v>9</v>
      </c>
      <c r="E120">
        <v>1</v>
      </c>
      <c r="F120" t="s">
        <v>15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</row>
    <row r="121" spans="1:23" x14ac:dyDescent="0.25">
      <c r="A121">
        <v>1000617</v>
      </c>
      <c r="B121" t="s">
        <v>277</v>
      </c>
      <c r="C121">
        <v>50</v>
      </c>
      <c r="D121">
        <v>9</v>
      </c>
      <c r="E121">
        <v>1</v>
      </c>
      <c r="F121" t="s">
        <v>15</v>
      </c>
      <c r="H121" s="17">
        <v>87.32</v>
      </c>
      <c r="I121" s="17">
        <v>116.64</v>
      </c>
      <c r="J121" s="17">
        <v>93.38</v>
      </c>
      <c r="K121" s="17">
        <v>124.46</v>
      </c>
      <c r="L121" s="17">
        <v>94.69</v>
      </c>
      <c r="M121" s="17">
        <v>126.16</v>
      </c>
      <c r="N121" s="18">
        <v>94.03</v>
      </c>
      <c r="O121" s="18">
        <v>125.3</v>
      </c>
      <c r="P121" s="18">
        <v>97.43</v>
      </c>
      <c r="Q121" s="18">
        <v>129.68</v>
      </c>
      <c r="R121" s="18">
        <v>81.28</v>
      </c>
      <c r="S121" s="18">
        <v>108.34</v>
      </c>
      <c r="T121" s="18">
        <v>81.78</v>
      </c>
      <c r="U121" s="18">
        <v>108.98</v>
      </c>
      <c r="V121" s="18">
        <v>82.27</v>
      </c>
      <c r="W121" s="18">
        <v>109.61</v>
      </c>
    </row>
    <row r="122" spans="1:23" x14ac:dyDescent="0.25">
      <c r="A122">
        <v>1001194</v>
      </c>
      <c r="B122" t="s">
        <v>575</v>
      </c>
      <c r="C122">
        <v>50</v>
      </c>
      <c r="D122">
        <v>9</v>
      </c>
      <c r="E122">
        <v>1</v>
      </c>
      <c r="H122" s="17">
        <v>32.18</v>
      </c>
      <c r="I122" s="17">
        <v>32.18</v>
      </c>
      <c r="J122" s="17">
        <v>32.18</v>
      </c>
      <c r="K122" s="17">
        <v>32.18</v>
      </c>
      <c r="L122" s="17">
        <v>32.18</v>
      </c>
      <c r="M122" s="17">
        <v>32.18</v>
      </c>
      <c r="N122" s="18">
        <v>32.18</v>
      </c>
      <c r="O122" s="18">
        <v>32.18</v>
      </c>
      <c r="P122" s="18">
        <v>32.18</v>
      </c>
      <c r="Q122" s="18">
        <v>32.18</v>
      </c>
      <c r="R122" s="18">
        <v>32.18</v>
      </c>
      <c r="S122" s="18">
        <v>32.18</v>
      </c>
      <c r="T122" s="18">
        <v>32.18</v>
      </c>
      <c r="U122" s="18">
        <v>32.18</v>
      </c>
      <c r="V122" s="18">
        <v>32.18</v>
      </c>
      <c r="W122" s="18">
        <v>32.18</v>
      </c>
    </row>
    <row r="123" spans="1:23" x14ac:dyDescent="0.25">
      <c r="A123">
        <v>1000150</v>
      </c>
      <c r="B123" t="s">
        <v>455</v>
      </c>
      <c r="C123">
        <v>50</v>
      </c>
      <c r="D123">
        <v>9</v>
      </c>
      <c r="E123">
        <v>1</v>
      </c>
      <c r="H123" s="17">
        <v>4.72</v>
      </c>
      <c r="I123" s="17">
        <v>6.53</v>
      </c>
      <c r="J123" s="17">
        <v>5.01</v>
      </c>
      <c r="K123" s="17">
        <v>6.92</v>
      </c>
      <c r="L123" s="17">
        <v>5.07</v>
      </c>
      <c r="M123" s="17">
        <v>7.01</v>
      </c>
      <c r="N123" s="18">
        <v>5.04</v>
      </c>
      <c r="O123" s="18">
        <v>6.97</v>
      </c>
      <c r="P123" s="18">
        <v>5.2</v>
      </c>
      <c r="Q123" s="18">
        <v>7.18</v>
      </c>
      <c r="R123" s="18">
        <v>5.01</v>
      </c>
      <c r="S123" s="18">
        <v>6.93</v>
      </c>
      <c r="T123" s="18">
        <v>5.04</v>
      </c>
      <c r="U123" s="18">
        <v>6.97</v>
      </c>
      <c r="V123" s="18">
        <v>5.07</v>
      </c>
      <c r="W123" s="18">
        <v>7.01</v>
      </c>
    </row>
    <row r="124" spans="1:23" x14ac:dyDescent="0.25">
      <c r="A124">
        <v>1000148</v>
      </c>
      <c r="B124" t="s">
        <v>117</v>
      </c>
      <c r="C124">
        <v>50</v>
      </c>
      <c r="D124">
        <v>9</v>
      </c>
      <c r="E124">
        <v>1</v>
      </c>
      <c r="F124" t="s">
        <v>15</v>
      </c>
      <c r="G124" t="s">
        <v>19</v>
      </c>
      <c r="H124" s="17">
        <v>14.22</v>
      </c>
      <c r="I124" s="17">
        <v>19.66</v>
      </c>
      <c r="J124" s="17">
        <v>15.08</v>
      </c>
      <c r="K124" s="17">
        <v>20.84</v>
      </c>
      <c r="L124" s="17">
        <v>15.26</v>
      </c>
      <c r="M124" s="17">
        <v>21.1</v>
      </c>
      <c r="N124" s="18">
        <v>15.17</v>
      </c>
      <c r="O124" s="18">
        <v>20.97</v>
      </c>
      <c r="P124" s="18">
        <v>15.64</v>
      </c>
      <c r="Q124" s="18">
        <v>21.62</v>
      </c>
      <c r="R124" s="18">
        <v>15.08</v>
      </c>
      <c r="S124" s="18">
        <v>20.85</v>
      </c>
      <c r="T124" s="18">
        <v>15.17</v>
      </c>
      <c r="U124" s="18">
        <v>20.97</v>
      </c>
      <c r="V124" s="18">
        <v>15.26</v>
      </c>
      <c r="W124" s="18">
        <v>21.1</v>
      </c>
    </row>
    <row r="125" spans="1:23" x14ac:dyDescent="0.25">
      <c r="A125">
        <v>1000149</v>
      </c>
      <c r="B125" t="s">
        <v>118</v>
      </c>
      <c r="C125">
        <v>50</v>
      </c>
      <c r="D125">
        <v>9</v>
      </c>
      <c r="E125">
        <v>1</v>
      </c>
      <c r="F125" t="s">
        <v>15</v>
      </c>
      <c r="G125" t="s">
        <v>19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</row>
    <row r="126" spans="1:23" x14ac:dyDescent="0.25">
      <c r="A126">
        <v>1000121</v>
      </c>
      <c r="B126" t="s">
        <v>97</v>
      </c>
      <c r="C126">
        <v>50</v>
      </c>
      <c r="D126">
        <v>9</v>
      </c>
      <c r="E126">
        <v>1</v>
      </c>
      <c r="F126" t="s">
        <v>15</v>
      </c>
      <c r="G126" t="s">
        <v>19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</row>
    <row r="127" spans="1:23" x14ac:dyDescent="0.25">
      <c r="A127">
        <v>1000964</v>
      </c>
      <c r="B127" t="s">
        <v>540</v>
      </c>
      <c r="C127">
        <v>50</v>
      </c>
      <c r="D127">
        <v>9</v>
      </c>
      <c r="E127">
        <v>1</v>
      </c>
      <c r="H127" s="17">
        <v>11.31</v>
      </c>
      <c r="I127" s="17">
        <v>15.1</v>
      </c>
      <c r="J127" s="17">
        <v>12.09</v>
      </c>
      <c r="K127" s="17">
        <v>16.11</v>
      </c>
      <c r="L127" s="17">
        <v>12.26</v>
      </c>
      <c r="M127" s="17">
        <v>16.329999999999998</v>
      </c>
      <c r="N127" s="18">
        <v>12.17</v>
      </c>
      <c r="O127" s="18">
        <v>16.22</v>
      </c>
      <c r="P127" s="18">
        <v>12.61</v>
      </c>
      <c r="Q127" s="18">
        <v>16.79</v>
      </c>
      <c r="R127" s="18">
        <v>10.52</v>
      </c>
      <c r="S127" s="18">
        <v>14.02</v>
      </c>
      <c r="T127" s="18">
        <v>10.58</v>
      </c>
      <c r="U127" s="18">
        <v>14.1</v>
      </c>
      <c r="V127" s="18">
        <v>10.65</v>
      </c>
      <c r="W127" s="18">
        <v>14.19</v>
      </c>
    </row>
    <row r="128" spans="1:23" x14ac:dyDescent="0.25">
      <c r="A128">
        <v>1000096</v>
      </c>
      <c r="B128" t="s">
        <v>446</v>
      </c>
      <c r="C128">
        <v>50</v>
      </c>
      <c r="D128">
        <v>9</v>
      </c>
      <c r="E128">
        <v>7</v>
      </c>
      <c r="H128" s="17">
        <v>52.94</v>
      </c>
      <c r="I128" s="17">
        <v>73.180000000000007</v>
      </c>
      <c r="J128" s="17">
        <v>56.13</v>
      </c>
      <c r="K128" s="17">
        <v>77.59</v>
      </c>
      <c r="L128" s="17">
        <v>56.81</v>
      </c>
      <c r="M128" s="17">
        <v>78.540000000000006</v>
      </c>
      <c r="N128" s="18">
        <v>56.47</v>
      </c>
      <c r="O128" s="18">
        <v>78.06</v>
      </c>
      <c r="P128" s="18">
        <v>58.23</v>
      </c>
      <c r="Q128" s="18">
        <v>80.5</v>
      </c>
      <c r="R128" s="18">
        <v>56.13</v>
      </c>
      <c r="S128" s="18">
        <v>77.599999999999994</v>
      </c>
      <c r="T128" s="18">
        <v>56.47</v>
      </c>
      <c r="U128" s="18">
        <v>78.069999999999993</v>
      </c>
      <c r="V128" s="18">
        <v>56.81</v>
      </c>
      <c r="W128" s="18">
        <v>78.540000000000006</v>
      </c>
    </row>
    <row r="129" spans="1:23" x14ac:dyDescent="0.25">
      <c r="A129">
        <v>1001290</v>
      </c>
      <c r="B129" t="s">
        <v>416</v>
      </c>
      <c r="C129">
        <v>50</v>
      </c>
      <c r="D129">
        <v>9</v>
      </c>
      <c r="E129">
        <v>7</v>
      </c>
      <c r="F129" t="s">
        <v>15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</row>
    <row r="130" spans="1:23" x14ac:dyDescent="0.25">
      <c r="A130">
        <v>1001289</v>
      </c>
      <c r="B130" t="s">
        <v>583</v>
      </c>
      <c r="C130">
        <v>50</v>
      </c>
      <c r="D130">
        <v>9</v>
      </c>
      <c r="E130">
        <v>7</v>
      </c>
      <c r="H130" s="17">
        <v>40.880000000000003</v>
      </c>
      <c r="I130" s="17">
        <v>56.51</v>
      </c>
      <c r="J130" s="17">
        <v>43.34</v>
      </c>
      <c r="K130" s="17">
        <v>59.92</v>
      </c>
      <c r="L130" s="17">
        <v>43.87</v>
      </c>
      <c r="M130" s="17">
        <v>60.65</v>
      </c>
      <c r="N130" s="18">
        <v>43.6</v>
      </c>
      <c r="O130" s="18">
        <v>60.28</v>
      </c>
      <c r="P130" s="18">
        <v>44.97</v>
      </c>
      <c r="Q130" s="18">
        <v>62.16</v>
      </c>
      <c r="R130" s="18">
        <v>43.34</v>
      </c>
      <c r="S130" s="18">
        <v>59.92</v>
      </c>
      <c r="T130" s="18">
        <v>43.6</v>
      </c>
      <c r="U130" s="18">
        <v>60.27</v>
      </c>
      <c r="V130" s="18">
        <v>43.87</v>
      </c>
      <c r="W130" s="18">
        <v>60.65</v>
      </c>
    </row>
    <row r="131" spans="1:23" x14ac:dyDescent="0.25">
      <c r="A131">
        <v>1000001</v>
      </c>
      <c r="B131" t="s">
        <v>16</v>
      </c>
      <c r="C131">
        <v>50</v>
      </c>
      <c r="D131">
        <v>9</v>
      </c>
      <c r="E131">
        <v>98</v>
      </c>
      <c r="F131" t="s">
        <v>15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</row>
    <row r="132" spans="1:23" x14ac:dyDescent="0.25">
      <c r="A132">
        <v>1000002</v>
      </c>
      <c r="B132" t="s">
        <v>17</v>
      </c>
      <c r="C132">
        <v>50</v>
      </c>
      <c r="D132">
        <v>9</v>
      </c>
      <c r="E132">
        <v>98</v>
      </c>
      <c r="F132" t="s">
        <v>15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</row>
    <row r="133" spans="1:23" x14ac:dyDescent="0.25">
      <c r="A133">
        <v>1000226</v>
      </c>
      <c r="B133" t="s">
        <v>170</v>
      </c>
      <c r="C133">
        <v>50</v>
      </c>
      <c r="D133">
        <v>9</v>
      </c>
      <c r="E133">
        <v>7</v>
      </c>
      <c r="F133" t="s">
        <v>15</v>
      </c>
      <c r="G133" t="s">
        <v>19</v>
      </c>
      <c r="H133" s="17">
        <v>287.37</v>
      </c>
      <c r="I133" s="17">
        <v>0.01</v>
      </c>
      <c r="J133" s="17">
        <v>304.68</v>
      </c>
      <c r="K133" s="17">
        <v>0.01</v>
      </c>
      <c r="L133" s="17">
        <v>308.39999999999998</v>
      </c>
      <c r="M133" s="17">
        <v>0.01</v>
      </c>
      <c r="N133" s="18">
        <v>306.52999999999997</v>
      </c>
      <c r="O133" s="18">
        <v>0.01</v>
      </c>
      <c r="P133" s="18">
        <v>316.11</v>
      </c>
      <c r="Q133" s="18">
        <v>0.01</v>
      </c>
      <c r="R133" s="18">
        <v>304.68</v>
      </c>
      <c r="S133" s="18">
        <v>0.01</v>
      </c>
      <c r="T133" s="18">
        <v>306.52999999999997</v>
      </c>
      <c r="U133" s="18">
        <v>0.01</v>
      </c>
      <c r="V133" s="18">
        <v>308.39999999999998</v>
      </c>
      <c r="W133" s="18">
        <v>0.01</v>
      </c>
    </row>
    <row r="134" spans="1:23" x14ac:dyDescent="0.25">
      <c r="A134">
        <v>1000645</v>
      </c>
      <c r="B134" t="s">
        <v>292</v>
      </c>
      <c r="C134">
        <v>50</v>
      </c>
      <c r="D134">
        <v>9</v>
      </c>
      <c r="E134">
        <v>7</v>
      </c>
      <c r="F134" t="s">
        <v>15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</row>
    <row r="135" spans="1:23" x14ac:dyDescent="0.25">
      <c r="A135">
        <v>1000225</v>
      </c>
      <c r="B135" t="s">
        <v>169</v>
      </c>
      <c r="C135">
        <v>50</v>
      </c>
      <c r="D135">
        <v>9</v>
      </c>
      <c r="E135">
        <v>7</v>
      </c>
      <c r="F135" t="s">
        <v>15</v>
      </c>
      <c r="G135" t="s">
        <v>19</v>
      </c>
      <c r="H135" s="17">
        <v>200.52</v>
      </c>
      <c r="I135" s="17">
        <v>0.01</v>
      </c>
      <c r="J135" s="17">
        <v>212.6</v>
      </c>
      <c r="K135" s="17">
        <v>0.01</v>
      </c>
      <c r="L135" s="17">
        <v>215.19</v>
      </c>
      <c r="M135" s="17">
        <v>0.01</v>
      </c>
      <c r="N135" s="18">
        <v>213.89</v>
      </c>
      <c r="O135" s="18">
        <v>0.01</v>
      </c>
      <c r="P135" s="18">
        <v>220.57</v>
      </c>
      <c r="Q135" s="18">
        <v>0.01</v>
      </c>
      <c r="R135" s="18">
        <v>212.6</v>
      </c>
      <c r="S135" s="18">
        <v>0.01</v>
      </c>
      <c r="T135" s="18">
        <v>213.89</v>
      </c>
      <c r="U135" s="18">
        <v>0.01</v>
      </c>
      <c r="V135" s="18">
        <v>215.19</v>
      </c>
      <c r="W135" s="18">
        <v>0.01</v>
      </c>
    </row>
    <row r="136" spans="1:23" x14ac:dyDescent="0.25">
      <c r="A136">
        <v>1000539</v>
      </c>
      <c r="B136" t="s">
        <v>267</v>
      </c>
      <c r="C136">
        <v>50</v>
      </c>
      <c r="D136">
        <v>9</v>
      </c>
      <c r="E136">
        <v>21</v>
      </c>
      <c r="F136" t="s">
        <v>15</v>
      </c>
      <c r="G136" t="s">
        <v>19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</row>
    <row r="137" spans="1:23" x14ac:dyDescent="0.25">
      <c r="A137">
        <v>1000163</v>
      </c>
      <c r="B137" t="s">
        <v>128</v>
      </c>
      <c r="C137">
        <v>50</v>
      </c>
      <c r="D137">
        <v>9</v>
      </c>
      <c r="E137">
        <v>1</v>
      </c>
      <c r="F137" t="s">
        <v>15</v>
      </c>
      <c r="H137" s="17">
        <v>12.97</v>
      </c>
      <c r="I137" s="17">
        <v>17.32</v>
      </c>
      <c r="J137" s="17">
        <v>13.86</v>
      </c>
      <c r="K137" s="17">
        <v>18.48</v>
      </c>
      <c r="L137" s="17">
        <v>14.06</v>
      </c>
      <c r="M137" s="17">
        <v>18.73</v>
      </c>
      <c r="N137" s="18">
        <v>13.96</v>
      </c>
      <c r="O137" s="18">
        <v>18.61</v>
      </c>
      <c r="P137" s="18">
        <v>14.47</v>
      </c>
      <c r="Q137" s="18">
        <v>19.260000000000002</v>
      </c>
      <c r="R137" s="18">
        <v>12.06</v>
      </c>
      <c r="S137" s="18">
        <v>16.079999999999998</v>
      </c>
      <c r="T137" s="18">
        <v>12.14</v>
      </c>
      <c r="U137" s="18">
        <v>16.18</v>
      </c>
      <c r="V137" s="18">
        <v>12.21</v>
      </c>
      <c r="W137" s="18">
        <v>16.27</v>
      </c>
    </row>
    <row r="138" spans="1:23" x14ac:dyDescent="0.25">
      <c r="A138">
        <v>1000356</v>
      </c>
      <c r="B138" t="s">
        <v>249</v>
      </c>
      <c r="C138">
        <v>50</v>
      </c>
      <c r="D138">
        <v>9</v>
      </c>
      <c r="E138">
        <v>1</v>
      </c>
      <c r="F138" t="s">
        <v>15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</row>
    <row r="139" spans="1:23" x14ac:dyDescent="0.25">
      <c r="A139">
        <v>1000355</v>
      </c>
      <c r="B139" t="s">
        <v>248</v>
      </c>
      <c r="C139">
        <v>50</v>
      </c>
      <c r="D139">
        <v>9</v>
      </c>
      <c r="E139">
        <v>1</v>
      </c>
      <c r="F139" t="s">
        <v>15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</row>
    <row r="140" spans="1:23" x14ac:dyDescent="0.25">
      <c r="A140">
        <v>1000286</v>
      </c>
      <c r="B140" t="s">
        <v>211</v>
      </c>
      <c r="C140">
        <v>50</v>
      </c>
      <c r="D140">
        <v>9</v>
      </c>
      <c r="E140">
        <v>7</v>
      </c>
      <c r="F140" t="s">
        <v>15</v>
      </c>
      <c r="G140" t="s">
        <v>19</v>
      </c>
      <c r="H140" s="17">
        <v>8.41</v>
      </c>
      <c r="I140" s="17">
        <v>11.63</v>
      </c>
      <c r="J140" s="17">
        <v>8.92</v>
      </c>
      <c r="K140" s="17">
        <v>12.33</v>
      </c>
      <c r="L140" s="17">
        <v>9.0299999999999994</v>
      </c>
      <c r="M140" s="17">
        <v>12.48</v>
      </c>
      <c r="N140" s="18">
        <v>8.98</v>
      </c>
      <c r="O140" s="18">
        <v>12.41</v>
      </c>
      <c r="P140" s="18">
        <v>9.26</v>
      </c>
      <c r="Q140" s="18">
        <v>12.8</v>
      </c>
      <c r="R140" s="18">
        <v>8.92</v>
      </c>
      <c r="S140" s="18">
        <v>12.33</v>
      </c>
      <c r="T140" s="18">
        <v>8.98</v>
      </c>
      <c r="U140" s="18">
        <v>12.41</v>
      </c>
      <c r="V140" s="18">
        <v>9.0299999999999994</v>
      </c>
      <c r="W140" s="18">
        <v>12.48</v>
      </c>
    </row>
    <row r="141" spans="1:23" x14ac:dyDescent="0.25">
      <c r="A141">
        <v>1000217</v>
      </c>
      <c r="B141" t="s">
        <v>165</v>
      </c>
      <c r="C141">
        <v>50</v>
      </c>
      <c r="D141">
        <v>9</v>
      </c>
      <c r="E141">
        <v>98</v>
      </c>
      <c r="F141" t="s">
        <v>15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</row>
    <row r="142" spans="1:23" x14ac:dyDescent="0.25">
      <c r="A142">
        <v>1000218</v>
      </c>
      <c r="B142" t="s">
        <v>166</v>
      </c>
      <c r="C142">
        <v>50</v>
      </c>
      <c r="D142">
        <v>9</v>
      </c>
      <c r="E142">
        <v>98</v>
      </c>
      <c r="F142" t="s">
        <v>15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</row>
    <row r="143" spans="1:23" x14ac:dyDescent="0.25">
      <c r="A143">
        <v>1000216</v>
      </c>
      <c r="B143" t="s">
        <v>164</v>
      </c>
      <c r="C143">
        <v>50</v>
      </c>
      <c r="D143">
        <v>9</v>
      </c>
      <c r="E143">
        <v>98</v>
      </c>
      <c r="F143" t="s">
        <v>15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</row>
    <row r="144" spans="1:23" x14ac:dyDescent="0.25">
      <c r="A144">
        <v>1000092</v>
      </c>
      <c r="B144" t="s">
        <v>72</v>
      </c>
      <c r="C144">
        <v>50</v>
      </c>
      <c r="D144">
        <v>9</v>
      </c>
      <c r="E144">
        <v>7</v>
      </c>
      <c r="F144" t="s">
        <v>15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</row>
    <row r="145" spans="1:23" x14ac:dyDescent="0.25">
      <c r="A145">
        <v>1000090</v>
      </c>
      <c r="B145" t="s">
        <v>70</v>
      </c>
      <c r="C145">
        <v>50</v>
      </c>
      <c r="D145">
        <v>9</v>
      </c>
      <c r="E145">
        <v>7</v>
      </c>
      <c r="F145" t="s">
        <v>15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</row>
    <row r="146" spans="1:23" x14ac:dyDescent="0.25">
      <c r="A146">
        <v>1000301</v>
      </c>
      <c r="B146" t="s">
        <v>218</v>
      </c>
      <c r="C146">
        <v>50</v>
      </c>
      <c r="D146">
        <v>9</v>
      </c>
      <c r="E146">
        <v>7</v>
      </c>
      <c r="F146" t="s">
        <v>15</v>
      </c>
      <c r="G146" t="s">
        <v>19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</row>
    <row r="147" spans="1:23" x14ac:dyDescent="0.25">
      <c r="A147">
        <v>1000312</v>
      </c>
      <c r="B147" t="s">
        <v>225</v>
      </c>
      <c r="C147">
        <v>50</v>
      </c>
      <c r="D147">
        <v>9</v>
      </c>
      <c r="E147">
        <v>7</v>
      </c>
      <c r="F147" t="s">
        <v>15</v>
      </c>
      <c r="G147" t="s">
        <v>19</v>
      </c>
      <c r="H147" s="17">
        <v>57.85</v>
      </c>
      <c r="I147" s="17">
        <v>0.01</v>
      </c>
      <c r="J147" s="17">
        <v>61.33</v>
      </c>
      <c r="K147" s="17">
        <v>0.01</v>
      </c>
      <c r="L147" s="17">
        <v>62.08</v>
      </c>
      <c r="M147" s="17">
        <v>0.01</v>
      </c>
      <c r="N147" s="18">
        <v>61.7</v>
      </c>
      <c r="O147" s="18">
        <v>0.01</v>
      </c>
      <c r="P147" s="18">
        <v>63.63</v>
      </c>
      <c r="Q147" s="18">
        <v>0.01</v>
      </c>
      <c r="R147" s="18">
        <v>61.33</v>
      </c>
      <c r="S147" s="18">
        <v>0.01</v>
      </c>
      <c r="T147" s="18">
        <v>61.7</v>
      </c>
      <c r="U147" s="18">
        <v>0.01</v>
      </c>
      <c r="V147" s="18">
        <v>62.08</v>
      </c>
      <c r="W147" s="18">
        <v>0.01</v>
      </c>
    </row>
    <row r="148" spans="1:23" x14ac:dyDescent="0.25">
      <c r="A148">
        <v>1000302</v>
      </c>
      <c r="B148" t="s">
        <v>219</v>
      </c>
      <c r="C148">
        <v>50</v>
      </c>
      <c r="D148">
        <v>9</v>
      </c>
      <c r="E148">
        <v>7</v>
      </c>
      <c r="F148" t="s">
        <v>15</v>
      </c>
      <c r="G148" t="s">
        <v>19</v>
      </c>
      <c r="H148" s="17">
        <v>44.54</v>
      </c>
      <c r="I148" s="17">
        <v>61.58</v>
      </c>
      <c r="J148" s="17">
        <v>47.22</v>
      </c>
      <c r="K148" s="17">
        <v>65.28</v>
      </c>
      <c r="L148" s="17">
        <v>47.8</v>
      </c>
      <c r="M148" s="17">
        <v>66.08</v>
      </c>
      <c r="N148" s="18">
        <v>47.51</v>
      </c>
      <c r="O148" s="18">
        <v>65.680000000000007</v>
      </c>
      <c r="P148" s="18">
        <v>49</v>
      </c>
      <c r="Q148" s="18">
        <v>67.73</v>
      </c>
      <c r="R148" s="18">
        <v>47.22</v>
      </c>
      <c r="S148" s="18">
        <v>65.28</v>
      </c>
      <c r="T148" s="18">
        <v>47.51</v>
      </c>
      <c r="U148" s="18">
        <v>65.680000000000007</v>
      </c>
      <c r="V148" s="18">
        <v>47.8</v>
      </c>
      <c r="W148" s="18">
        <v>66.08</v>
      </c>
    </row>
    <row r="149" spans="1:23" x14ac:dyDescent="0.25">
      <c r="A149">
        <v>1000219</v>
      </c>
      <c r="B149" t="s">
        <v>472</v>
      </c>
      <c r="C149">
        <v>50</v>
      </c>
      <c r="D149">
        <v>9</v>
      </c>
      <c r="E149">
        <v>7</v>
      </c>
      <c r="H149" s="17">
        <v>4.1100000000000003</v>
      </c>
      <c r="I149" s="17">
        <v>5.68</v>
      </c>
      <c r="J149" s="17">
        <v>4.3600000000000003</v>
      </c>
      <c r="K149" s="17">
        <v>6.02</v>
      </c>
      <c r="L149" s="17">
        <v>4.41</v>
      </c>
      <c r="M149" s="17">
        <v>6.1</v>
      </c>
      <c r="N149" s="18">
        <v>4.38</v>
      </c>
      <c r="O149" s="18">
        <v>6.06</v>
      </c>
      <c r="P149" s="18">
        <v>4.5199999999999996</v>
      </c>
      <c r="Q149" s="18">
        <v>6.25</v>
      </c>
      <c r="R149" s="18">
        <v>4.3600000000000003</v>
      </c>
      <c r="S149" s="18">
        <v>6.03</v>
      </c>
      <c r="T149" s="18">
        <v>4.38</v>
      </c>
      <c r="U149" s="18">
        <v>6.06</v>
      </c>
      <c r="V149" s="18">
        <v>4.41</v>
      </c>
      <c r="W149" s="18">
        <v>6.1</v>
      </c>
    </row>
    <row r="150" spans="1:23" x14ac:dyDescent="0.25">
      <c r="A150">
        <v>1000222</v>
      </c>
      <c r="B150" t="s">
        <v>168</v>
      </c>
      <c r="C150">
        <v>50</v>
      </c>
      <c r="D150">
        <v>9</v>
      </c>
      <c r="E150">
        <v>7</v>
      </c>
      <c r="F150" t="s">
        <v>15</v>
      </c>
      <c r="H150" s="17">
        <v>5.97</v>
      </c>
      <c r="I150" s="17">
        <v>8.26</v>
      </c>
      <c r="J150" s="17">
        <v>6.33</v>
      </c>
      <c r="K150" s="17">
        <v>8.75</v>
      </c>
      <c r="L150" s="17">
        <v>6.41</v>
      </c>
      <c r="M150" s="17">
        <v>8.86</v>
      </c>
      <c r="N150" s="18">
        <v>6.37</v>
      </c>
      <c r="O150" s="18">
        <v>8.81</v>
      </c>
      <c r="P150" s="18">
        <v>6.57</v>
      </c>
      <c r="Q150" s="18">
        <v>9.08</v>
      </c>
      <c r="R150" s="18">
        <v>6.33</v>
      </c>
      <c r="S150" s="18">
        <v>8.75</v>
      </c>
      <c r="T150" s="18">
        <v>6.37</v>
      </c>
      <c r="U150" s="18">
        <v>8.81</v>
      </c>
      <c r="V150" s="18">
        <v>6.41</v>
      </c>
      <c r="W150" s="18">
        <v>8.86</v>
      </c>
    </row>
    <row r="151" spans="1:23" x14ac:dyDescent="0.25">
      <c r="A151">
        <v>1000644</v>
      </c>
      <c r="B151" t="s">
        <v>291</v>
      </c>
      <c r="C151">
        <v>50</v>
      </c>
      <c r="D151">
        <v>9</v>
      </c>
      <c r="E151">
        <v>7</v>
      </c>
      <c r="F151" t="s">
        <v>15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</row>
    <row r="152" spans="1:23" x14ac:dyDescent="0.25">
      <c r="A152">
        <v>1000028</v>
      </c>
      <c r="B152" t="s">
        <v>37</v>
      </c>
      <c r="C152">
        <v>50</v>
      </c>
      <c r="D152">
        <v>9</v>
      </c>
      <c r="E152">
        <v>98</v>
      </c>
      <c r="F152" t="s">
        <v>15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</row>
    <row r="153" spans="1:23" x14ac:dyDescent="0.25">
      <c r="A153">
        <v>1000180</v>
      </c>
      <c r="B153" t="s">
        <v>142</v>
      </c>
      <c r="C153">
        <v>50</v>
      </c>
      <c r="D153">
        <v>9</v>
      </c>
      <c r="E153">
        <v>7</v>
      </c>
      <c r="F153" t="s">
        <v>15</v>
      </c>
      <c r="G153" t="s">
        <v>19</v>
      </c>
      <c r="H153" s="17">
        <v>59.51</v>
      </c>
      <c r="I153" s="17">
        <v>0.01</v>
      </c>
      <c r="J153" s="17">
        <v>63.09</v>
      </c>
      <c r="K153" s="17">
        <v>0.01</v>
      </c>
      <c r="L153" s="17">
        <v>63.86</v>
      </c>
      <c r="M153" s="17">
        <v>0.01</v>
      </c>
      <c r="N153" s="18">
        <v>63.47</v>
      </c>
      <c r="O153" s="18">
        <v>0.01</v>
      </c>
      <c r="P153" s="18">
        <v>65.459999999999994</v>
      </c>
      <c r="Q153" s="18">
        <v>0.01</v>
      </c>
      <c r="R153" s="18">
        <v>63.09</v>
      </c>
      <c r="S153" s="18">
        <v>0.01</v>
      </c>
      <c r="T153" s="18">
        <v>63.47</v>
      </c>
      <c r="U153" s="18">
        <v>0.01</v>
      </c>
      <c r="V153" s="18">
        <v>63.86</v>
      </c>
      <c r="W153" s="18">
        <v>0.01</v>
      </c>
    </row>
    <row r="154" spans="1:23" x14ac:dyDescent="0.25">
      <c r="A154">
        <v>1000168</v>
      </c>
      <c r="B154" t="s">
        <v>132</v>
      </c>
      <c r="C154">
        <v>50</v>
      </c>
      <c r="D154">
        <v>9</v>
      </c>
      <c r="E154">
        <v>1</v>
      </c>
      <c r="F154" t="s">
        <v>15</v>
      </c>
      <c r="G154" t="s">
        <v>19</v>
      </c>
      <c r="H154" s="17">
        <v>22.24</v>
      </c>
      <c r="I154" s="17">
        <v>0.01</v>
      </c>
      <c r="J154" s="17">
        <v>23.58</v>
      </c>
      <c r="K154" s="17">
        <v>0.01</v>
      </c>
      <c r="L154" s="17">
        <v>23.87</v>
      </c>
      <c r="M154" s="17">
        <v>0.01</v>
      </c>
      <c r="N154" s="18">
        <v>23.73</v>
      </c>
      <c r="O154" s="18">
        <v>0.01</v>
      </c>
      <c r="P154" s="18">
        <v>24.47</v>
      </c>
      <c r="Q154" s="18">
        <v>0.01</v>
      </c>
      <c r="R154" s="18">
        <v>23.58</v>
      </c>
      <c r="S154" s="18">
        <v>0.01</v>
      </c>
      <c r="T154" s="18">
        <v>23.73</v>
      </c>
      <c r="U154" s="18">
        <v>0.01</v>
      </c>
      <c r="V154" s="18">
        <v>23.87</v>
      </c>
      <c r="W154" s="18">
        <v>0.01</v>
      </c>
    </row>
    <row r="155" spans="1:23" x14ac:dyDescent="0.25">
      <c r="A155">
        <v>1001155</v>
      </c>
      <c r="B155" t="s">
        <v>396</v>
      </c>
      <c r="C155">
        <v>50</v>
      </c>
      <c r="D155">
        <v>9</v>
      </c>
      <c r="E155">
        <v>37</v>
      </c>
      <c r="F155" t="s">
        <v>15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</row>
    <row r="156" spans="1:23" x14ac:dyDescent="0.25">
      <c r="A156">
        <v>1000187</v>
      </c>
      <c r="B156" t="s">
        <v>146</v>
      </c>
      <c r="C156">
        <v>50</v>
      </c>
      <c r="D156">
        <v>9</v>
      </c>
      <c r="E156">
        <v>1</v>
      </c>
      <c r="F156" t="s">
        <v>15</v>
      </c>
      <c r="G156" t="s">
        <v>19</v>
      </c>
      <c r="H156" s="17">
        <v>73.510000000000005</v>
      </c>
      <c r="I156" s="17">
        <v>0.01</v>
      </c>
      <c r="J156" s="17">
        <v>77.94</v>
      </c>
      <c r="K156" s="17">
        <v>0.01</v>
      </c>
      <c r="L156" s="17">
        <v>78.89</v>
      </c>
      <c r="M156" s="17">
        <v>0.01</v>
      </c>
      <c r="N156" s="18">
        <v>78.41</v>
      </c>
      <c r="O156" s="18">
        <v>0.01</v>
      </c>
      <c r="P156" s="18">
        <v>80.86</v>
      </c>
      <c r="Q156" s="18">
        <v>0.01</v>
      </c>
      <c r="R156" s="18">
        <v>77.94</v>
      </c>
      <c r="S156" s="18">
        <v>0.01</v>
      </c>
      <c r="T156" s="18">
        <v>78.41</v>
      </c>
      <c r="U156" s="18">
        <v>0.01</v>
      </c>
      <c r="V156" s="18">
        <v>78.89</v>
      </c>
      <c r="W156" s="18">
        <v>0.01</v>
      </c>
    </row>
    <row r="157" spans="1:23" x14ac:dyDescent="0.25">
      <c r="A157">
        <v>1000675</v>
      </c>
      <c r="B157" t="s">
        <v>311</v>
      </c>
      <c r="C157">
        <v>50</v>
      </c>
      <c r="D157">
        <v>9</v>
      </c>
      <c r="E157">
        <v>1</v>
      </c>
      <c r="F157" t="s">
        <v>15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</row>
    <row r="158" spans="1:23" x14ac:dyDescent="0.25">
      <c r="A158">
        <v>1000676</v>
      </c>
      <c r="B158" t="s">
        <v>312</v>
      </c>
      <c r="C158">
        <v>50</v>
      </c>
      <c r="D158">
        <v>9</v>
      </c>
      <c r="E158">
        <v>1</v>
      </c>
      <c r="F158" t="s">
        <v>15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</row>
    <row r="159" spans="1:23" x14ac:dyDescent="0.25">
      <c r="A159">
        <v>1000200</v>
      </c>
      <c r="B159" t="s">
        <v>153</v>
      </c>
      <c r="C159">
        <v>50</v>
      </c>
      <c r="D159">
        <v>9</v>
      </c>
      <c r="E159">
        <v>7</v>
      </c>
      <c r="F159" t="s">
        <v>15</v>
      </c>
      <c r="G159" t="s">
        <v>19</v>
      </c>
      <c r="H159" s="17">
        <v>7.52</v>
      </c>
      <c r="I159" s="17">
        <v>10.050000000000001</v>
      </c>
      <c r="J159" s="17">
        <v>8.0500000000000007</v>
      </c>
      <c r="K159" s="17">
        <v>10.73</v>
      </c>
      <c r="L159" s="17">
        <v>8.16</v>
      </c>
      <c r="M159" s="17">
        <v>10.87</v>
      </c>
      <c r="N159" s="18">
        <v>8.1</v>
      </c>
      <c r="O159" s="18">
        <v>10.8</v>
      </c>
      <c r="P159" s="18">
        <v>8.4</v>
      </c>
      <c r="Q159" s="18">
        <v>11.18</v>
      </c>
      <c r="R159" s="18">
        <v>7</v>
      </c>
      <c r="S159" s="18">
        <v>9.33</v>
      </c>
      <c r="T159" s="18">
        <v>7.04</v>
      </c>
      <c r="U159" s="18">
        <v>9.3800000000000008</v>
      </c>
      <c r="V159" s="18">
        <v>7.09</v>
      </c>
      <c r="W159" s="18">
        <v>9.4499999999999993</v>
      </c>
    </row>
    <row r="160" spans="1:23" x14ac:dyDescent="0.25">
      <c r="A160">
        <v>1001176</v>
      </c>
      <c r="B160" t="s">
        <v>571</v>
      </c>
      <c r="C160">
        <v>50</v>
      </c>
      <c r="D160">
        <v>9</v>
      </c>
      <c r="E160">
        <v>1</v>
      </c>
      <c r="H160" s="17">
        <v>25.76</v>
      </c>
      <c r="I160" s="17">
        <v>25.76</v>
      </c>
      <c r="J160" s="17">
        <v>25.76</v>
      </c>
      <c r="K160" s="17">
        <v>25.76</v>
      </c>
      <c r="L160" s="17">
        <v>25.76</v>
      </c>
      <c r="M160" s="17">
        <v>25.76</v>
      </c>
      <c r="N160" s="18">
        <v>25.76</v>
      </c>
      <c r="O160" s="18">
        <v>25.76</v>
      </c>
      <c r="P160" s="18">
        <v>25.76</v>
      </c>
      <c r="Q160" s="18">
        <v>25.76</v>
      </c>
      <c r="R160" s="18">
        <v>25.76</v>
      </c>
      <c r="S160" s="18">
        <v>25.76</v>
      </c>
      <c r="T160" s="18">
        <v>25.76</v>
      </c>
      <c r="U160" s="18">
        <v>25.76</v>
      </c>
      <c r="V160" s="18">
        <v>25.76</v>
      </c>
      <c r="W160" s="18">
        <v>25.76</v>
      </c>
    </row>
    <row r="161" spans="1:23" x14ac:dyDescent="0.25">
      <c r="A161">
        <v>1001168</v>
      </c>
      <c r="B161" t="s">
        <v>570</v>
      </c>
      <c r="C161">
        <v>50</v>
      </c>
      <c r="D161">
        <v>9</v>
      </c>
      <c r="E161">
        <v>1</v>
      </c>
      <c r="H161" s="17">
        <v>25.76</v>
      </c>
      <c r="I161" s="17">
        <v>25.76</v>
      </c>
      <c r="J161" s="17">
        <v>25.76</v>
      </c>
      <c r="K161" s="17">
        <v>25.76</v>
      </c>
      <c r="L161" s="17">
        <v>25.76</v>
      </c>
      <c r="M161" s="17">
        <v>25.76</v>
      </c>
      <c r="N161" s="18">
        <v>25.76</v>
      </c>
      <c r="O161" s="18">
        <v>25.76</v>
      </c>
      <c r="P161" s="18">
        <v>25.76</v>
      </c>
      <c r="Q161" s="18">
        <v>25.76</v>
      </c>
      <c r="R161" s="18">
        <v>25.76</v>
      </c>
      <c r="S161" s="18">
        <v>25.76</v>
      </c>
      <c r="T161" s="18">
        <v>25.76</v>
      </c>
      <c r="U161" s="18">
        <v>25.76</v>
      </c>
      <c r="V161" s="18">
        <v>25.76</v>
      </c>
      <c r="W161" s="18">
        <v>25.76</v>
      </c>
    </row>
    <row r="162" spans="1:23" x14ac:dyDescent="0.25">
      <c r="A162">
        <v>1001169</v>
      </c>
      <c r="B162" t="s">
        <v>398</v>
      </c>
      <c r="C162">
        <v>50</v>
      </c>
      <c r="D162">
        <v>9</v>
      </c>
      <c r="E162">
        <v>1</v>
      </c>
      <c r="F162" t="s">
        <v>15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</row>
    <row r="163" spans="1:23" x14ac:dyDescent="0.25">
      <c r="A163">
        <v>1001170</v>
      </c>
      <c r="B163" t="s">
        <v>399</v>
      </c>
      <c r="C163">
        <v>50</v>
      </c>
      <c r="D163">
        <v>9</v>
      </c>
      <c r="E163">
        <v>1</v>
      </c>
      <c r="F163" t="s">
        <v>15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</row>
    <row r="164" spans="1:23" x14ac:dyDescent="0.25">
      <c r="A164">
        <v>1000179</v>
      </c>
      <c r="B164" t="s">
        <v>141</v>
      </c>
      <c r="C164">
        <v>50</v>
      </c>
      <c r="D164">
        <v>9</v>
      </c>
      <c r="E164">
        <v>1</v>
      </c>
      <c r="F164" t="s">
        <v>15</v>
      </c>
      <c r="H164" s="17">
        <v>25.04</v>
      </c>
      <c r="I164" s="17">
        <v>33.44</v>
      </c>
      <c r="J164" s="17">
        <v>26.77</v>
      </c>
      <c r="K164" s="17">
        <v>35.69</v>
      </c>
      <c r="L164" s="17">
        <v>27.15</v>
      </c>
      <c r="M164" s="17">
        <v>36.17</v>
      </c>
      <c r="N164" s="18">
        <v>26.96</v>
      </c>
      <c r="O164" s="18">
        <v>35.93</v>
      </c>
      <c r="P164" s="18">
        <v>27.94</v>
      </c>
      <c r="Q164" s="18">
        <v>37.18</v>
      </c>
      <c r="R164" s="18">
        <v>23.3</v>
      </c>
      <c r="S164" s="18">
        <v>31.06</v>
      </c>
      <c r="T164" s="18">
        <v>23.44</v>
      </c>
      <c r="U164" s="18">
        <v>31.24</v>
      </c>
      <c r="V164" s="18">
        <v>23.59</v>
      </c>
      <c r="W164" s="18">
        <v>31.43</v>
      </c>
    </row>
    <row r="165" spans="1:23" x14ac:dyDescent="0.25">
      <c r="A165">
        <v>1000965</v>
      </c>
      <c r="B165" t="s">
        <v>541</v>
      </c>
      <c r="C165">
        <v>50</v>
      </c>
      <c r="D165">
        <v>9</v>
      </c>
      <c r="E165">
        <v>1</v>
      </c>
      <c r="H165" s="17">
        <v>12.45</v>
      </c>
      <c r="I165" s="17">
        <v>16.63</v>
      </c>
      <c r="J165" s="17">
        <v>13.31</v>
      </c>
      <c r="K165" s="17">
        <v>17.739999999999998</v>
      </c>
      <c r="L165" s="17">
        <v>13.5</v>
      </c>
      <c r="M165" s="17">
        <v>17.989999999999998</v>
      </c>
      <c r="N165" s="18">
        <v>13.41</v>
      </c>
      <c r="O165" s="18">
        <v>17.86</v>
      </c>
      <c r="P165" s="18">
        <v>13.89</v>
      </c>
      <c r="Q165" s="18">
        <v>18.489999999999998</v>
      </c>
      <c r="R165" s="18">
        <v>11.58</v>
      </c>
      <c r="S165" s="18">
        <v>15.44</v>
      </c>
      <c r="T165" s="18">
        <v>11.66</v>
      </c>
      <c r="U165" s="18">
        <v>15.54</v>
      </c>
      <c r="V165" s="18">
        <v>11.73</v>
      </c>
      <c r="W165" s="18">
        <v>15.63</v>
      </c>
    </row>
    <row r="166" spans="1:23" x14ac:dyDescent="0.25">
      <c r="A166">
        <v>1000267</v>
      </c>
      <c r="B166" t="s">
        <v>198</v>
      </c>
      <c r="C166">
        <v>50</v>
      </c>
      <c r="D166">
        <v>9</v>
      </c>
      <c r="E166">
        <v>2</v>
      </c>
      <c r="F166" t="s">
        <v>15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</row>
    <row r="167" spans="1:23" x14ac:dyDescent="0.25">
      <c r="A167">
        <v>1000868</v>
      </c>
      <c r="B167" t="s">
        <v>339</v>
      </c>
      <c r="C167">
        <v>50</v>
      </c>
      <c r="D167">
        <v>9</v>
      </c>
      <c r="E167">
        <v>1</v>
      </c>
      <c r="F167" t="s">
        <v>15</v>
      </c>
      <c r="H167" s="17">
        <v>6.55</v>
      </c>
      <c r="I167" s="17">
        <v>0.01</v>
      </c>
      <c r="J167" s="17">
        <v>7</v>
      </c>
      <c r="K167" s="17">
        <v>0.01</v>
      </c>
      <c r="L167" s="17">
        <v>7.1</v>
      </c>
      <c r="M167" s="17">
        <v>0.01</v>
      </c>
      <c r="N167" s="18">
        <v>7.05</v>
      </c>
      <c r="O167" s="18">
        <v>0.01</v>
      </c>
      <c r="P167" s="18">
        <v>7.31</v>
      </c>
      <c r="Q167" s="18">
        <v>0.01</v>
      </c>
      <c r="R167" s="18">
        <v>6.09</v>
      </c>
      <c r="S167" s="18">
        <v>0.01</v>
      </c>
      <c r="T167" s="18">
        <v>6.13</v>
      </c>
      <c r="U167" s="18">
        <v>0.01</v>
      </c>
      <c r="V167" s="18">
        <v>6.16</v>
      </c>
      <c r="W167" s="18">
        <v>0.01</v>
      </c>
    </row>
    <row r="168" spans="1:23" x14ac:dyDescent="0.25">
      <c r="A168">
        <v>1000030</v>
      </c>
      <c r="B168" t="s">
        <v>38</v>
      </c>
      <c r="C168">
        <v>50</v>
      </c>
      <c r="D168">
        <v>9</v>
      </c>
      <c r="E168">
        <v>1</v>
      </c>
      <c r="F168" t="s">
        <v>15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</row>
    <row r="169" spans="1:23" x14ac:dyDescent="0.25">
      <c r="A169">
        <v>1000037</v>
      </c>
      <c r="B169" t="s">
        <v>434</v>
      </c>
      <c r="C169">
        <v>50</v>
      </c>
      <c r="D169">
        <v>9</v>
      </c>
      <c r="E169">
        <v>1</v>
      </c>
      <c r="H169" s="17">
        <v>12.86</v>
      </c>
      <c r="I169" s="17">
        <v>0.01</v>
      </c>
      <c r="J169" s="17">
        <v>13.76</v>
      </c>
      <c r="K169" s="17">
        <v>0.01</v>
      </c>
      <c r="L169" s="17">
        <v>13.95</v>
      </c>
      <c r="M169" s="17">
        <v>0.01</v>
      </c>
      <c r="N169" s="18">
        <v>13.85</v>
      </c>
      <c r="O169" s="18">
        <v>0.01</v>
      </c>
      <c r="P169" s="18">
        <v>14.35</v>
      </c>
      <c r="Q169" s="18">
        <v>0.01</v>
      </c>
      <c r="R169" s="18">
        <v>11.97</v>
      </c>
      <c r="S169" s="18">
        <v>0.01</v>
      </c>
      <c r="T169" s="18">
        <v>12.04</v>
      </c>
      <c r="U169" s="18">
        <v>0.01</v>
      </c>
      <c r="V169" s="18">
        <v>12.12</v>
      </c>
      <c r="W169" s="18">
        <v>0.01</v>
      </c>
    </row>
    <row r="170" spans="1:23" x14ac:dyDescent="0.25">
      <c r="A170">
        <v>1000651</v>
      </c>
      <c r="B170" t="s">
        <v>298</v>
      </c>
      <c r="C170">
        <v>50</v>
      </c>
      <c r="D170">
        <v>9</v>
      </c>
      <c r="E170">
        <v>2</v>
      </c>
      <c r="F170" t="s">
        <v>15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</row>
    <row r="171" spans="1:23" x14ac:dyDescent="0.25">
      <c r="A171">
        <v>1000663</v>
      </c>
      <c r="B171" t="s">
        <v>309</v>
      </c>
      <c r="C171">
        <v>50</v>
      </c>
      <c r="D171">
        <v>9</v>
      </c>
      <c r="E171">
        <v>2</v>
      </c>
      <c r="F171" t="s">
        <v>15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</row>
    <row r="172" spans="1:23" x14ac:dyDescent="0.25">
      <c r="A172">
        <v>1000661</v>
      </c>
      <c r="B172" t="s">
        <v>307</v>
      </c>
      <c r="C172">
        <v>50</v>
      </c>
      <c r="D172">
        <v>9</v>
      </c>
      <c r="E172">
        <v>2</v>
      </c>
      <c r="F172" t="s">
        <v>15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</row>
    <row r="173" spans="1:23" x14ac:dyDescent="0.25">
      <c r="A173">
        <v>1000324</v>
      </c>
      <c r="B173" t="s">
        <v>231</v>
      </c>
      <c r="C173">
        <v>50</v>
      </c>
      <c r="D173">
        <v>9</v>
      </c>
      <c r="E173">
        <v>1</v>
      </c>
      <c r="F173" t="s">
        <v>15</v>
      </c>
      <c r="G173" t="s">
        <v>19</v>
      </c>
      <c r="H173" s="17">
        <v>6.12</v>
      </c>
      <c r="I173" s="17">
        <v>8.4600000000000009</v>
      </c>
      <c r="J173" s="17">
        <v>6.49</v>
      </c>
      <c r="K173" s="17">
        <v>8.9700000000000006</v>
      </c>
      <c r="L173" s="17">
        <v>6.57</v>
      </c>
      <c r="M173" s="17">
        <v>9.08</v>
      </c>
      <c r="N173" s="18">
        <v>6.53</v>
      </c>
      <c r="O173" s="18">
        <v>9.0299999999999994</v>
      </c>
      <c r="P173" s="18">
        <v>6.73</v>
      </c>
      <c r="Q173" s="18">
        <v>9.31</v>
      </c>
      <c r="R173" s="18">
        <v>6.49</v>
      </c>
      <c r="S173" s="18">
        <v>8.9700000000000006</v>
      </c>
      <c r="T173" s="18">
        <v>6.53</v>
      </c>
      <c r="U173" s="18">
        <v>9.0299999999999994</v>
      </c>
      <c r="V173" s="18">
        <v>6.57</v>
      </c>
      <c r="W173" s="18">
        <v>9.08</v>
      </c>
    </row>
    <row r="174" spans="1:23" x14ac:dyDescent="0.25">
      <c r="A174">
        <v>1000073</v>
      </c>
      <c r="B174" t="s">
        <v>62</v>
      </c>
      <c r="C174">
        <v>50</v>
      </c>
      <c r="D174">
        <v>9</v>
      </c>
      <c r="E174">
        <v>1</v>
      </c>
      <c r="F174" t="s">
        <v>15</v>
      </c>
      <c r="G174" t="s">
        <v>19</v>
      </c>
      <c r="H174" s="17">
        <v>12.21</v>
      </c>
      <c r="I174" s="17">
        <v>16.88</v>
      </c>
      <c r="J174" s="17">
        <v>12.94</v>
      </c>
      <c r="K174" s="17">
        <v>17.89</v>
      </c>
      <c r="L174" s="17">
        <v>13.1</v>
      </c>
      <c r="M174" s="17">
        <v>18.11</v>
      </c>
      <c r="N174" s="18">
        <v>13.02</v>
      </c>
      <c r="O174" s="18">
        <v>18</v>
      </c>
      <c r="P174" s="18">
        <v>13.43</v>
      </c>
      <c r="Q174" s="18">
        <v>18.559999999999999</v>
      </c>
      <c r="R174" s="18">
        <v>12.94</v>
      </c>
      <c r="S174" s="18">
        <v>17.89</v>
      </c>
      <c r="T174" s="18">
        <v>13.02</v>
      </c>
      <c r="U174" s="18">
        <v>18</v>
      </c>
      <c r="V174" s="18">
        <v>13.1</v>
      </c>
      <c r="W174" s="18">
        <v>18.11</v>
      </c>
    </row>
    <row r="175" spans="1:23" x14ac:dyDescent="0.25">
      <c r="A175">
        <v>1000245</v>
      </c>
      <c r="B175" t="s">
        <v>182</v>
      </c>
      <c r="C175">
        <v>50</v>
      </c>
      <c r="D175">
        <v>9</v>
      </c>
      <c r="E175">
        <v>1</v>
      </c>
      <c r="F175" t="s">
        <v>15</v>
      </c>
      <c r="H175" s="17">
        <v>21.34</v>
      </c>
      <c r="I175" s="17">
        <v>29.5</v>
      </c>
      <c r="J175" s="17">
        <v>22.62</v>
      </c>
      <c r="K175" s="17">
        <v>31.28</v>
      </c>
      <c r="L175" s="17">
        <v>22.9</v>
      </c>
      <c r="M175" s="17">
        <v>31.66</v>
      </c>
      <c r="N175" s="18">
        <v>22.76</v>
      </c>
      <c r="O175" s="18">
        <v>31.47</v>
      </c>
      <c r="P175" s="18">
        <v>23.47</v>
      </c>
      <c r="Q175" s="18">
        <v>32.450000000000003</v>
      </c>
      <c r="R175" s="18">
        <v>22.62</v>
      </c>
      <c r="S175" s="18">
        <v>31.27</v>
      </c>
      <c r="T175" s="18">
        <v>22.76</v>
      </c>
      <c r="U175" s="18">
        <v>31.46</v>
      </c>
      <c r="V175" s="18">
        <v>22.9</v>
      </c>
      <c r="W175" s="18">
        <v>31.66</v>
      </c>
    </row>
    <row r="176" spans="1:23" x14ac:dyDescent="0.25">
      <c r="A176">
        <v>1000189</v>
      </c>
      <c r="B176" t="s">
        <v>148</v>
      </c>
      <c r="C176">
        <v>50</v>
      </c>
      <c r="D176">
        <v>9</v>
      </c>
      <c r="E176">
        <v>1</v>
      </c>
      <c r="F176" t="s">
        <v>15</v>
      </c>
      <c r="G176" t="s">
        <v>19</v>
      </c>
      <c r="H176" s="17">
        <v>213.5</v>
      </c>
      <c r="I176" s="17">
        <v>295.14999999999998</v>
      </c>
      <c r="J176" s="17">
        <v>226.36</v>
      </c>
      <c r="K176" s="17">
        <v>312.93</v>
      </c>
      <c r="L176" s="17">
        <v>229.12</v>
      </c>
      <c r="M176" s="17">
        <v>316.74</v>
      </c>
      <c r="N176" s="18">
        <v>227.73</v>
      </c>
      <c r="O176" s="18">
        <v>314.83</v>
      </c>
      <c r="P176" s="18">
        <v>234.85</v>
      </c>
      <c r="Q176" s="18">
        <v>324.66000000000003</v>
      </c>
      <c r="R176" s="18">
        <v>226.36</v>
      </c>
      <c r="S176" s="18">
        <v>312.93</v>
      </c>
      <c r="T176" s="18">
        <v>227.73</v>
      </c>
      <c r="U176" s="18">
        <v>314.82</v>
      </c>
      <c r="V176" s="18">
        <v>229.12</v>
      </c>
      <c r="W176" s="18">
        <v>316.74</v>
      </c>
    </row>
    <row r="177" spans="1:23" x14ac:dyDescent="0.25">
      <c r="A177">
        <v>1000190</v>
      </c>
      <c r="B177" t="s">
        <v>464</v>
      </c>
      <c r="C177">
        <v>50</v>
      </c>
      <c r="D177">
        <v>9</v>
      </c>
      <c r="E177">
        <v>1</v>
      </c>
      <c r="H177" s="17">
        <v>13.65</v>
      </c>
      <c r="I177" s="17">
        <v>18.23</v>
      </c>
      <c r="J177" s="17">
        <v>14.59</v>
      </c>
      <c r="K177" s="17">
        <v>19.45</v>
      </c>
      <c r="L177" s="17">
        <v>14.8</v>
      </c>
      <c r="M177" s="17">
        <v>19.72</v>
      </c>
      <c r="N177" s="18">
        <v>14.7</v>
      </c>
      <c r="O177" s="18">
        <v>19.59</v>
      </c>
      <c r="P177" s="18">
        <v>15.23</v>
      </c>
      <c r="Q177" s="18">
        <v>20.27</v>
      </c>
      <c r="R177" s="18">
        <v>12.7</v>
      </c>
      <c r="S177" s="18">
        <v>16.93</v>
      </c>
      <c r="T177" s="18">
        <v>12.78</v>
      </c>
      <c r="U177" s="18">
        <v>17.03</v>
      </c>
      <c r="V177" s="18">
        <v>12.86</v>
      </c>
      <c r="W177" s="18">
        <v>17.13</v>
      </c>
    </row>
    <row r="178" spans="1:23" x14ac:dyDescent="0.25">
      <c r="A178">
        <v>1000184</v>
      </c>
      <c r="B178" t="s">
        <v>145</v>
      </c>
      <c r="C178">
        <v>50</v>
      </c>
      <c r="D178">
        <v>9</v>
      </c>
      <c r="E178">
        <v>1</v>
      </c>
      <c r="F178" t="s">
        <v>15</v>
      </c>
      <c r="G178" t="s">
        <v>19</v>
      </c>
      <c r="H178" s="17">
        <v>490.13</v>
      </c>
      <c r="I178" s="17">
        <v>677.57</v>
      </c>
      <c r="J178" s="17">
        <v>519.65</v>
      </c>
      <c r="K178" s="17">
        <v>718.39</v>
      </c>
      <c r="L178" s="17">
        <v>525.99</v>
      </c>
      <c r="M178" s="17">
        <v>727.15</v>
      </c>
      <c r="N178" s="18">
        <v>522.79999999999995</v>
      </c>
      <c r="O178" s="18">
        <v>722.74</v>
      </c>
      <c r="P178" s="18">
        <v>539.14</v>
      </c>
      <c r="Q178" s="18">
        <v>745.33</v>
      </c>
      <c r="R178" s="18">
        <v>519.65</v>
      </c>
      <c r="S178" s="18">
        <v>718.39</v>
      </c>
      <c r="T178" s="18">
        <v>522.79999999999995</v>
      </c>
      <c r="U178" s="18">
        <v>722.74</v>
      </c>
      <c r="V178" s="18">
        <v>525.99</v>
      </c>
      <c r="W178" s="18">
        <v>727.15</v>
      </c>
    </row>
    <row r="179" spans="1:23" x14ac:dyDescent="0.25">
      <c r="A179">
        <v>1001192</v>
      </c>
      <c r="B179" t="s">
        <v>573</v>
      </c>
      <c r="C179">
        <v>50</v>
      </c>
      <c r="D179">
        <v>9</v>
      </c>
      <c r="E179">
        <v>2</v>
      </c>
      <c r="H179" s="17">
        <v>16.54</v>
      </c>
      <c r="I179" s="17">
        <v>0.01</v>
      </c>
      <c r="J179" s="17">
        <v>17.690000000000001</v>
      </c>
      <c r="K179" s="17">
        <v>0.01</v>
      </c>
      <c r="L179" s="17">
        <v>17.940000000000001</v>
      </c>
      <c r="M179" s="17">
        <v>0.01</v>
      </c>
      <c r="N179" s="18">
        <v>17.809999999999999</v>
      </c>
      <c r="O179" s="18">
        <v>0.01</v>
      </c>
      <c r="P179" s="18">
        <v>18.46</v>
      </c>
      <c r="Q179" s="18">
        <v>0.01</v>
      </c>
      <c r="R179" s="18">
        <v>15.39</v>
      </c>
      <c r="S179" s="18">
        <v>0.01</v>
      </c>
      <c r="T179" s="18">
        <v>15.48</v>
      </c>
      <c r="U179" s="18">
        <v>0.01</v>
      </c>
      <c r="V179" s="18">
        <v>15.58</v>
      </c>
      <c r="W179" s="18">
        <v>0.01</v>
      </c>
    </row>
    <row r="180" spans="1:23" x14ac:dyDescent="0.25">
      <c r="A180">
        <v>1000084</v>
      </c>
      <c r="B180" t="s">
        <v>750</v>
      </c>
      <c r="C180">
        <v>50</v>
      </c>
      <c r="D180">
        <v>9</v>
      </c>
      <c r="E180">
        <v>9</v>
      </c>
      <c r="F180" t="s">
        <v>15</v>
      </c>
      <c r="G180" t="s">
        <v>19</v>
      </c>
      <c r="H180" s="17">
        <v>17.89</v>
      </c>
      <c r="I180" s="17">
        <v>24.73</v>
      </c>
      <c r="J180" s="17">
        <v>18.97</v>
      </c>
      <c r="K180" s="17">
        <v>26.22</v>
      </c>
      <c r="L180" s="17">
        <v>19.2</v>
      </c>
      <c r="M180" s="17">
        <v>26.54</v>
      </c>
      <c r="N180" s="18">
        <v>19.079999999999998</v>
      </c>
      <c r="O180" s="18">
        <v>26.38</v>
      </c>
      <c r="P180" s="18">
        <v>19.68</v>
      </c>
      <c r="Q180" s="18">
        <v>27.21</v>
      </c>
      <c r="R180" s="18">
        <v>18.97</v>
      </c>
      <c r="S180" s="18">
        <v>26.22</v>
      </c>
      <c r="T180" s="18">
        <v>19.079999999999998</v>
      </c>
      <c r="U180" s="18">
        <v>26.38</v>
      </c>
      <c r="V180" s="18">
        <v>19.2</v>
      </c>
      <c r="W180" s="18">
        <v>26.54</v>
      </c>
    </row>
    <row r="181" spans="1:23" x14ac:dyDescent="0.25">
      <c r="A181">
        <v>1001023</v>
      </c>
      <c r="B181" t="s">
        <v>551</v>
      </c>
      <c r="C181">
        <v>50</v>
      </c>
      <c r="D181">
        <v>9</v>
      </c>
      <c r="E181">
        <v>1</v>
      </c>
      <c r="H181" s="17">
        <v>46.7</v>
      </c>
      <c r="I181" s="17">
        <v>46.7</v>
      </c>
      <c r="J181" s="17">
        <v>46.7</v>
      </c>
      <c r="K181" s="17">
        <v>46.7</v>
      </c>
      <c r="L181" s="17">
        <v>46.7</v>
      </c>
      <c r="M181" s="17">
        <v>46.7</v>
      </c>
      <c r="N181" s="18">
        <v>46.7</v>
      </c>
      <c r="O181" s="18">
        <v>46.7</v>
      </c>
      <c r="P181" s="18">
        <v>46.7</v>
      </c>
      <c r="Q181" s="18">
        <v>46.7</v>
      </c>
      <c r="R181" s="18">
        <v>46.7</v>
      </c>
      <c r="S181" s="18">
        <v>46.7</v>
      </c>
      <c r="T181" s="18">
        <v>46.7</v>
      </c>
      <c r="U181" s="18">
        <v>46.7</v>
      </c>
      <c r="V181" s="18">
        <v>46.7</v>
      </c>
      <c r="W181" s="18">
        <v>46.7</v>
      </c>
    </row>
    <row r="182" spans="1:23" x14ac:dyDescent="0.25">
      <c r="A182">
        <v>1000803</v>
      </c>
      <c r="B182" t="s">
        <v>323</v>
      </c>
      <c r="C182">
        <v>50</v>
      </c>
      <c r="D182">
        <v>9</v>
      </c>
      <c r="E182">
        <v>1</v>
      </c>
      <c r="F182" t="s">
        <v>15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</row>
    <row r="183" spans="1:23" x14ac:dyDescent="0.25">
      <c r="A183">
        <v>1001045</v>
      </c>
      <c r="B183" t="s">
        <v>369</v>
      </c>
      <c r="C183">
        <v>50</v>
      </c>
      <c r="D183">
        <v>9</v>
      </c>
      <c r="E183">
        <v>1</v>
      </c>
      <c r="F183" t="s">
        <v>15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</row>
    <row r="184" spans="1:23" x14ac:dyDescent="0.25">
      <c r="A184">
        <v>1001047</v>
      </c>
      <c r="B184" t="s">
        <v>370</v>
      </c>
      <c r="C184">
        <v>50</v>
      </c>
      <c r="D184">
        <v>9</v>
      </c>
      <c r="E184">
        <v>1</v>
      </c>
      <c r="F184" t="s">
        <v>15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</row>
    <row r="185" spans="1:23" x14ac:dyDescent="0.25">
      <c r="A185">
        <v>1001146</v>
      </c>
      <c r="B185" t="s">
        <v>568</v>
      </c>
      <c r="C185">
        <v>50</v>
      </c>
      <c r="D185">
        <v>9</v>
      </c>
      <c r="E185">
        <v>1</v>
      </c>
      <c r="H185" s="17">
        <v>46.7</v>
      </c>
      <c r="I185" s="17">
        <v>46.7</v>
      </c>
      <c r="J185" s="17">
        <v>46.7</v>
      </c>
      <c r="K185" s="17">
        <v>46.7</v>
      </c>
      <c r="L185" s="17">
        <v>46.7</v>
      </c>
      <c r="M185" s="17">
        <v>46.7</v>
      </c>
      <c r="N185" s="18">
        <v>46.7</v>
      </c>
      <c r="O185" s="18">
        <v>46.7</v>
      </c>
      <c r="P185" s="18">
        <v>46.7</v>
      </c>
      <c r="Q185" s="18">
        <v>46.7</v>
      </c>
      <c r="R185" s="18">
        <v>46.7</v>
      </c>
      <c r="S185" s="18">
        <v>46.7</v>
      </c>
      <c r="T185" s="18">
        <v>46.7</v>
      </c>
      <c r="U185" s="18">
        <v>46.7</v>
      </c>
      <c r="V185" s="18">
        <v>46.7</v>
      </c>
      <c r="W185" s="18">
        <v>46.7</v>
      </c>
    </row>
    <row r="186" spans="1:23" x14ac:dyDescent="0.25">
      <c r="A186">
        <v>1000295</v>
      </c>
      <c r="B186" t="s">
        <v>216</v>
      </c>
      <c r="C186">
        <v>50</v>
      </c>
      <c r="D186">
        <v>9</v>
      </c>
      <c r="E186">
        <v>1</v>
      </c>
      <c r="F186" t="s">
        <v>15</v>
      </c>
      <c r="G186" t="s">
        <v>19</v>
      </c>
      <c r="H186" s="17">
        <v>42.46</v>
      </c>
      <c r="I186" s="17">
        <v>58.7</v>
      </c>
      <c r="J186" s="17">
        <v>45.02</v>
      </c>
      <c r="K186" s="17">
        <v>62.24</v>
      </c>
      <c r="L186" s="17">
        <v>45.57</v>
      </c>
      <c r="M186" s="17">
        <v>63</v>
      </c>
      <c r="N186" s="18">
        <v>45.29</v>
      </c>
      <c r="O186" s="18">
        <v>62.62</v>
      </c>
      <c r="P186" s="18">
        <v>46.71</v>
      </c>
      <c r="Q186" s="18">
        <v>64.569999999999993</v>
      </c>
      <c r="R186" s="18">
        <v>45.02</v>
      </c>
      <c r="S186" s="18">
        <v>62.24</v>
      </c>
      <c r="T186" s="18">
        <v>45.29</v>
      </c>
      <c r="U186" s="18">
        <v>62.61</v>
      </c>
      <c r="V186" s="18">
        <v>45.57</v>
      </c>
      <c r="W186" s="18">
        <v>63</v>
      </c>
    </row>
    <row r="187" spans="1:23" x14ac:dyDescent="0.25">
      <c r="A187">
        <v>1000282</v>
      </c>
      <c r="B187" t="s">
        <v>209</v>
      </c>
      <c r="C187">
        <v>50</v>
      </c>
      <c r="D187">
        <v>9</v>
      </c>
      <c r="E187">
        <v>98</v>
      </c>
      <c r="F187" t="s">
        <v>15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</row>
    <row r="188" spans="1:23" x14ac:dyDescent="0.25">
      <c r="A188">
        <v>1000283</v>
      </c>
      <c r="B188" t="s">
        <v>210</v>
      </c>
      <c r="C188">
        <v>50</v>
      </c>
      <c r="D188">
        <v>9</v>
      </c>
      <c r="E188">
        <v>1</v>
      </c>
      <c r="F188" t="s">
        <v>15</v>
      </c>
      <c r="G188" t="s">
        <v>19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</row>
    <row r="189" spans="1:23" x14ac:dyDescent="0.25">
      <c r="A189">
        <v>1000281</v>
      </c>
      <c r="B189" t="s">
        <v>208</v>
      </c>
      <c r="C189">
        <v>50</v>
      </c>
      <c r="D189">
        <v>9</v>
      </c>
      <c r="E189">
        <v>98</v>
      </c>
      <c r="F189" t="s">
        <v>15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</row>
    <row r="190" spans="1:23" x14ac:dyDescent="0.25">
      <c r="A190">
        <v>1000208</v>
      </c>
      <c r="B190" t="s">
        <v>160</v>
      </c>
      <c r="C190">
        <v>50</v>
      </c>
      <c r="D190">
        <v>9</v>
      </c>
      <c r="E190">
        <v>1</v>
      </c>
      <c r="F190" t="s">
        <v>15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</row>
    <row r="191" spans="1:23" x14ac:dyDescent="0.25">
      <c r="A191">
        <v>1001028</v>
      </c>
      <c r="B191" t="s">
        <v>160</v>
      </c>
      <c r="C191">
        <v>50</v>
      </c>
      <c r="D191">
        <v>9</v>
      </c>
      <c r="E191">
        <v>4</v>
      </c>
      <c r="F191" t="s">
        <v>15</v>
      </c>
      <c r="G191" t="s">
        <v>19</v>
      </c>
      <c r="H191" s="17">
        <v>16.39</v>
      </c>
      <c r="I191" s="17">
        <v>22.66</v>
      </c>
      <c r="J191" s="17">
        <v>17.38</v>
      </c>
      <c r="K191" s="17">
        <v>24.02</v>
      </c>
      <c r="L191" s="17">
        <v>17.59</v>
      </c>
      <c r="M191" s="17">
        <v>24.32</v>
      </c>
      <c r="N191" s="18">
        <v>17.48</v>
      </c>
      <c r="O191" s="18">
        <v>24.17</v>
      </c>
      <c r="P191" s="18">
        <v>18.03</v>
      </c>
      <c r="Q191" s="18">
        <v>24.93</v>
      </c>
      <c r="R191" s="18">
        <v>17.38</v>
      </c>
      <c r="S191" s="18">
        <v>24.03</v>
      </c>
      <c r="T191" s="18">
        <v>17.48</v>
      </c>
      <c r="U191" s="18">
        <v>24.17</v>
      </c>
      <c r="V191" s="18">
        <v>17.59</v>
      </c>
      <c r="W191" s="18">
        <v>24.32</v>
      </c>
    </row>
    <row r="192" spans="1:23" x14ac:dyDescent="0.25">
      <c r="A192">
        <v>1001027</v>
      </c>
      <c r="B192" t="s">
        <v>365</v>
      </c>
      <c r="C192">
        <v>50</v>
      </c>
      <c r="D192">
        <v>9</v>
      </c>
      <c r="E192">
        <v>4</v>
      </c>
      <c r="F192" t="s">
        <v>15</v>
      </c>
      <c r="G192" t="s">
        <v>19</v>
      </c>
      <c r="H192" s="17">
        <v>32.79</v>
      </c>
      <c r="I192" s="17">
        <v>45.33</v>
      </c>
      <c r="J192" s="17">
        <v>34.770000000000003</v>
      </c>
      <c r="K192" s="17">
        <v>48.06</v>
      </c>
      <c r="L192" s="17">
        <v>35.19</v>
      </c>
      <c r="M192" s="17">
        <v>48.65</v>
      </c>
      <c r="N192" s="18">
        <v>34.979999999999997</v>
      </c>
      <c r="O192" s="18">
        <v>48.35</v>
      </c>
      <c r="P192" s="18">
        <v>36.07</v>
      </c>
      <c r="Q192" s="18">
        <v>49.86</v>
      </c>
      <c r="R192" s="18">
        <v>34.770000000000003</v>
      </c>
      <c r="S192" s="18">
        <v>48.07</v>
      </c>
      <c r="T192" s="18">
        <v>34.979999999999997</v>
      </c>
      <c r="U192" s="18">
        <v>48.36</v>
      </c>
      <c r="V192" s="18">
        <v>35.19</v>
      </c>
      <c r="W192" s="18">
        <v>48.65</v>
      </c>
    </row>
    <row r="193" spans="1:23" x14ac:dyDescent="0.25">
      <c r="A193">
        <v>1000878</v>
      </c>
      <c r="B193" t="s">
        <v>533</v>
      </c>
      <c r="C193">
        <v>50</v>
      </c>
      <c r="D193">
        <v>9</v>
      </c>
      <c r="E193">
        <v>1</v>
      </c>
      <c r="H193" s="17">
        <v>15.45</v>
      </c>
      <c r="I193" s="17">
        <v>15.45</v>
      </c>
      <c r="J193" s="17">
        <v>15.45</v>
      </c>
      <c r="K193" s="17">
        <v>15.45</v>
      </c>
      <c r="L193" s="17">
        <v>15.45</v>
      </c>
      <c r="M193" s="17">
        <v>15.45</v>
      </c>
      <c r="N193" s="18">
        <v>15.45</v>
      </c>
      <c r="O193" s="18">
        <v>15.45</v>
      </c>
      <c r="P193" s="18">
        <v>15.45</v>
      </c>
      <c r="Q193" s="18">
        <v>15.45</v>
      </c>
      <c r="R193" s="18">
        <v>15.45</v>
      </c>
      <c r="S193" s="18">
        <v>15.45</v>
      </c>
      <c r="T193" s="18">
        <v>15.45</v>
      </c>
      <c r="U193" s="18">
        <v>15.45</v>
      </c>
      <c r="V193" s="18">
        <v>15.45</v>
      </c>
      <c r="W193" s="18">
        <v>15.45</v>
      </c>
    </row>
    <row r="194" spans="1:23" x14ac:dyDescent="0.25">
      <c r="A194">
        <v>1001041</v>
      </c>
      <c r="B194" t="s">
        <v>367</v>
      </c>
      <c r="C194">
        <v>50</v>
      </c>
      <c r="D194">
        <v>9</v>
      </c>
      <c r="E194">
        <v>1</v>
      </c>
      <c r="F194" t="s">
        <v>15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</row>
    <row r="195" spans="1:23" x14ac:dyDescent="0.25">
      <c r="A195">
        <v>1001049</v>
      </c>
      <c r="B195" t="s">
        <v>371</v>
      </c>
      <c r="C195">
        <v>50</v>
      </c>
      <c r="D195">
        <v>9</v>
      </c>
      <c r="E195">
        <v>1</v>
      </c>
      <c r="F195" t="s">
        <v>15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</row>
    <row r="196" spans="1:23" x14ac:dyDescent="0.25">
      <c r="A196">
        <v>1001121</v>
      </c>
      <c r="B196" t="s">
        <v>563</v>
      </c>
      <c r="C196">
        <v>50</v>
      </c>
      <c r="D196">
        <v>9</v>
      </c>
      <c r="E196">
        <v>1</v>
      </c>
      <c r="H196" s="17">
        <v>17.04</v>
      </c>
      <c r="I196" s="17">
        <v>17.04</v>
      </c>
      <c r="J196" s="17">
        <v>17.04</v>
      </c>
      <c r="K196" s="17">
        <v>17.04</v>
      </c>
      <c r="L196" s="17">
        <v>17.04</v>
      </c>
      <c r="M196" s="17">
        <v>17.04</v>
      </c>
      <c r="N196" s="18">
        <v>17.04</v>
      </c>
      <c r="O196" s="18">
        <v>17.04</v>
      </c>
      <c r="P196" s="18">
        <v>17.04</v>
      </c>
      <c r="Q196" s="18">
        <v>17.04</v>
      </c>
      <c r="R196" s="18">
        <v>17.04</v>
      </c>
      <c r="S196" s="18">
        <v>17.04</v>
      </c>
      <c r="T196" s="18">
        <v>17.04</v>
      </c>
      <c r="U196" s="18">
        <v>17.04</v>
      </c>
      <c r="V196" s="18">
        <v>17.04</v>
      </c>
      <c r="W196" s="18">
        <v>17.04</v>
      </c>
    </row>
    <row r="197" spans="1:23" x14ac:dyDescent="0.25">
      <c r="A197">
        <v>1000210</v>
      </c>
      <c r="B197" t="s">
        <v>471</v>
      </c>
      <c r="C197">
        <v>50</v>
      </c>
      <c r="D197">
        <v>9</v>
      </c>
      <c r="E197">
        <v>1</v>
      </c>
      <c r="H197" s="17">
        <v>23.26</v>
      </c>
      <c r="I197" s="17">
        <v>31.07</v>
      </c>
      <c r="J197" s="17">
        <v>24.87</v>
      </c>
      <c r="K197" s="17">
        <v>33.15</v>
      </c>
      <c r="L197" s="17">
        <v>25.22</v>
      </c>
      <c r="M197" s="17">
        <v>33.6</v>
      </c>
      <c r="N197" s="18">
        <v>25.04</v>
      </c>
      <c r="O197" s="18">
        <v>33.369999999999997</v>
      </c>
      <c r="P197" s="18">
        <v>25.95</v>
      </c>
      <c r="Q197" s="18">
        <v>34.54</v>
      </c>
      <c r="R197" s="18">
        <v>21.64</v>
      </c>
      <c r="S197" s="18">
        <v>28.84</v>
      </c>
      <c r="T197" s="18">
        <v>21.77</v>
      </c>
      <c r="U197" s="18">
        <v>29.01</v>
      </c>
      <c r="V197" s="18">
        <v>21.91</v>
      </c>
      <c r="W197" s="18">
        <v>29.19</v>
      </c>
    </row>
    <row r="198" spans="1:23" x14ac:dyDescent="0.25">
      <c r="A198">
        <v>1000213</v>
      </c>
      <c r="B198" t="s">
        <v>162</v>
      </c>
      <c r="C198">
        <v>50</v>
      </c>
      <c r="D198">
        <v>9</v>
      </c>
      <c r="E198">
        <v>1</v>
      </c>
      <c r="F198" t="s">
        <v>15</v>
      </c>
      <c r="G198" t="s">
        <v>19</v>
      </c>
      <c r="H198" s="17">
        <v>8.75</v>
      </c>
      <c r="I198" s="17">
        <v>11.69</v>
      </c>
      <c r="J198" s="17">
        <v>9.36</v>
      </c>
      <c r="K198" s="17">
        <v>12.47</v>
      </c>
      <c r="L198" s="17">
        <v>9.49</v>
      </c>
      <c r="M198" s="17">
        <v>12.64</v>
      </c>
      <c r="N198" s="18">
        <v>9.42</v>
      </c>
      <c r="O198" s="18">
        <v>12.56</v>
      </c>
      <c r="P198" s="18">
        <v>9.76</v>
      </c>
      <c r="Q198" s="18">
        <v>13</v>
      </c>
      <c r="R198" s="18">
        <v>8.14</v>
      </c>
      <c r="S198" s="18">
        <v>10.85</v>
      </c>
      <c r="T198" s="18">
        <v>8.19</v>
      </c>
      <c r="U198" s="18">
        <v>10.91</v>
      </c>
      <c r="V198" s="18">
        <v>8.24</v>
      </c>
      <c r="W198" s="18">
        <v>10.98</v>
      </c>
    </row>
    <row r="199" spans="1:23" x14ac:dyDescent="0.25">
      <c r="A199">
        <v>1000202</v>
      </c>
      <c r="B199" t="s">
        <v>155</v>
      </c>
      <c r="C199">
        <v>50</v>
      </c>
      <c r="D199">
        <v>9</v>
      </c>
      <c r="E199">
        <v>1</v>
      </c>
      <c r="F199" t="s">
        <v>15</v>
      </c>
      <c r="H199" s="17">
        <v>8.9</v>
      </c>
      <c r="I199" s="17">
        <v>11.89</v>
      </c>
      <c r="J199" s="17">
        <v>9.52</v>
      </c>
      <c r="K199" s="17">
        <v>12.68</v>
      </c>
      <c r="L199" s="17">
        <v>9.65</v>
      </c>
      <c r="M199" s="17">
        <v>12.86</v>
      </c>
      <c r="N199" s="18">
        <v>9.58</v>
      </c>
      <c r="O199" s="18">
        <v>12.77</v>
      </c>
      <c r="P199" s="18">
        <v>9.93</v>
      </c>
      <c r="Q199" s="18">
        <v>13.22</v>
      </c>
      <c r="R199" s="18">
        <v>8.2799999999999994</v>
      </c>
      <c r="S199" s="18">
        <v>11.04</v>
      </c>
      <c r="T199" s="18">
        <v>8.33</v>
      </c>
      <c r="U199" s="18">
        <v>11.1</v>
      </c>
      <c r="V199" s="18">
        <v>8.3800000000000008</v>
      </c>
      <c r="W199" s="18">
        <v>11.16</v>
      </c>
    </row>
    <row r="200" spans="1:23" x14ac:dyDescent="0.25">
      <c r="A200">
        <v>1000303</v>
      </c>
      <c r="B200" t="s">
        <v>220</v>
      </c>
      <c r="C200">
        <v>50</v>
      </c>
      <c r="D200">
        <v>9</v>
      </c>
      <c r="E200">
        <v>1</v>
      </c>
      <c r="F200" t="s">
        <v>15</v>
      </c>
      <c r="G200" t="s">
        <v>19</v>
      </c>
      <c r="H200" s="17">
        <v>66.02</v>
      </c>
      <c r="I200" s="17">
        <v>91.27</v>
      </c>
      <c r="J200" s="17">
        <v>70</v>
      </c>
      <c r="K200" s="17">
        <v>96.77</v>
      </c>
      <c r="L200" s="17">
        <v>70.849999999999994</v>
      </c>
      <c r="M200" s="17">
        <v>97.95</v>
      </c>
      <c r="N200" s="18">
        <v>70.42</v>
      </c>
      <c r="O200" s="18">
        <v>97.35</v>
      </c>
      <c r="P200" s="18">
        <v>72.62</v>
      </c>
      <c r="Q200" s="18">
        <v>100.39</v>
      </c>
      <c r="R200" s="18">
        <v>70</v>
      </c>
      <c r="S200" s="18">
        <v>96.77</v>
      </c>
      <c r="T200" s="18">
        <v>70.42</v>
      </c>
      <c r="U200" s="18">
        <v>97.35</v>
      </c>
      <c r="V200" s="18">
        <v>70.849999999999994</v>
      </c>
      <c r="W200" s="18">
        <v>97.95</v>
      </c>
    </row>
    <row r="201" spans="1:23" x14ac:dyDescent="0.25">
      <c r="A201">
        <v>1000136</v>
      </c>
      <c r="B201" t="s">
        <v>107</v>
      </c>
      <c r="C201">
        <v>50</v>
      </c>
      <c r="D201">
        <v>9</v>
      </c>
      <c r="E201">
        <v>1</v>
      </c>
      <c r="F201" t="s">
        <v>15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</row>
    <row r="202" spans="1:23" x14ac:dyDescent="0.25">
      <c r="A202">
        <v>1000135</v>
      </c>
      <c r="B202" t="s">
        <v>106</v>
      </c>
      <c r="C202">
        <v>50</v>
      </c>
      <c r="D202">
        <v>9</v>
      </c>
      <c r="E202">
        <v>1</v>
      </c>
      <c r="F202" t="s">
        <v>15</v>
      </c>
      <c r="G202" t="s">
        <v>19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</row>
    <row r="203" spans="1:23" x14ac:dyDescent="0.25">
      <c r="A203">
        <v>1000697</v>
      </c>
      <c r="B203" t="s">
        <v>318</v>
      </c>
      <c r="C203">
        <v>50</v>
      </c>
      <c r="D203">
        <v>9</v>
      </c>
      <c r="E203">
        <v>1</v>
      </c>
      <c r="F203" t="s">
        <v>15</v>
      </c>
      <c r="H203" s="17">
        <v>24.52</v>
      </c>
      <c r="I203" s="17">
        <v>33.89</v>
      </c>
      <c r="J203" s="17">
        <v>25.99</v>
      </c>
      <c r="K203" s="17">
        <v>35.93</v>
      </c>
      <c r="L203" s="17">
        <v>26.31</v>
      </c>
      <c r="M203" s="17">
        <v>36.369999999999997</v>
      </c>
      <c r="N203" s="18">
        <v>26.15</v>
      </c>
      <c r="O203" s="18">
        <v>36.15</v>
      </c>
      <c r="P203" s="18">
        <v>26.97</v>
      </c>
      <c r="Q203" s="18">
        <v>37.28</v>
      </c>
      <c r="R203" s="18">
        <v>25.99</v>
      </c>
      <c r="S203" s="18">
        <v>35.93</v>
      </c>
      <c r="T203" s="18">
        <v>26.15</v>
      </c>
      <c r="U203" s="18">
        <v>36.15</v>
      </c>
      <c r="V203" s="18">
        <v>26.31</v>
      </c>
      <c r="W203" s="18">
        <v>36.369999999999997</v>
      </c>
    </row>
    <row r="204" spans="1:23" x14ac:dyDescent="0.25">
      <c r="A204">
        <v>1000237</v>
      </c>
      <c r="B204" t="s">
        <v>179</v>
      </c>
      <c r="C204">
        <v>50</v>
      </c>
      <c r="D204">
        <v>9</v>
      </c>
      <c r="E204">
        <v>4</v>
      </c>
      <c r="F204" t="s">
        <v>15</v>
      </c>
      <c r="G204" t="s">
        <v>19</v>
      </c>
      <c r="H204" s="17">
        <v>9.26</v>
      </c>
      <c r="I204" s="17">
        <v>12.37</v>
      </c>
      <c r="J204" s="17">
        <v>9.9</v>
      </c>
      <c r="K204" s="17">
        <v>13.2</v>
      </c>
      <c r="L204" s="17">
        <v>10.039999999999999</v>
      </c>
      <c r="M204" s="17">
        <v>13.38</v>
      </c>
      <c r="N204" s="18">
        <v>9.9700000000000006</v>
      </c>
      <c r="O204" s="18">
        <v>13.29</v>
      </c>
      <c r="P204" s="18">
        <v>10.33</v>
      </c>
      <c r="Q204" s="18">
        <v>13.75</v>
      </c>
      <c r="R204" s="18">
        <v>8.61</v>
      </c>
      <c r="S204" s="18">
        <v>11.48</v>
      </c>
      <c r="T204" s="18">
        <v>8.67</v>
      </c>
      <c r="U204" s="18">
        <v>11.55</v>
      </c>
      <c r="V204" s="18">
        <v>8.7200000000000006</v>
      </c>
      <c r="W204" s="18">
        <v>11.62</v>
      </c>
    </row>
    <row r="205" spans="1:23" x14ac:dyDescent="0.25">
      <c r="A205">
        <v>1000949</v>
      </c>
      <c r="B205" t="s">
        <v>350</v>
      </c>
      <c r="C205">
        <v>50</v>
      </c>
      <c r="D205">
        <v>9</v>
      </c>
      <c r="E205">
        <v>9</v>
      </c>
      <c r="F205" t="s">
        <v>15</v>
      </c>
      <c r="G205" t="s">
        <v>19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</row>
    <row r="206" spans="1:23" x14ac:dyDescent="0.25">
      <c r="A206">
        <v>1000134</v>
      </c>
      <c r="B206" t="s">
        <v>105</v>
      </c>
      <c r="C206">
        <v>50</v>
      </c>
      <c r="D206">
        <v>9</v>
      </c>
      <c r="E206">
        <v>1</v>
      </c>
      <c r="F206" t="s">
        <v>15</v>
      </c>
      <c r="G206" t="s">
        <v>19</v>
      </c>
      <c r="H206" s="17">
        <v>16.82</v>
      </c>
      <c r="I206" s="17">
        <v>23.25</v>
      </c>
      <c r="J206" s="17">
        <v>17.829999999999998</v>
      </c>
      <c r="K206" s="17">
        <v>24.65</v>
      </c>
      <c r="L206" s="17">
        <v>18.05</v>
      </c>
      <c r="M206" s="17">
        <v>24.95</v>
      </c>
      <c r="N206" s="18">
        <v>17.940000000000001</v>
      </c>
      <c r="O206" s="18">
        <v>24.8</v>
      </c>
      <c r="P206" s="18">
        <v>18.5</v>
      </c>
      <c r="Q206" s="18">
        <v>25.58</v>
      </c>
      <c r="R206" s="18">
        <v>17.829999999999998</v>
      </c>
      <c r="S206" s="18">
        <v>24.65</v>
      </c>
      <c r="T206" s="18">
        <v>17.940000000000001</v>
      </c>
      <c r="U206" s="18">
        <v>24.8</v>
      </c>
      <c r="V206" s="18">
        <v>18.05</v>
      </c>
      <c r="W206" s="18">
        <v>24.95</v>
      </c>
    </row>
    <row r="207" spans="1:23" x14ac:dyDescent="0.25">
      <c r="A207">
        <v>1000221</v>
      </c>
      <c r="B207" t="s">
        <v>751</v>
      </c>
      <c r="C207">
        <v>50</v>
      </c>
      <c r="D207">
        <v>9</v>
      </c>
      <c r="E207">
        <v>7</v>
      </c>
      <c r="F207" t="s">
        <v>15</v>
      </c>
      <c r="G207" t="s">
        <v>19</v>
      </c>
      <c r="H207" s="17">
        <v>30.2</v>
      </c>
      <c r="I207" s="17">
        <v>0.01</v>
      </c>
      <c r="J207" s="17">
        <v>32.020000000000003</v>
      </c>
      <c r="K207" s="17">
        <v>0.01</v>
      </c>
      <c r="L207" s="17">
        <v>32.409999999999997</v>
      </c>
      <c r="M207" s="17">
        <v>0.01</v>
      </c>
      <c r="N207" s="18">
        <v>32.21</v>
      </c>
      <c r="O207" s="18">
        <v>0.01</v>
      </c>
      <c r="P207" s="18">
        <v>33.22</v>
      </c>
      <c r="Q207" s="18">
        <v>0.01</v>
      </c>
      <c r="R207" s="18">
        <v>32.020000000000003</v>
      </c>
      <c r="S207" s="18">
        <v>0.01</v>
      </c>
      <c r="T207" s="18">
        <v>32.21</v>
      </c>
      <c r="U207" s="18">
        <v>0.01</v>
      </c>
      <c r="V207" s="18">
        <v>32.409999999999997</v>
      </c>
      <c r="W207" s="18">
        <v>0.01</v>
      </c>
    </row>
    <row r="208" spans="1:23" x14ac:dyDescent="0.25">
      <c r="A208">
        <v>1000220</v>
      </c>
      <c r="B208" t="s">
        <v>167</v>
      </c>
      <c r="C208">
        <v>50</v>
      </c>
      <c r="D208">
        <v>9</v>
      </c>
      <c r="E208">
        <v>1</v>
      </c>
      <c r="F208" t="s">
        <v>15</v>
      </c>
      <c r="H208" s="17">
        <v>11.27</v>
      </c>
      <c r="I208" s="17">
        <v>15.57</v>
      </c>
      <c r="J208" s="17">
        <v>11.94</v>
      </c>
      <c r="K208" s="17">
        <v>16.510000000000002</v>
      </c>
      <c r="L208" s="17">
        <v>12.09</v>
      </c>
      <c r="M208" s="17">
        <v>16.71</v>
      </c>
      <c r="N208" s="18">
        <v>12.02</v>
      </c>
      <c r="O208" s="18">
        <v>16.61</v>
      </c>
      <c r="P208" s="18">
        <v>12.39</v>
      </c>
      <c r="Q208" s="18">
        <v>17.13</v>
      </c>
      <c r="R208" s="18">
        <v>11.94</v>
      </c>
      <c r="S208" s="18">
        <v>16.510000000000002</v>
      </c>
      <c r="T208" s="18">
        <v>12.02</v>
      </c>
      <c r="U208" s="18">
        <v>16.62</v>
      </c>
      <c r="V208" s="18">
        <v>12.09</v>
      </c>
      <c r="W208" s="18">
        <v>16.71</v>
      </c>
    </row>
    <row r="209" spans="1:23" x14ac:dyDescent="0.25">
      <c r="A209">
        <v>1000088</v>
      </c>
      <c r="B209" t="s">
        <v>68</v>
      </c>
      <c r="C209">
        <v>50</v>
      </c>
      <c r="D209">
        <v>9</v>
      </c>
      <c r="E209">
        <v>7</v>
      </c>
      <c r="F209" t="s">
        <v>15</v>
      </c>
      <c r="G209" t="s">
        <v>19</v>
      </c>
      <c r="H209" s="17">
        <v>10.51</v>
      </c>
      <c r="I209" s="17">
        <v>14.04</v>
      </c>
      <c r="J209" s="17">
        <v>11.24</v>
      </c>
      <c r="K209" s="17">
        <v>14.98</v>
      </c>
      <c r="L209" s="17">
        <v>11.4</v>
      </c>
      <c r="M209" s="17">
        <v>15.19</v>
      </c>
      <c r="N209" s="18">
        <v>11.32</v>
      </c>
      <c r="O209" s="18">
        <v>15.09</v>
      </c>
      <c r="P209" s="18">
        <v>11.73</v>
      </c>
      <c r="Q209" s="18">
        <v>15.61</v>
      </c>
      <c r="R209" s="18">
        <v>9.7799999999999994</v>
      </c>
      <c r="S209" s="18">
        <v>13.04</v>
      </c>
      <c r="T209" s="18">
        <v>9.84</v>
      </c>
      <c r="U209" s="18">
        <v>13.11</v>
      </c>
      <c r="V209" s="18">
        <v>9.9</v>
      </c>
      <c r="W209" s="18">
        <v>13.19</v>
      </c>
    </row>
    <row r="210" spans="1:23" x14ac:dyDescent="0.25">
      <c r="A210">
        <v>1000243</v>
      </c>
      <c r="B210" t="s">
        <v>181</v>
      </c>
      <c r="C210">
        <v>50</v>
      </c>
      <c r="D210">
        <v>9</v>
      </c>
      <c r="E210">
        <v>7</v>
      </c>
      <c r="F210" t="s">
        <v>15</v>
      </c>
      <c r="G210" t="s">
        <v>19</v>
      </c>
      <c r="H210" s="17">
        <v>51.46</v>
      </c>
      <c r="I210" s="17">
        <v>0.01</v>
      </c>
      <c r="J210" s="17">
        <v>54.56</v>
      </c>
      <c r="K210" s="17">
        <v>0.01</v>
      </c>
      <c r="L210" s="17">
        <v>55.23</v>
      </c>
      <c r="M210" s="17">
        <v>0.01</v>
      </c>
      <c r="N210" s="18">
        <v>54.9</v>
      </c>
      <c r="O210" s="18">
        <v>0.01</v>
      </c>
      <c r="P210" s="18">
        <v>56.61</v>
      </c>
      <c r="Q210" s="18">
        <v>0.01</v>
      </c>
      <c r="R210" s="18">
        <v>54.56</v>
      </c>
      <c r="S210" s="18">
        <v>0.01</v>
      </c>
      <c r="T210" s="18">
        <v>54.9</v>
      </c>
      <c r="U210" s="18">
        <v>0.01</v>
      </c>
      <c r="V210" s="18">
        <v>55.23</v>
      </c>
      <c r="W210" s="18">
        <v>0.01</v>
      </c>
    </row>
    <row r="211" spans="1:23" x14ac:dyDescent="0.25">
      <c r="A211">
        <v>1000244</v>
      </c>
      <c r="B211" t="s">
        <v>479</v>
      </c>
      <c r="C211">
        <v>50</v>
      </c>
      <c r="D211">
        <v>9</v>
      </c>
      <c r="E211">
        <v>7</v>
      </c>
      <c r="H211" s="17">
        <v>5.09</v>
      </c>
      <c r="I211" s="17">
        <v>7.03</v>
      </c>
      <c r="J211" s="17">
        <v>5.39</v>
      </c>
      <c r="K211" s="17">
        <v>7.46</v>
      </c>
      <c r="L211" s="17">
        <v>5.46</v>
      </c>
      <c r="M211" s="17">
        <v>7.55</v>
      </c>
      <c r="N211" s="18">
        <v>5.43</v>
      </c>
      <c r="O211" s="18">
        <v>7.5</v>
      </c>
      <c r="P211" s="18">
        <v>5.6</v>
      </c>
      <c r="Q211" s="18">
        <v>7.74</v>
      </c>
      <c r="R211" s="18">
        <v>5.39</v>
      </c>
      <c r="S211" s="18">
        <v>7.45</v>
      </c>
      <c r="T211" s="18">
        <v>5.43</v>
      </c>
      <c r="U211" s="18">
        <v>7.51</v>
      </c>
      <c r="V211" s="18">
        <v>5.46</v>
      </c>
      <c r="W211" s="18">
        <v>7.55</v>
      </c>
    </row>
    <row r="212" spans="1:23" x14ac:dyDescent="0.25">
      <c r="A212">
        <v>1000677</v>
      </c>
      <c r="B212" t="s">
        <v>313</v>
      </c>
      <c r="C212">
        <v>50</v>
      </c>
      <c r="D212">
        <v>9</v>
      </c>
      <c r="E212">
        <v>1</v>
      </c>
      <c r="F212" t="s">
        <v>15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</row>
    <row r="213" spans="1:23" x14ac:dyDescent="0.25">
      <c r="A213">
        <v>1000125</v>
      </c>
      <c r="B213" t="s">
        <v>451</v>
      </c>
      <c r="C213">
        <v>50</v>
      </c>
      <c r="D213">
        <v>9</v>
      </c>
      <c r="E213">
        <v>1</v>
      </c>
      <c r="H213" s="17">
        <v>21.39</v>
      </c>
      <c r="I213" s="17">
        <v>28.57</v>
      </c>
      <c r="J213" s="17">
        <v>22.87</v>
      </c>
      <c r="K213" s="17">
        <v>30.48</v>
      </c>
      <c r="L213" s="17">
        <v>23.19</v>
      </c>
      <c r="M213" s="17">
        <v>30.9</v>
      </c>
      <c r="N213" s="18">
        <v>23.03</v>
      </c>
      <c r="O213" s="18">
        <v>30.69</v>
      </c>
      <c r="P213" s="18">
        <v>23.86</v>
      </c>
      <c r="Q213" s="18">
        <v>31.76</v>
      </c>
      <c r="R213" s="18">
        <v>19.899999999999999</v>
      </c>
      <c r="S213" s="18">
        <v>26.53</v>
      </c>
      <c r="T213" s="18">
        <v>20.02</v>
      </c>
      <c r="U213" s="18">
        <v>26.68</v>
      </c>
      <c r="V213" s="18">
        <v>20.149999999999999</v>
      </c>
      <c r="W213" s="18">
        <v>26.85</v>
      </c>
    </row>
    <row r="214" spans="1:23" x14ac:dyDescent="0.25">
      <c r="A214">
        <v>1000159</v>
      </c>
      <c r="B214" t="s">
        <v>124</v>
      </c>
      <c r="C214">
        <v>50</v>
      </c>
      <c r="D214">
        <v>9</v>
      </c>
      <c r="E214">
        <v>1</v>
      </c>
      <c r="F214" t="s">
        <v>15</v>
      </c>
      <c r="G214" t="s">
        <v>19</v>
      </c>
      <c r="H214" s="17">
        <v>23.7</v>
      </c>
      <c r="I214" s="17">
        <v>31.66</v>
      </c>
      <c r="J214" s="17">
        <v>25.34</v>
      </c>
      <c r="K214" s="17">
        <v>33.78</v>
      </c>
      <c r="L214" s="17">
        <v>25.7</v>
      </c>
      <c r="M214" s="17">
        <v>34.24</v>
      </c>
      <c r="N214" s="18">
        <v>25.52</v>
      </c>
      <c r="O214" s="18">
        <v>34.01</v>
      </c>
      <c r="P214" s="18">
        <v>26.44</v>
      </c>
      <c r="Q214" s="18">
        <v>35.200000000000003</v>
      </c>
      <c r="R214" s="18">
        <v>22.05</v>
      </c>
      <c r="S214" s="18">
        <v>29.39</v>
      </c>
      <c r="T214" s="18">
        <v>22.19</v>
      </c>
      <c r="U214" s="18">
        <v>29.57</v>
      </c>
      <c r="V214" s="18">
        <v>22.33</v>
      </c>
      <c r="W214" s="18">
        <v>29.75</v>
      </c>
    </row>
    <row r="215" spans="1:23" x14ac:dyDescent="0.25">
      <c r="A215">
        <v>1000128</v>
      </c>
      <c r="B215" t="s">
        <v>452</v>
      </c>
      <c r="C215">
        <v>50</v>
      </c>
      <c r="D215">
        <v>9</v>
      </c>
      <c r="E215">
        <v>1</v>
      </c>
      <c r="H215" s="17">
        <v>17.690000000000001</v>
      </c>
      <c r="I215" s="17">
        <v>23.63</v>
      </c>
      <c r="J215" s="17">
        <v>18.91</v>
      </c>
      <c r="K215" s="17">
        <v>25.21</v>
      </c>
      <c r="L215" s="17">
        <v>19.18</v>
      </c>
      <c r="M215" s="17">
        <v>25.55</v>
      </c>
      <c r="N215" s="18">
        <v>19.05</v>
      </c>
      <c r="O215" s="18">
        <v>25.38</v>
      </c>
      <c r="P215" s="18">
        <v>19.739999999999998</v>
      </c>
      <c r="Q215" s="18">
        <v>26.27</v>
      </c>
      <c r="R215" s="18">
        <v>16.46</v>
      </c>
      <c r="S215" s="18">
        <v>21.94</v>
      </c>
      <c r="T215" s="18">
        <v>16.559999999999999</v>
      </c>
      <c r="U215" s="18">
        <v>22.07</v>
      </c>
      <c r="V215" s="18">
        <v>16.66</v>
      </c>
      <c r="W215" s="18">
        <v>22.2</v>
      </c>
    </row>
    <row r="216" spans="1:23" x14ac:dyDescent="0.25">
      <c r="A216">
        <v>1001024</v>
      </c>
      <c r="B216" t="s">
        <v>364</v>
      </c>
      <c r="C216">
        <v>50</v>
      </c>
      <c r="D216">
        <v>9</v>
      </c>
      <c r="E216">
        <v>4</v>
      </c>
      <c r="F216" t="s">
        <v>15</v>
      </c>
      <c r="G216" t="s">
        <v>19</v>
      </c>
      <c r="H216" s="17">
        <v>49.17</v>
      </c>
      <c r="I216" s="17">
        <v>49.17</v>
      </c>
      <c r="J216" s="17">
        <v>49.17</v>
      </c>
      <c r="K216" s="17">
        <v>49.17</v>
      </c>
      <c r="L216" s="17">
        <v>49.17</v>
      </c>
      <c r="M216" s="17">
        <v>49.17</v>
      </c>
      <c r="N216" s="18">
        <v>49.17</v>
      </c>
      <c r="O216" s="18">
        <v>49.17</v>
      </c>
      <c r="P216" s="18">
        <v>49.17</v>
      </c>
      <c r="Q216" s="18">
        <v>49.17</v>
      </c>
      <c r="R216" s="18">
        <v>49.17</v>
      </c>
      <c r="S216" s="18">
        <v>49.17</v>
      </c>
      <c r="T216" s="18">
        <v>49.17</v>
      </c>
      <c r="U216" s="18">
        <v>49.17</v>
      </c>
      <c r="V216" s="18">
        <v>49.17</v>
      </c>
      <c r="W216" s="18">
        <v>49.17</v>
      </c>
    </row>
    <row r="217" spans="1:23" x14ac:dyDescent="0.25">
      <c r="A217">
        <v>1000138</v>
      </c>
      <c r="B217" t="s">
        <v>109</v>
      </c>
      <c r="C217">
        <v>50</v>
      </c>
      <c r="D217">
        <v>9</v>
      </c>
      <c r="E217">
        <v>1</v>
      </c>
      <c r="F217" t="s">
        <v>15</v>
      </c>
      <c r="G217" t="s">
        <v>19</v>
      </c>
      <c r="H217" s="17">
        <v>29.96</v>
      </c>
      <c r="I217" s="17">
        <v>0.01</v>
      </c>
      <c r="J217" s="17">
        <v>31.76</v>
      </c>
      <c r="K217" s="17">
        <v>0.01</v>
      </c>
      <c r="L217" s="17">
        <v>32.15</v>
      </c>
      <c r="M217" s="17">
        <v>0.01</v>
      </c>
      <c r="N217" s="18">
        <v>31.96</v>
      </c>
      <c r="O217" s="18">
        <v>0.01</v>
      </c>
      <c r="P217" s="18">
        <v>32.950000000000003</v>
      </c>
      <c r="Q217" s="18">
        <v>0.01</v>
      </c>
      <c r="R217" s="18">
        <v>31.76</v>
      </c>
      <c r="S217" s="18">
        <v>0.01</v>
      </c>
      <c r="T217" s="18">
        <v>31.96</v>
      </c>
      <c r="U217" s="18">
        <v>0.01</v>
      </c>
      <c r="V217" s="18">
        <v>32.15</v>
      </c>
      <c r="W217" s="18">
        <v>0.01</v>
      </c>
    </row>
    <row r="218" spans="1:23" x14ac:dyDescent="0.25">
      <c r="A218">
        <v>1000095</v>
      </c>
      <c r="B218" t="s">
        <v>75</v>
      </c>
      <c r="C218">
        <v>50</v>
      </c>
      <c r="D218">
        <v>9</v>
      </c>
      <c r="E218">
        <v>1</v>
      </c>
      <c r="F218" t="s">
        <v>15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</row>
    <row r="219" spans="1:23" x14ac:dyDescent="0.25">
      <c r="A219">
        <v>1000112</v>
      </c>
      <c r="B219" t="s">
        <v>88</v>
      </c>
      <c r="C219">
        <v>50</v>
      </c>
      <c r="D219">
        <v>9</v>
      </c>
      <c r="E219">
        <v>1</v>
      </c>
      <c r="F219" t="s">
        <v>15</v>
      </c>
      <c r="G219" t="s">
        <v>19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</row>
    <row r="220" spans="1:23" x14ac:dyDescent="0.25">
      <c r="A220">
        <v>1000093</v>
      </c>
      <c r="B220" t="s">
        <v>73</v>
      </c>
      <c r="C220">
        <v>50</v>
      </c>
      <c r="D220">
        <v>9</v>
      </c>
      <c r="E220">
        <v>1</v>
      </c>
      <c r="F220" t="s">
        <v>15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</row>
    <row r="221" spans="1:23" x14ac:dyDescent="0.25">
      <c r="A221">
        <v>1000314</v>
      </c>
      <c r="B221" t="s">
        <v>226</v>
      </c>
      <c r="C221">
        <v>50</v>
      </c>
      <c r="D221">
        <v>9</v>
      </c>
      <c r="E221">
        <v>1</v>
      </c>
      <c r="F221" t="s">
        <v>15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</row>
    <row r="222" spans="1:23" x14ac:dyDescent="0.25">
      <c r="A222">
        <v>1000089</v>
      </c>
      <c r="B222" t="s">
        <v>69</v>
      </c>
      <c r="C222">
        <v>50</v>
      </c>
      <c r="D222">
        <v>9</v>
      </c>
      <c r="E222">
        <v>1</v>
      </c>
      <c r="F222" t="s">
        <v>15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</row>
    <row r="223" spans="1:23" x14ac:dyDescent="0.25">
      <c r="A223">
        <v>1000320</v>
      </c>
      <c r="B223" t="s">
        <v>230</v>
      </c>
      <c r="C223">
        <v>50</v>
      </c>
      <c r="D223">
        <v>9</v>
      </c>
      <c r="E223">
        <v>1</v>
      </c>
      <c r="F223" t="s">
        <v>15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</row>
    <row r="224" spans="1:23" x14ac:dyDescent="0.25">
      <c r="A224">
        <v>1001079</v>
      </c>
      <c r="B224" t="s">
        <v>378</v>
      </c>
      <c r="C224">
        <v>50</v>
      </c>
      <c r="D224">
        <v>9</v>
      </c>
      <c r="E224">
        <v>4</v>
      </c>
      <c r="F224" t="s">
        <v>15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</row>
    <row r="225" spans="1:23" x14ac:dyDescent="0.25">
      <c r="A225">
        <v>1000214</v>
      </c>
      <c r="B225" t="s">
        <v>163</v>
      </c>
      <c r="C225">
        <v>50</v>
      </c>
      <c r="D225">
        <v>9</v>
      </c>
      <c r="E225">
        <v>1</v>
      </c>
      <c r="F225" t="s">
        <v>15</v>
      </c>
      <c r="H225" s="17">
        <v>37.18</v>
      </c>
      <c r="I225" s="17">
        <v>51.4</v>
      </c>
      <c r="J225" s="17">
        <v>39.42</v>
      </c>
      <c r="K225" s="17">
        <v>54.49</v>
      </c>
      <c r="L225" s="17">
        <v>39.9</v>
      </c>
      <c r="M225" s="17">
        <v>55.16</v>
      </c>
      <c r="N225" s="18">
        <v>39.659999999999997</v>
      </c>
      <c r="O225" s="18">
        <v>54.83</v>
      </c>
      <c r="P225" s="18">
        <v>40.9</v>
      </c>
      <c r="Q225" s="18">
        <v>56.54</v>
      </c>
      <c r="R225" s="18">
        <v>39.42</v>
      </c>
      <c r="S225" s="18">
        <v>54.5</v>
      </c>
      <c r="T225" s="18">
        <v>39.659999999999997</v>
      </c>
      <c r="U225" s="18">
        <v>54.83</v>
      </c>
      <c r="V225" s="18">
        <v>39.9</v>
      </c>
      <c r="W225" s="18">
        <v>55.16</v>
      </c>
    </row>
    <row r="226" spans="1:23" x14ac:dyDescent="0.25">
      <c r="A226">
        <v>1000141</v>
      </c>
      <c r="B226" t="s">
        <v>112</v>
      </c>
      <c r="C226">
        <v>50</v>
      </c>
      <c r="D226">
        <v>9</v>
      </c>
      <c r="E226">
        <v>1</v>
      </c>
      <c r="F226" t="s">
        <v>15</v>
      </c>
      <c r="G226" t="s">
        <v>19</v>
      </c>
      <c r="H226" s="17">
        <v>59.29</v>
      </c>
      <c r="I226" s="17">
        <v>81.97</v>
      </c>
      <c r="J226" s="17">
        <v>62.86</v>
      </c>
      <c r="K226" s="17">
        <v>86.9</v>
      </c>
      <c r="L226" s="17">
        <v>63.63</v>
      </c>
      <c r="M226" s="17">
        <v>87.96</v>
      </c>
      <c r="N226" s="18">
        <v>63.24</v>
      </c>
      <c r="O226" s="18">
        <v>87.43</v>
      </c>
      <c r="P226" s="18">
        <v>65.22</v>
      </c>
      <c r="Q226" s="18">
        <v>90.16</v>
      </c>
      <c r="R226" s="18">
        <v>62.86</v>
      </c>
      <c r="S226" s="18">
        <v>86.9</v>
      </c>
      <c r="T226" s="18">
        <v>63.24</v>
      </c>
      <c r="U226" s="18">
        <v>87.43</v>
      </c>
      <c r="V226" s="18">
        <v>63.63</v>
      </c>
      <c r="W226" s="18">
        <v>87.96</v>
      </c>
    </row>
    <row r="227" spans="1:23" x14ac:dyDescent="0.25">
      <c r="A227">
        <v>1000086</v>
      </c>
      <c r="B227" t="s">
        <v>67</v>
      </c>
      <c r="C227">
        <v>50</v>
      </c>
      <c r="D227">
        <v>9</v>
      </c>
      <c r="E227">
        <v>1</v>
      </c>
      <c r="F227" t="s">
        <v>15</v>
      </c>
      <c r="G227" t="s">
        <v>19</v>
      </c>
      <c r="H227" s="17">
        <v>134.41999999999999</v>
      </c>
      <c r="I227" s="17">
        <v>185.82</v>
      </c>
      <c r="J227" s="17">
        <v>142.51</v>
      </c>
      <c r="K227" s="17">
        <v>197.01</v>
      </c>
      <c r="L227" s="17">
        <v>144.25</v>
      </c>
      <c r="M227" s="17">
        <v>199.42</v>
      </c>
      <c r="N227" s="18">
        <v>143.38</v>
      </c>
      <c r="O227" s="18">
        <v>198.21</v>
      </c>
      <c r="P227" s="18">
        <v>147.86000000000001</v>
      </c>
      <c r="Q227" s="18">
        <v>204.4</v>
      </c>
      <c r="R227" s="18">
        <v>142.51</v>
      </c>
      <c r="S227" s="18">
        <v>197.01</v>
      </c>
      <c r="T227" s="18">
        <v>143.38</v>
      </c>
      <c r="U227" s="18">
        <v>198.21</v>
      </c>
      <c r="V227" s="18">
        <v>144.25</v>
      </c>
      <c r="W227" s="18">
        <v>199.42</v>
      </c>
    </row>
    <row r="228" spans="1:23" x14ac:dyDescent="0.25">
      <c r="A228">
        <v>1000265</v>
      </c>
      <c r="B228" t="s">
        <v>196</v>
      </c>
      <c r="C228">
        <v>50</v>
      </c>
      <c r="D228">
        <v>9</v>
      </c>
      <c r="E228">
        <v>1</v>
      </c>
      <c r="F228" t="s">
        <v>15</v>
      </c>
      <c r="G228" t="s">
        <v>19</v>
      </c>
      <c r="H228" s="17">
        <v>28.39</v>
      </c>
      <c r="I228" s="17">
        <v>39.25</v>
      </c>
      <c r="J228" s="17">
        <v>30.1</v>
      </c>
      <c r="K228" s="17">
        <v>41.62</v>
      </c>
      <c r="L228" s="17">
        <v>30.47</v>
      </c>
      <c r="M228" s="17">
        <v>42.12</v>
      </c>
      <c r="N228" s="18">
        <v>30.29</v>
      </c>
      <c r="O228" s="18">
        <v>41.87</v>
      </c>
      <c r="P228" s="18">
        <v>31.23</v>
      </c>
      <c r="Q228" s="18">
        <v>43.18</v>
      </c>
      <c r="R228" s="18">
        <v>30.1</v>
      </c>
      <c r="S228" s="18">
        <v>41.61</v>
      </c>
      <c r="T228" s="18">
        <v>30.29</v>
      </c>
      <c r="U228" s="18">
        <v>41.87</v>
      </c>
      <c r="V228" s="18">
        <v>30.47</v>
      </c>
      <c r="W228" s="18">
        <v>42.12</v>
      </c>
    </row>
    <row r="229" spans="1:23" x14ac:dyDescent="0.25">
      <c r="A229">
        <v>1000007</v>
      </c>
      <c r="B229" t="s">
        <v>20</v>
      </c>
      <c r="C229">
        <v>50</v>
      </c>
      <c r="D229">
        <v>9</v>
      </c>
      <c r="E229">
        <v>1</v>
      </c>
      <c r="F229" t="s">
        <v>15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</row>
    <row r="230" spans="1:23" x14ac:dyDescent="0.25">
      <c r="A230">
        <v>1000325</v>
      </c>
      <c r="B230" t="s">
        <v>504</v>
      </c>
      <c r="C230">
        <v>50</v>
      </c>
      <c r="D230">
        <v>9</v>
      </c>
      <c r="E230">
        <v>1</v>
      </c>
      <c r="H230" s="17">
        <v>59.86</v>
      </c>
      <c r="I230" s="17">
        <v>82.75</v>
      </c>
      <c r="J230" s="17">
        <v>63.47</v>
      </c>
      <c r="K230" s="17">
        <v>87.74</v>
      </c>
      <c r="L230" s="17">
        <v>64.239999999999995</v>
      </c>
      <c r="M230" s="17">
        <v>88.81</v>
      </c>
      <c r="N230" s="18">
        <v>63.85</v>
      </c>
      <c r="O230" s="18">
        <v>88.27</v>
      </c>
      <c r="P230" s="18">
        <v>65.849999999999994</v>
      </c>
      <c r="Q230" s="18">
        <v>91.03</v>
      </c>
      <c r="R230" s="18">
        <v>63.47</v>
      </c>
      <c r="S230" s="18">
        <v>87.74</v>
      </c>
      <c r="T230" s="18">
        <v>63.85</v>
      </c>
      <c r="U230" s="18">
        <v>88.27</v>
      </c>
      <c r="V230" s="18">
        <v>64.239999999999995</v>
      </c>
      <c r="W230" s="18">
        <v>88.81</v>
      </c>
    </row>
    <row r="231" spans="1:23" x14ac:dyDescent="0.25">
      <c r="A231">
        <v>1000196</v>
      </c>
      <c r="B231" t="s">
        <v>468</v>
      </c>
      <c r="C231">
        <v>50</v>
      </c>
      <c r="D231">
        <v>9</v>
      </c>
      <c r="E231">
        <v>1</v>
      </c>
      <c r="H231" s="17">
        <v>85.96</v>
      </c>
      <c r="I231" s="17">
        <v>118.84</v>
      </c>
      <c r="J231" s="17">
        <v>91.14</v>
      </c>
      <c r="K231" s="17">
        <v>125.99</v>
      </c>
      <c r="L231" s="17">
        <v>92.25</v>
      </c>
      <c r="M231" s="17">
        <v>127.53</v>
      </c>
      <c r="N231" s="18">
        <v>91.69</v>
      </c>
      <c r="O231" s="18">
        <v>126.76</v>
      </c>
      <c r="P231" s="18">
        <v>94.56</v>
      </c>
      <c r="Q231" s="18">
        <v>130.72</v>
      </c>
      <c r="R231" s="18">
        <v>91.14</v>
      </c>
      <c r="S231" s="18">
        <v>126</v>
      </c>
      <c r="T231" s="18">
        <v>91.69</v>
      </c>
      <c r="U231" s="18">
        <v>126.76</v>
      </c>
      <c r="V231" s="18">
        <v>92.25</v>
      </c>
      <c r="W231" s="18">
        <v>127.53</v>
      </c>
    </row>
    <row r="232" spans="1:23" x14ac:dyDescent="0.25">
      <c r="A232">
        <v>1000321</v>
      </c>
      <c r="B232" t="s">
        <v>502</v>
      </c>
      <c r="C232">
        <v>50</v>
      </c>
      <c r="D232">
        <v>9</v>
      </c>
      <c r="E232">
        <v>7</v>
      </c>
      <c r="H232" s="17">
        <v>10.18</v>
      </c>
      <c r="I232" s="17">
        <v>13.6</v>
      </c>
      <c r="J232" s="17">
        <v>10.89</v>
      </c>
      <c r="K232" s="17">
        <v>14.51</v>
      </c>
      <c r="L232" s="17">
        <v>11.04</v>
      </c>
      <c r="M232" s="17">
        <v>14.71</v>
      </c>
      <c r="N232" s="18">
        <v>10.96</v>
      </c>
      <c r="O232" s="18">
        <v>14.61</v>
      </c>
      <c r="P232" s="18">
        <v>11.36</v>
      </c>
      <c r="Q232" s="18">
        <v>15.12</v>
      </c>
      <c r="R232" s="18">
        <v>9.4700000000000006</v>
      </c>
      <c r="S232" s="18">
        <v>12.62</v>
      </c>
      <c r="T232" s="18">
        <v>9.5299999999999994</v>
      </c>
      <c r="U232" s="18">
        <v>12.7</v>
      </c>
      <c r="V232" s="18">
        <v>9.59</v>
      </c>
      <c r="W232" s="18">
        <v>12.78</v>
      </c>
    </row>
    <row r="233" spans="1:23" x14ac:dyDescent="0.25">
      <c r="A233">
        <v>1000127</v>
      </c>
      <c r="B233" t="s">
        <v>101</v>
      </c>
      <c r="C233">
        <v>50</v>
      </c>
      <c r="D233">
        <v>9</v>
      </c>
      <c r="E233">
        <v>9</v>
      </c>
      <c r="F233" t="s">
        <v>15</v>
      </c>
      <c r="G233" t="s">
        <v>19</v>
      </c>
      <c r="H233" s="17">
        <v>44.34</v>
      </c>
      <c r="I233" s="17">
        <v>61.29</v>
      </c>
      <c r="J233" s="17">
        <v>47.01</v>
      </c>
      <c r="K233" s="17">
        <v>64.98</v>
      </c>
      <c r="L233" s="17">
        <v>47.58</v>
      </c>
      <c r="M233" s="17">
        <v>65.78</v>
      </c>
      <c r="N233" s="18">
        <v>47.29</v>
      </c>
      <c r="O233" s="18">
        <v>65.38</v>
      </c>
      <c r="P233" s="18">
        <v>48.77</v>
      </c>
      <c r="Q233" s="18">
        <v>67.42</v>
      </c>
      <c r="R233" s="18">
        <v>47.01</v>
      </c>
      <c r="S233" s="18">
        <v>64.989999999999995</v>
      </c>
      <c r="T233" s="18">
        <v>47.29</v>
      </c>
      <c r="U233" s="18">
        <v>65.38</v>
      </c>
      <c r="V233" s="18">
        <v>47.58</v>
      </c>
      <c r="W233" s="18">
        <v>65.78</v>
      </c>
    </row>
    <row r="234" spans="1:23" x14ac:dyDescent="0.25">
      <c r="A234">
        <v>1000040</v>
      </c>
      <c r="B234" t="s">
        <v>436</v>
      </c>
      <c r="C234">
        <v>50</v>
      </c>
      <c r="D234">
        <v>9</v>
      </c>
      <c r="E234">
        <v>1</v>
      </c>
      <c r="H234" s="17">
        <v>14.51</v>
      </c>
      <c r="I234" s="17">
        <v>19.38</v>
      </c>
      <c r="J234" s="17">
        <v>15.51</v>
      </c>
      <c r="K234" s="17">
        <v>20.68</v>
      </c>
      <c r="L234" s="17">
        <v>15.73</v>
      </c>
      <c r="M234" s="17">
        <v>20.96</v>
      </c>
      <c r="N234" s="18">
        <v>15.62</v>
      </c>
      <c r="O234" s="18">
        <v>20.82</v>
      </c>
      <c r="P234" s="18">
        <v>16.190000000000001</v>
      </c>
      <c r="Q234" s="18">
        <v>21.54</v>
      </c>
      <c r="R234" s="18">
        <v>13.5</v>
      </c>
      <c r="S234" s="18">
        <v>17.989999999999998</v>
      </c>
      <c r="T234" s="18">
        <v>13.58</v>
      </c>
      <c r="U234" s="18">
        <v>18.100000000000001</v>
      </c>
      <c r="V234" s="18">
        <v>13.66</v>
      </c>
      <c r="W234" s="18">
        <v>18.2</v>
      </c>
    </row>
    <row r="235" spans="1:23" x14ac:dyDescent="0.25">
      <c r="A235">
        <v>1000108</v>
      </c>
      <c r="B235" t="s">
        <v>85</v>
      </c>
      <c r="C235">
        <v>50</v>
      </c>
      <c r="D235">
        <v>9</v>
      </c>
      <c r="E235">
        <v>2</v>
      </c>
      <c r="F235" t="s">
        <v>15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</row>
    <row r="236" spans="1:23" x14ac:dyDescent="0.25">
      <c r="A236">
        <v>1000120</v>
      </c>
      <c r="B236" t="s">
        <v>96</v>
      </c>
      <c r="C236">
        <v>50</v>
      </c>
      <c r="D236">
        <v>9</v>
      </c>
      <c r="E236">
        <v>2</v>
      </c>
      <c r="F236" t="s">
        <v>15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</row>
    <row r="237" spans="1:23" x14ac:dyDescent="0.25">
      <c r="A237">
        <v>1000122</v>
      </c>
      <c r="B237" t="s">
        <v>98</v>
      </c>
      <c r="C237">
        <v>50</v>
      </c>
      <c r="D237">
        <v>9</v>
      </c>
      <c r="E237">
        <v>2</v>
      </c>
      <c r="F237" t="s">
        <v>15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</row>
    <row r="238" spans="1:23" x14ac:dyDescent="0.25">
      <c r="A238">
        <v>1001108</v>
      </c>
      <c r="B238" t="s">
        <v>385</v>
      </c>
      <c r="C238">
        <v>50</v>
      </c>
      <c r="D238">
        <v>9</v>
      </c>
      <c r="E238">
        <v>1</v>
      </c>
      <c r="F238" t="s">
        <v>15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</row>
    <row r="239" spans="1:23" x14ac:dyDescent="0.25">
      <c r="A239">
        <v>1001122</v>
      </c>
      <c r="B239" t="s">
        <v>387</v>
      </c>
      <c r="C239">
        <v>50</v>
      </c>
      <c r="D239">
        <v>9</v>
      </c>
      <c r="E239">
        <v>1</v>
      </c>
      <c r="F239" t="s">
        <v>15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</row>
    <row r="240" spans="1:23" x14ac:dyDescent="0.25">
      <c r="A240">
        <v>1001123</v>
      </c>
      <c r="B240" t="s">
        <v>388</v>
      </c>
      <c r="C240">
        <v>50</v>
      </c>
      <c r="D240">
        <v>9</v>
      </c>
      <c r="E240">
        <v>1</v>
      </c>
      <c r="F240" t="s">
        <v>15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</row>
    <row r="241" spans="1:23" x14ac:dyDescent="0.25">
      <c r="A241">
        <v>1000857</v>
      </c>
      <c r="B241" t="s">
        <v>333</v>
      </c>
      <c r="C241">
        <v>50</v>
      </c>
      <c r="D241">
        <v>9</v>
      </c>
      <c r="E241">
        <v>2</v>
      </c>
      <c r="F241" t="s">
        <v>15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</row>
    <row r="242" spans="1:23" x14ac:dyDescent="0.25">
      <c r="A242">
        <v>1000115</v>
      </c>
      <c r="B242" t="s">
        <v>91</v>
      </c>
      <c r="C242">
        <v>50</v>
      </c>
      <c r="D242">
        <v>9</v>
      </c>
      <c r="E242">
        <v>2</v>
      </c>
      <c r="F242" t="s">
        <v>15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</row>
    <row r="243" spans="1:23" x14ac:dyDescent="0.25">
      <c r="A243">
        <v>1000859</v>
      </c>
      <c r="B243" t="s">
        <v>335</v>
      </c>
      <c r="C243">
        <v>50</v>
      </c>
      <c r="D243">
        <v>9</v>
      </c>
      <c r="E243">
        <v>2</v>
      </c>
      <c r="F243" t="s">
        <v>15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</row>
    <row r="244" spans="1:23" x14ac:dyDescent="0.25">
      <c r="A244">
        <v>1000858</v>
      </c>
      <c r="B244" t="s">
        <v>334</v>
      </c>
      <c r="C244">
        <v>50</v>
      </c>
      <c r="D244">
        <v>9</v>
      </c>
      <c r="E244">
        <v>2</v>
      </c>
      <c r="F244" t="s">
        <v>15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18">
        <v>0</v>
      </c>
      <c r="U244" s="18">
        <v>0</v>
      </c>
      <c r="V244" s="18">
        <v>0</v>
      </c>
      <c r="W244" s="18">
        <v>0</v>
      </c>
    </row>
    <row r="245" spans="1:23" x14ac:dyDescent="0.25">
      <c r="A245">
        <v>1000638</v>
      </c>
      <c r="B245" t="s">
        <v>289</v>
      </c>
      <c r="C245">
        <v>50</v>
      </c>
      <c r="D245">
        <v>9</v>
      </c>
      <c r="E245">
        <v>98</v>
      </c>
      <c r="F245" t="s">
        <v>15</v>
      </c>
      <c r="G245" t="s">
        <v>19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</row>
    <row r="246" spans="1:23" x14ac:dyDescent="0.25">
      <c r="A246">
        <v>1000318</v>
      </c>
      <c r="B246" t="s">
        <v>228</v>
      </c>
      <c r="C246">
        <v>50</v>
      </c>
      <c r="D246">
        <v>9</v>
      </c>
      <c r="E246">
        <v>1</v>
      </c>
      <c r="F246" t="s">
        <v>15</v>
      </c>
      <c r="G246" t="s">
        <v>19</v>
      </c>
      <c r="H246" s="17">
        <v>71.010000000000005</v>
      </c>
      <c r="I246" s="17">
        <v>0.01</v>
      </c>
      <c r="J246" s="17">
        <v>75.290000000000006</v>
      </c>
      <c r="K246" s="17">
        <v>0.01</v>
      </c>
      <c r="L246" s="17">
        <v>76.209999999999994</v>
      </c>
      <c r="M246" s="17">
        <v>0.01</v>
      </c>
      <c r="N246" s="18">
        <v>75.75</v>
      </c>
      <c r="O246" s="18">
        <v>0.01</v>
      </c>
      <c r="P246" s="18">
        <v>78.12</v>
      </c>
      <c r="Q246" s="18">
        <v>0.01</v>
      </c>
      <c r="R246" s="18">
        <v>75.290000000000006</v>
      </c>
      <c r="S246" s="18">
        <v>0.01</v>
      </c>
      <c r="T246" s="18">
        <v>75.75</v>
      </c>
      <c r="U246" s="18">
        <v>0.01</v>
      </c>
      <c r="V246" s="18">
        <v>76.209999999999994</v>
      </c>
      <c r="W246" s="18">
        <v>0.01</v>
      </c>
    </row>
    <row r="247" spans="1:23" x14ac:dyDescent="0.25">
      <c r="A247">
        <v>1000248</v>
      </c>
      <c r="B247" t="s">
        <v>184</v>
      </c>
      <c r="C247">
        <v>50</v>
      </c>
      <c r="D247">
        <v>9</v>
      </c>
      <c r="E247">
        <v>1</v>
      </c>
      <c r="F247" t="s">
        <v>15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</row>
    <row r="248" spans="1:23" x14ac:dyDescent="0.25">
      <c r="A248">
        <v>1000251</v>
      </c>
      <c r="B248" t="s">
        <v>187</v>
      </c>
      <c r="C248">
        <v>50</v>
      </c>
      <c r="D248">
        <v>9</v>
      </c>
      <c r="E248">
        <v>1</v>
      </c>
      <c r="F248" t="s">
        <v>15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</row>
    <row r="249" spans="1:23" x14ac:dyDescent="0.25">
      <c r="A249">
        <v>1000249</v>
      </c>
      <c r="B249" t="s">
        <v>185</v>
      </c>
      <c r="C249">
        <v>50</v>
      </c>
      <c r="D249">
        <v>9</v>
      </c>
      <c r="E249">
        <v>1</v>
      </c>
      <c r="F249" t="s">
        <v>15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</row>
    <row r="250" spans="1:23" x14ac:dyDescent="0.25">
      <c r="A250">
        <v>1000020</v>
      </c>
      <c r="B250" t="s">
        <v>30</v>
      </c>
      <c r="C250">
        <v>50</v>
      </c>
      <c r="D250">
        <v>9</v>
      </c>
      <c r="E250">
        <v>1</v>
      </c>
      <c r="F250" t="s">
        <v>15</v>
      </c>
      <c r="G250" t="s">
        <v>19</v>
      </c>
      <c r="H250" s="17">
        <v>5.95</v>
      </c>
      <c r="I250" s="17">
        <v>8.23</v>
      </c>
      <c r="J250" s="17">
        <v>6.31</v>
      </c>
      <c r="K250" s="17">
        <v>8.73</v>
      </c>
      <c r="L250" s="17">
        <v>6.39</v>
      </c>
      <c r="M250" s="17">
        <v>8.83</v>
      </c>
      <c r="N250" s="18">
        <v>6.35</v>
      </c>
      <c r="O250" s="18">
        <v>8.7799999999999994</v>
      </c>
      <c r="P250" s="18">
        <v>6.55</v>
      </c>
      <c r="Q250" s="18">
        <v>9.0500000000000007</v>
      </c>
      <c r="R250" s="18">
        <v>6.31</v>
      </c>
      <c r="S250" s="18">
        <v>8.7200000000000006</v>
      </c>
      <c r="T250" s="18">
        <v>6.35</v>
      </c>
      <c r="U250" s="18">
        <v>8.7799999999999994</v>
      </c>
      <c r="V250" s="18">
        <v>6.39</v>
      </c>
      <c r="W250" s="18">
        <v>8.83</v>
      </c>
    </row>
    <row r="251" spans="1:23" x14ac:dyDescent="0.25">
      <c r="A251">
        <v>1000253</v>
      </c>
      <c r="B251" t="s">
        <v>189</v>
      </c>
      <c r="C251">
        <v>50</v>
      </c>
      <c r="D251">
        <v>9</v>
      </c>
      <c r="E251">
        <v>1</v>
      </c>
      <c r="F251" t="s">
        <v>15</v>
      </c>
      <c r="H251" s="17">
        <v>18.87</v>
      </c>
      <c r="I251" s="17">
        <v>25.2</v>
      </c>
      <c r="J251" s="17">
        <v>20.18</v>
      </c>
      <c r="K251" s="17">
        <v>26.89</v>
      </c>
      <c r="L251" s="17">
        <v>20.46</v>
      </c>
      <c r="M251" s="17">
        <v>27.26</v>
      </c>
      <c r="N251" s="18">
        <v>20.32</v>
      </c>
      <c r="O251" s="18">
        <v>27.08</v>
      </c>
      <c r="P251" s="18">
        <v>21.05</v>
      </c>
      <c r="Q251" s="18">
        <v>28.02</v>
      </c>
      <c r="R251" s="18">
        <v>17.559999999999999</v>
      </c>
      <c r="S251" s="18">
        <v>23.41</v>
      </c>
      <c r="T251" s="18">
        <v>17.670000000000002</v>
      </c>
      <c r="U251" s="18">
        <v>23.55</v>
      </c>
      <c r="V251" s="18">
        <v>17.77</v>
      </c>
      <c r="W251" s="18">
        <v>23.68</v>
      </c>
    </row>
    <row r="252" spans="1:23" x14ac:dyDescent="0.25">
      <c r="A252">
        <v>1001127</v>
      </c>
      <c r="B252" t="s">
        <v>564</v>
      </c>
      <c r="C252">
        <v>50</v>
      </c>
      <c r="D252">
        <v>9</v>
      </c>
      <c r="E252">
        <v>1</v>
      </c>
      <c r="H252" s="17">
        <v>11.25</v>
      </c>
      <c r="I252" s="17">
        <v>15.03</v>
      </c>
      <c r="J252" s="17">
        <v>12.03</v>
      </c>
      <c r="K252" s="17">
        <v>16.04</v>
      </c>
      <c r="L252" s="17">
        <v>12.2</v>
      </c>
      <c r="M252" s="17">
        <v>16.25</v>
      </c>
      <c r="N252" s="18">
        <v>12.11</v>
      </c>
      <c r="O252" s="18">
        <v>16.14</v>
      </c>
      <c r="P252" s="18">
        <v>12.55</v>
      </c>
      <c r="Q252" s="18">
        <v>16.71</v>
      </c>
      <c r="R252" s="18">
        <v>10.47</v>
      </c>
      <c r="S252" s="18">
        <v>13.96</v>
      </c>
      <c r="T252" s="18">
        <v>10.53</v>
      </c>
      <c r="U252" s="18">
        <v>14.03</v>
      </c>
      <c r="V252" s="18">
        <v>10.6</v>
      </c>
      <c r="W252" s="18">
        <v>14.12</v>
      </c>
    </row>
    <row r="253" spans="1:23" x14ac:dyDescent="0.25">
      <c r="A253">
        <v>1000264</v>
      </c>
      <c r="B253" t="s">
        <v>195</v>
      </c>
      <c r="C253">
        <v>50</v>
      </c>
      <c r="D253">
        <v>9</v>
      </c>
      <c r="E253">
        <v>1</v>
      </c>
      <c r="F253" t="s">
        <v>15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</row>
    <row r="254" spans="1:23" x14ac:dyDescent="0.25">
      <c r="A254">
        <v>1000815</v>
      </c>
      <c r="B254" t="s">
        <v>331</v>
      </c>
      <c r="C254">
        <v>50</v>
      </c>
      <c r="D254">
        <v>9</v>
      </c>
      <c r="E254">
        <v>1</v>
      </c>
      <c r="F254" t="s">
        <v>15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</row>
    <row r="255" spans="1:23" x14ac:dyDescent="0.25">
      <c r="A255">
        <v>1000257</v>
      </c>
      <c r="B255" t="s">
        <v>481</v>
      </c>
      <c r="C255">
        <v>50</v>
      </c>
      <c r="D255">
        <v>9</v>
      </c>
      <c r="E255">
        <v>1</v>
      </c>
      <c r="H255" s="17">
        <v>16.12</v>
      </c>
      <c r="I255" s="17">
        <v>22.29</v>
      </c>
      <c r="J255" s="17">
        <v>17.09</v>
      </c>
      <c r="K255" s="17">
        <v>23.63</v>
      </c>
      <c r="L255" s="17">
        <v>17.3</v>
      </c>
      <c r="M255" s="17">
        <v>23.92</v>
      </c>
      <c r="N255" s="18">
        <v>17.2</v>
      </c>
      <c r="O255" s="18">
        <v>23.77</v>
      </c>
      <c r="P255" s="18">
        <v>17.73</v>
      </c>
      <c r="Q255" s="18">
        <v>24.51</v>
      </c>
      <c r="R255" s="18">
        <v>17.09</v>
      </c>
      <c r="S255" s="18">
        <v>23.63</v>
      </c>
      <c r="T255" s="18">
        <v>17.2</v>
      </c>
      <c r="U255" s="18">
        <v>23.78</v>
      </c>
      <c r="V255" s="18">
        <v>17.3</v>
      </c>
      <c r="W255" s="18">
        <v>23.92</v>
      </c>
    </row>
    <row r="256" spans="1:23" x14ac:dyDescent="0.25">
      <c r="A256">
        <v>1000742</v>
      </c>
      <c r="B256" t="s">
        <v>320</v>
      </c>
      <c r="C256">
        <v>50</v>
      </c>
      <c r="D256">
        <v>9</v>
      </c>
      <c r="E256">
        <v>1</v>
      </c>
      <c r="F256" t="s">
        <v>15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</row>
    <row r="257" spans="1:23" x14ac:dyDescent="0.25">
      <c r="A257">
        <v>1000172</v>
      </c>
      <c r="B257" t="s">
        <v>135</v>
      </c>
      <c r="C257">
        <v>50</v>
      </c>
      <c r="D257">
        <v>9</v>
      </c>
      <c r="E257">
        <v>7</v>
      </c>
      <c r="F257" t="s">
        <v>15</v>
      </c>
      <c r="G257" t="s">
        <v>19</v>
      </c>
      <c r="H257" s="17">
        <v>107.3</v>
      </c>
      <c r="I257" s="17">
        <v>0.01</v>
      </c>
      <c r="J257" s="17">
        <v>113.76</v>
      </c>
      <c r="K257" s="17">
        <v>0.01</v>
      </c>
      <c r="L257" s="17">
        <v>115.15</v>
      </c>
      <c r="M257" s="17">
        <v>0.01</v>
      </c>
      <c r="N257" s="18">
        <v>114.45</v>
      </c>
      <c r="O257" s="18">
        <v>0.01</v>
      </c>
      <c r="P257" s="18">
        <v>118.03</v>
      </c>
      <c r="Q257" s="18">
        <v>0.01</v>
      </c>
      <c r="R257" s="18">
        <v>113.76</v>
      </c>
      <c r="S257" s="18">
        <v>0.01</v>
      </c>
      <c r="T257" s="18">
        <v>114.45</v>
      </c>
      <c r="U257" s="18">
        <v>0.01</v>
      </c>
      <c r="V257" s="18">
        <v>115.15</v>
      </c>
      <c r="W257" s="18">
        <v>0.01</v>
      </c>
    </row>
    <row r="258" spans="1:23" x14ac:dyDescent="0.25">
      <c r="A258">
        <v>1000169</v>
      </c>
      <c r="B258" t="s">
        <v>133</v>
      </c>
      <c r="C258">
        <v>50</v>
      </c>
      <c r="D258">
        <v>9</v>
      </c>
      <c r="E258">
        <v>7</v>
      </c>
      <c r="F258" t="s">
        <v>15</v>
      </c>
      <c r="G258" t="s">
        <v>19</v>
      </c>
      <c r="H258" s="17">
        <v>35.6</v>
      </c>
      <c r="I258" s="17">
        <v>0.01</v>
      </c>
      <c r="J258" s="17">
        <v>37.74</v>
      </c>
      <c r="K258" s="17">
        <v>0.01</v>
      </c>
      <c r="L258" s="17">
        <v>38.200000000000003</v>
      </c>
      <c r="M258" s="17">
        <v>0.01</v>
      </c>
      <c r="N258" s="18">
        <v>37.97</v>
      </c>
      <c r="O258" s="18">
        <v>0.01</v>
      </c>
      <c r="P258" s="18">
        <v>39.159999999999997</v>
      </c>
      <c r="Q258" s="18">
        <v>0.01</v>
      </c>
      <c r="R258" s="18">
        <v>37.74</v>
      </c>
      <c r="S258" s="18">
        <v>0.01</v>
      </c>
      <c r="T258" s="18">
        <v>37.97</v>
      </c>
      <c r="U258" s="18">
        <v>0.01</v>
      </c>
      <c r="V258" s="18">
        <v>38.200000000000003</v>
      </c>
      <c r="W258" s="18">
        <v>0.01</v>
      </c>
    </row>
    <row r="259" spans="1:23" x14ac:dyDescent="0.25">
      <c r="A259">
        <v>1000175</v>
      </c>
      <c r="B259" t="s">
        <v>461</v>
      </c>
      <c r="C259">
        <v>50</v>
      </c>
      <c r="D259">
        <v>9</v>
      </c>
      <c r="E259">
        <v>7</v>
      </c>
      <c r="H259" s="17">
        <v>5.3</v>
      </c>
      <c r="I259" s="17">
        <v>7.33</v>
      </c>
      <c r="J259" s="17">
        <v>5.62</v>
      </c>
      <c r="K259" s="17">
        <v>7.77</v>
      </c>
      <c r="L259" s="17">
        <v>5.69</v>
      </c>
      <c r="M259" s="17">
        <v>7.87</v>
      </c>
      <c r="N259" s="18">
        <v>5.66</v>
      </c>
      <c r="O259" s="18">
        <v>7.82</v>
      </c>
      <c r="P259" s="18">
        <v>5.83</v>
      </c>
      <c r="Q259" s="18">
        <v>8.06</v>
      </c>
      <c r="R259" s="18">
        <v>5.62</v>
      </c>
      <c r="S259" s="18">
        <v>7.77</v>
      </c>
      <c r="T259" s="18">
        <v>5.66</v>
      </c>
      <c r="U259" s="18">
        <v>7.82</v>
      </c>
      <c r="V259" s="18">
        <v>5.69</v>
      </c>
      <c r="W259" s="18">
        <v>7.87</v>
      </c>
    </row>
    <row r="260" spans="1:23" x14ac:dyDescent="0.25">
      <c r="A260">
        <v>1000170</v>
      </c>
      <c r="B260" t="s">
        <v>460</v>
      </c>
      <c r="C260">
        <v>50</v>
      </c>
      <c r="D260">
        <v>9</v>
      </c>
      <c r="E260">
        <v>7</v>
      </c>
      <c r="H260" s="17">
        <v>3.63</v>
      </c>
      <c r="I260" s="17">
        <v>5.0199999999999996</v>
      </c>
      <c r="J260" s="17">
        <v>3.85</v>
      </c>
      <c r="K260" s="17">
        <v>5.33</v>
      </c>
      <c r="L260" s="17">
        <v>3.9</v>
      </c>
      <c r="M260" s="17">
        <v>5.39</v>
      </c>
      <c r="N260" s="18">
        <v>3.88</v>
      </c>
      <c r="O260" s="18">
        <v>5.36</v>
      </c>
      <c r="P260" s="18">
        <v>4</v>
      </c>
      <c r="Q260" s="18">
        <v>5.53</v>
      </c>
      <c r="R260" s="18">
        <v>3.85</v>
      </c>
      <c r="S260" s="18">
        <v>5.32</v>
      </c>
      <c r="T260" s="18">
        <v>3.88</v>
      </c>
      <c r="U260" s="18">
        <v>5.36</v>
      </c>
      <c r="V260" s="18">
        <v>3.9</v>
      </c>
      <c r="W260" s="18">
        <v>5.39</v>
      </c>
    </row>
    <row r="261" spans="1:23" x14ac:dyDescent="0.25">
      <c r="A261">
        <v>1000010</v>
      </c>
      <c r="B261" t="s">
        <v>430</v>
      </c>
      <c r="C261">
        <v>50</v>
      </c>
      <c r="D261">
        <v>9</v>
      </c>
      <c r="E261">
        <v>1</v>
      </c>
      <c r="H261" s="17">
        <v>6.83</v>
      </c>
      <c r="I261" s="17">
        <v>9.44</v>
      </c>
      <c r="J261" s="17">
        <v>7.24</v>
      </c>
      <c r="K261" s="17">
        <v>10.01</v>
      </c>
      <c r="L261" s="17">
        <v>7.33</v>
      </c>
      <c r="M261" s="17">
        <v>10.130000000000001</v>
      </c>
      <c r="N261" s="18">
        <v>7.29</v>
      </c>
      <c r="O261" s="18">
        <v>10.07</v>
      </c>
      <c r="P261" s="18">
        <v>7.51</v>
      </c>
      <c r="Q261" s="18">
        <v>10.39</v>
      </c>
      <c r="R261" s="18">
        <v>7.24</v>
      </c>
      <c r="S261" s="18">
        <v>10.01</v>
      </c>
      <c r="T261" s="18">
        <v>7.29</v>
      </c>
      <c r="U261" s="18">
        <v>10.08</v>
      </c>
      <c r="V261" s="18">
        <v>7.33</v>
      </c>
      <c r="W261" s="18">
        <v>10.130000000000001</v>
      </c>
    </row>
    <row r="262" spans="1:23" x14ac:dyDescent="0.25">
      <c r="A262">
        <v>1001075</v>
      </c>
      <c r="B262" t="s">
        <v>558</v>
      </c>
      <c r="C262">
        <v>50</v>
      </c>
      <c r="D262">
        <v>9</v>
      </c>
      <c r="E262">
        <v>1</v>
      </c>
      <c r="H262" s="17">
        <v>13.17</v>
      </c>
      <c r="I262" s="17">
        <v>0.01</v>
      </c>
      <c r="J262" s="17">
        <v>14.08</v>
      </c>
      <c r="K262" s="17">
        <v>0.01</v>
      </c>
      <c r="L262" s="17">
        <v>14.28</v>
      </c>
      <c r="M262" s="17">
        <v>0.01</v>
      </c>
      <c r="N262" s="18">
        <v>14.18</v>
      </c>
      <c r="O262" s="18">
        <v>0.01</v>
      </c>
      <c r="P262" s="18">
        <v>14.69</v>
      </c>
      <c r="Q262" s="18">
        <v>0.01</v>
      </c>
      <c r="R262" s="18">
        <v>12.25</v>
      </c>
      <c r="S262" s="18">
        <v>0.01</v>
      </c>
      <c r="T262" s="18">
        <v>12.33</v>
      </c>
      <c r="U262" s="18">
        <v>0.01</v>
      </c>
      <c r="V262" s="18">
        <v>12.4</v>
      </c>
      <c r="W262" s="18">
        <v>0.01</v>
      </c>
    </row>
    <row r="263" spans="1:23" x14ac:dyDescent="0.25">
      <c r="A263">
        <v>1001073</v>
      </c>
      <c r="B263" t="s">
        <v>556</v>
      </c>
      <c r="C263">
        <v>50</v>
      </c>
      <c r="D263">
        <v>9</v>
      </c>
      <c r="E263">
        <v>1</v>
      </c>
      <c r="H263" s="17">
        <v>8.7799999999999994</v>
      </c>
      <c r="I263" s="17">
        <v>0.01</v>
      </c>
      <c r="J263" s="17">
        <v>9.39</v>
      </c>
      <c r="K263" s="17">
        <v>0.01</v>
      </c>
      <c r="L263" s="17">
        <v>9.52</v>
      </c>
      <c r="M263" s="17">
        <v>0.01</v>
      </c>
      <c r="N263" s="18">
        <v>9.4499999999999993</v>
      </c>
      <c r="O263" s="18">
        <v>0.01</v>
      </c>
      <c r="P263" s="18">
        <v>9.8000000000000007</v>
      </c>
      <c r="Q263" s="18">
        <v>0.01</v>
      </c>
      <c r="R263" s="18">
        <v>8.17</v>
      </c>
      <c r="S263" s="18">
        <v>0.01</v>
      </c>
      <c r="T263" s="18">
        <v>8.2100000000000009</v>
      </c>
      <c r="U263" s="18">
        <v>0.01</v>
      </c>
      <c r="V263" s="18">
        <v>8.27</v>
      </c>
      <c r="W263" s="18">
        <v>0.01</v>
      </c>
    </row>
    <row r="264" spans="1:23" x14ac:dyDescent="0.25">
      <c r="A264">
        <v>1001175</v>
      </c>
      <c r="B264" t="s">
        <v>400</v>
      </c>
      <c r="C264">
        <v>50</v>
      </c>
      <c r="D264">
        <v>9</v>
      </c>
      <c r="E264">
        <v>1</v>
      </c>
      <c r="F264" t="s">
        <v>15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8">
        <v>0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</row>
    <row r="265" spans="1:23" x14ac:dyDescent="0.25">
      <c r="A265">
        <v>1001184</v>
      </c>
      <c r="B265" t="s">
        <v>403</v>
      </c>
      <c r="C265">
        <v>50</v>
      </c>
      <c r="D265">
        <v>9</v>
      </c>
      <c r="E265">
        <v>1</v>
      </c>
      <c r="F265" t="s">
        <v>15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</row>
    <row r="266" spans="1:23" x14ac:dyDescent="0.25">
      <c r="A266">
        <v>1000874</v>
      </c>
      <c r="B266" t="s">
        <v>342</v>
      </c>
      <c r="C266">
        <v>50</v>
      </c>
      <c r="D266">
        <v>9</v>
      </c>
      <c r="E266">
        <v>1</v>
      </c>
      <c r="F266" t="s">
        <v>15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</row>
    <row r="267" spans="1:23" x14ac:dyDescent="0.25">
      <c r="A267">
        <v>1000875</v>
      </c>
      <c r="B267" t="s">
        <v>343</v>
      </c>
      <c r="C267">
        <v>50</v>
      </c>
      <c r="D267">
        <v>9</v>
      </c>
      <c r="E267">
        <v>1</v>
      </c>
      <c r="F267" t="s">
        <v>15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</row>
    <row r="268" spans="1:23" x14ac:dyDescent="0.25">
      <c r="A268">
        <v>1000188</v>
      </c>
      <c r="B268" t="s">
        <v>147</v>
      </c>
      <c r="C268">
        <v>50</v>
      </c>
      <c r="D268">
        <v>9</v>
      </c>
      <c r="E268">
        <v>1</v>
      </c>
      <c r="F268" t="s">
        <v>15</v>
      </c>
      <c r="H268" s="17">
        <v>29.55</v>
      </c>
      <c r="I268" s="17">
        <v>40.85</v>
      </c>
      <c r="J268" s="17">
        <v>31.33</v>
      </c>
      <c r="K268" s="17">
        <v>43.31</v>
      </c>
      <c r="L268" s="17">
        <v>31.71</v>
      </c>
      <c r="M268" s="17">
        <v>43.84</v>
      </c>
      <c r="N268" s="18">
        <v>31.52</v>
      </c>
      <c r="O268" s="18">
        <v>43.57</v>
      </c>
      <c r="P268" s="18">
        <v>32.5</v>
      </c>
      <c r="Q268" s="18">
        <v>44.93</v>
      </c>
      <c r="R268" s="18">
        <v>31.33</v>
      </c>
      <c r="S268" s="18">
        <v>43.31</v>
      </c>
      <c r="T268" s="18">
        <v>31.52</v>
      </c>
      <c r="U268" s="18">
        <v>43.57</v>
      </c>
      <c r="V268" s="18">
        <v>31.71</v>
      </c>
      <c r="W268" s="18">
        <v>43.84</v>
      </c>
    </row>
    <row r="269" spans="1:23" x14ac:dyDescent="0.25">
      <c r="A269">
        <v>1000181</v>
      </c>
      <c r="B269" t="s">
        <v>143</v>
      </c>
      <c r="C269">
        <v>50</v>
      </c>
      <c r="D269">
        <v>9</v>
      </c>
      <c r="E269">
        <v>1</v>
      </c>
      <c r="F269" t="s">
        <v>15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</row>
    <row r="270" spans="1:23" x14ac:dyDescent="0.25">
      <c r="A270">
        <v>1000974</v>
      </c>
      <c r="B270" t="s">
        <v>544</v>
      </c>
      <c r="C270">
        <v>50</v>
      </c>
      <c r="D270">
        <v>9</v>
      </c>
      <c r="E270">
        <v>1</v>
      </c>
      <c r="H270" s="17">
        <v>17.39</v>
      </c>
      <c r="I270" s="17">
        <v>24.04</v>
      </c>
      <c r="J270" s="17">
        <v>18.440000000000001</v>
      </c>
      <c r="K270" s="17">
        <v>25.49</v>
      </c>
      <c r="L270" s="17">
        <v>18.66</v>
      </c>
      <c r="M270" s="17">
        <v>25.8</v>
      </c>
      <c r="N270" s="18">
        <v>18.55</v>
      </c>
      <c r="O270" s="18">
        <v>25.64</v>
      </c>
      <c r="P270" s="18">
        <v>19.13</v>
      </c>
      <c r="Q270" s="18">
        <v>26.44</v>
      </c>
      <c r="R270" s="18">
        <v>18.440000000000001</v>
      </c>
      <c r="S270" s="18">
        <v>25.49</v>
      </c>
      <c r="T270" s="18">
        <v>18.55</v>
      </c>
      <c r="U270" s="18">
        <v>25.64</v>
      </c>
      <c r="V270" s="18">
        <v>18.66</v>
      </c>
      <c r="W270" s="18">
        <v>25.8</v>
      </c>
    </row>
    <row r="271" spans="1:23" x14ac:dyDescent="0.25">
      <c r="A271">
        <v>1000976</v>
      </c>
      <c r="B271" t="s">
        <v>354</v>
      </c>
      <c r="C271">
        <v>50</v>
      </c>
      <c r="D271">
        <v>9</v>
      </c>
      <c r="E271">
        <v>1</v>
      </c>
      <c r="F271" t="s">
        <v>15</v>
      </c>
      <c r="H271" s="17">
        <v>27.27</v>
      </c>
      <c r="I271" s="17">
        <v>37.71</v>
      </c>
      <c r="J271" s="17">
        <v>28.92</v>
      </c>
      <c r="K271" s="17">
        <v>39.979999999999997</v>
      </c>
      <c r="L271" s="17">
        <v>29.27</v>
      </c>
      <c r="M271" s="17">
        <v>40.46</v>
      </c>
      <c r="N271" s="18">
        <v>29.09</v>
      </c>
      <c r="O271" s="18">
        <v>40.22</v>
      </c>
      <c r="P271" s="18">
        <v>30</v>
      </c>
      <c r="Q271" s="18">
        <v>41.48</v>
      </c>
      <c r="R271" s="18">
        <v>28.92</v>
      </c>
      <c r="S271" s="18">
        <v>39.979999999999997</v>
      </c>
      <c r="T271" s="18">
        <v>29.09</v>
      </c>
      <c r="U271" s="18">
        <v>40.22</v>
      </c>
      <c r="V271" s="18">
        <v>29.27</v>
      </c>
      <c r="W271" s="18">
        <v>40.46</v>
      </c>
    </row>
    <row r="272" spans="1:23" x14ac:dyDescent="0.25">
      <c r="A272">
        <v>1000975</v>
      </c>
      <c r="B272" t="s">
        <v>353</v>
      </c>
      <c r="C272">
        <v>50</v>
      </c>
      <c r="D272">
        <v>9</v>
      </c>
      <c r="E272">
        <v>1</v>
      </c>
      <c r="F272" t="s">
        <v>15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</row>
    <row r="273" spans="1:23" x14ac:dyDescent="0.25">
      <c r="A273">
        <v>1000401</v>
      </c>
      <c r="B273" t="s">
        <v>264</v>
      </c>
      <c r="C273">
        <v>50</v>
      </c>
      <c r="D273">
        <v>9</v>
      </c>
      <c r="E273">
        <v>1</v>
      </c>
      <c r="F273" t="s">
        <v>15</v>
      </c>
      <c r="G273" t="s">
        <v>19</v>
      </c>
      <c r="H273" s="17">
        <v>17.53</v>
      </c>
      <c r="I273" s="17">
        <v>23.42</v>
      </c>
      <c r="J273" s="17">
        <v>18.75</v>
      </c>
      <c r="K273" s="17">
        <v>24.99</v>
      </c>
      <c r="L273" s="17">
        <v>19.010000000000002</v>
      </c>
      <c r="M273" s="17">
        <v>25.33</v>
      </c>
      <c r="N273" s="18">
        <v>18.88</v>
      </c>
      <c r="O273" s="18">
        <v>25.16</v>
      </c>
      <c r="P273" s="18">
        <v>19.559999999999999</v>
      </c>
      <c r="Q273" s="18">
        <v>26.04</v>
      </c>
      <c r="R273" s="18">
        <v>16.32</v>
      </c>
      <c r="S273" s="18">
        <v>21.75</v>
      </c>
      <c r="T273" s="18">
        <v>16.420000000000002</v>
      </c>
      <c r="U273" s="18">
        <v>21.88</v>
      </c>
      <c r="V273" s="18">
        <v>16.510000000000002</v>
      </c>
      <c r="W273" s="18">
        <v>22</v>
      </c>
    </row>
    <row r="274" spans="1:23" x14ac:dyDescent="0.25">
      <c r="A274">
        <v>1000268</v>
      </c>
      <c r="B274" t="s">
        <v>484</v>
      </c>
      <c r="C274">
        <v>50</v>
      </c>
      <c r="D274">
        <v>9</v>
      </c>
      <c r="E274">
        <v>1</v>
      </c>
      <c r="H274" s="17">
        <v>21.81</v>
      </c>
      <c r="I274" s="17">
        <v>29.13</v>
      </c>
      <c r="J274" s="17">
        <v>23.32</v>
      </c>
      <c r="K274" s="17">
        <v>31.09</v>
      </c>
      <c r="L274" s="17">
        <v>23.65</v>
      </c>
      <c r="M274" s="17">
        <v>31.51</v>
      </c>
      <c r="N274" s="18">
        <v>23.48</v>
      </c>
      <c r="O274" s="18">
        <v>31.3</v>
      </c>
      <c r="P274" s="18">
        <v>24.33</v>
      </c>
      <c r="Q274" s="18">
        <v>32.39</v>
      </c>
      <c r="R274" s="18">
        <v>20.3</v>
      </c>
      <c r="S274" s="18">
        <v>27.06</v>
      </c>
      <c r="T274" s="18">
        <v>20.420000000000002</v>
      </c>
      <c r="U274" s="18">
        <v>27.21</v>
      </c>
      <c r="V274" s="18">
        <v>20.54</v>
      </c>
      <c r="W274" s="18">
        <v>27.37</v>
      </c>
    </row>
    <row r="275" spans="1:23" x14ac:dyDescent="0.25">
      <c r="A275">
        <v>1000313</v>
      </c>
      <c r="B275" t="s">
        <v>501</v>
      </c>
      <c r="C275">
        <v>50</v>
      </c>
      <c r="D275">
        <v>9</v>
      </c>
      <c r="E275">
        <v>1</v>
      </c>
      <c r="H275" s="17">
        <v>16.600000000000001</v>
      </c>
      <c r="I275" s="17">
        <v>0.01</v>
      </c>
      <c r="J275" s="17">
        <v>17.75</v>
      </c>
      <c r="K275" s="17">
        <v>0.01</v>
      </c>
      <c r="L275" s="17">
        <v>18</v>
      </c>
      <c r="M275" s="17">
        <v>0.01</v>
      </c>
      <c r="N275" s="18">
        <v>17.87</v>
      </c>
      <c r="O275" s="18">
        <v>0.01</v>
      </c>
      <c r="P275" s="18">
        <v>18.52</v>
      </c>
      <c r="Q275" s="18">
        <v>0.01</v>
      </c>
      <c r="R275" s="18">
        <v>15.45</v>
      </c>
      <c r="S275" s="18">
        <v>0.01</v>
      </c>
      <c r="T275" s="18">
        <v>15.54</v>
      </c>
      <c r="U275" s="18">
        <v>0.01</v>
      </c>
      <c r="V275" s="18">
        <v>15.64</v>
      </c>
      <c r="W275" s="18">
        <v>0.01</v>
      </c>
    </row>
    <row r="276" spans="1:23" x14ac:dyDescent="0.25">
      <c r="A276">
        <v>1000201</v>
      </c>
      <c r="B276" t="s">
        <v>154</v>
      </c>
      <c r="C276">
        <v>50</v>
      </c>
      <c r="D276">
        <v>9</v>
      </c>
      <c r="E276">
        <v>1</v>
      </c>
      <c r="F276" t="s">
        <v>15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</row>
    <row r="277" spans="1:23" x14ac:dyDescent="0.25">
      <c r="A277">
        <v>1000171</v>
      </c>
      <c r="B277" t="s">
        <v>134</v>
      </c>
      <c r="C277">
        <v>50</v>
      </c>
      <c r="D277">
        <v>9</v>
      </c>
      <c r="E277">
        <v>7</v>
      </c>
      <c r="F277" t="s">
        <v>15</v>
      </c>
      <c r="G277" t="s">
        <v>19</v>
      </c>
      <c r="H277" s="17">
        <v>545.24</v>
      </c>
      <c r="I277" s="17">
        <v>753.76</v>
      </c>
      <c r="J277" s="17">
        <v>578.08000000000004</v>
      </c>
      <c r="K277" s="17">
        <v>799.16</v>
      </c>
      <c r="L277" s="17">
        <v>585.13</v>
      </c>
      <c r="M277" s="17">
        <v>808.91</v>
      </c>
      <c r="N277" s="18">
        <v>581.58000000000004</v>
      </c>
      <c r="O277" s="18">
        <v>804.01</v>
      </c>
      <c r="P277" s="18">
        <v>599.76</v>
      </c>
      <c r="Q277" s="18">
        <v>829.13</v>
      </c>
      <c r="R277" s="18">
        <v>578.08000000000004</v>
      </c>
      <c r="S277" s="18">
        <v>799.16</v>
      </c>
      <c r="T277" s="18">
        <v>581.58000000000004</v>
      </c>
      <c r="U277" s="18">
        <v>804</v>
      </c>
      <c r="V277" s="18">
        <v>585.13</v>
      </c>
      <c r="W277" s="18">
        <v>808.91</v>
      </c>
    </row>
    <row r="278" spans="1:23" x14ac:dyDescent="0.25">
      <c r="A278">
        <v>1000164</v>
      </c>
      <c r="B278" t="s">
        <v>459</v>
      </c>
      <c r="C278">
        <v>50</v>
      </c>
      <c r="D278">
        <v>9</v>
      </c>
      <c r="E278">
        <v>2</v>
      </c>
      <c r="H278" s="17">
        <v>20.420000000000002</v>
      </c>
      <c r="I278" s="17">
        <v>27.27</v>
      </c>
      <c r="J278" s="17">
        <v>21.83</v>
      </c>
      <c r="K278" s="17">
        <v>29.1</v>
      </c>
      <c r="L278" s="17">
        <v>22.14</v>
      </c>
      <c r="M278" s="17">
        <v>29.5</v>
      </c>
      <c r="N278" s="18">
        <v>21.99</v>
      </c>
      <c r="O278" s="18">
        <v>29.3</v>
      </c>
      <c r="P278" s="18">
        <v>22.78</v>
      </c>
      <c r="Q278" s="18">
        <v>30.32</v>
      </c>
      <c r="R278" s="18">
        <v>19</v>
      </c>
      <c r="S278" s="18">
        <v>25.33</v>
      </c>
      <c r="T278" s="18">
        <v>19.12</v>
      </c>
      <c r="U278" s="18">
        <v>25.48</v>
      </c>
      <c r="V278" s="18">
        <v>19.23</v>
      </c>
      <c r="W278" s="18">
        <v>25.62</v>
      </c>
    </row>
    <row r="279" spans="1:23" x14ac:dyDescent="0.25">
      <c r="A279">
        <v>1000178</v>
      </c>
      <c r="B279" t="s">
        <v>140</v>
      </c>
      <c r="C279">
        <v>50</v>
      </c>
      <c r="D279">
        <v>9</v>
      </c>
      <c r="E279">
        <v>2</v>
      </c>
      <c r="F279" t="s">
        <v>15</v>
      </c>
      <c r="H279" s="17">
        <v>11.93</v>
      </c>
      <c r="I279" s="17">
        <v>15.94</v>
      </c>
      <c r="J279" s="17">
        <v>12.76</v>
      </c>
      <c r="K279" s="17">
        <v>17.010000000000002</v>
      </c>
      <c r="L279" s="17">
        <v>12.94</v>
      </c>
      <c r="M279" s="17">
        <v>17.239999999999998</v>
      </c>
      <c r="N279" s="18">
        <v>12.85</v>
      </c>
      <c r="O279" s="18">
        <v>17.12</v>
      </c>
      <c r="P279" s="18">
        <v>13.31</v>
      </c>
      <c r="Q279" s="18">
        <v>17.72</v>
      </c>
      <c r="R279" s="18">
        <v>11.1</v>
      </c>
      <c r="S279" s="18">
        <v>14.8</v>
      </c>
      <c r="T279" s="18">
        <v>11.17</v>
      </c>
      <c r="U279" s="18">
        <v>14.89</v>
      </c>
      <c r="V279" s="18">
        <v>11.24</v>
      </c>
      <c r="W279" s="18">
        <v>14.98</v>
      </c>
    </row>
    <row r="280" spans="1:23" x14ac:dyDescent="0.25">
      <c r="A280">
        <v>1000157</v>
      </c>
      <c r="B280" t="s">
        <v>458</v>
      </c>
      <c r="C280">
        <v>50</v>
      </c>
      <c r="D280">
        <v>9</v>
      </c>
      <c r="E280">
        <v>2</v>
      </c>
      <c r="H280" s="17">
        <v>13.37</v>
      </c>
      <c r="I280" s="17">
        <v>17.86</v>
      </c>
      <c r="J280" s="17">
        <v>14.3</v>
      </c>
      <c r="K280" s="17">
        <v>19.059999999999999</v>
      </c>
      <c r="L280" s="17">
        <v>14.5</v>
      </c>
      <c r="M280" s="17">
        <v>19.32</v>
      </c>
      <c r="N280" s="18">
        <v>14.4</v>
      </c>
      <c r="O280" s="18">
        <v>19.190000000000001</v>
      </c>
      <c r="P280" s="18">
        <v>14.92</v>
      </c>
      <c r="Q280" s="18">
        <v>19.86</v>
      </c>
      <c r="R280" s="18">
        <v>12.44</v>
      </c>
      <c r="S280" s="18">
        <v>16.579999999999998</v>
      </c>
      <c r="T280" s="18">
        <v>12.52</v>
      </c>
      <c r="U280" s="18">
        <v>16.68</v>
      </c>
      <c r="V280" s="18">
        <v>12.59</v>
      </c>
      <c r="W280" s="18">
        <v>16.77</v>
      </c>
    </row>
    <row r="281" spans="1:23" x14ac:dyDescent="0.25">
      <c r="A281">
        <v>1000630</v>
      </c>
      <c r="B281" t="s">
        <v>282</v>
      </c>
      <c r="C281">
        <v>50</v>
      </c>
      <c r="D281">
        <v>9</v>
      </c>
      <c r="E281">
        <v>1</v>
      </c>
      <c r="F281" t="s">
        <v>15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</row>
    <row r="282" spans="1:23" x14ac:dyDescent="0.25">
      <c r="A282">
        <v>1001060</v>
      </c>
      <c r="B282" t="s">
        <v>374</v>
      </c>
      <c r="C282">
        <v>50</v>
      </c>
      <c r="D282">
        <v>9</v>
      </c>
      <c r="E282">
        <v>1</v>
      </c>
      <c r="F282" t="s">
        <v>15</v>
      </c>
      <c r="H282" s="17">
        <v>6.01</v>
      </c>
      <c r="I282" s="17">
        <v>8.0299999999999994</v>
      </c>
      <c r="J282" s="17">
        <v>6.43</v>
      </c>
      <c r="K282" s="17">
        <v>8.57</v>
      </c>
      <c r="L282" s="17">
        <v>6.52</v>
      </c>
      <c r="M282" s="17">
        <v>8.69</v>
      </c>
      <c r="N282" s="18">
        <v>6.47</v>
      </c>
      <c r="O282" s="18">
        <v>8.6300000000000008</v>
      </c>
      <c r="P282" s="18">
        <v>6.71</v>
      </c>
      <c r="Q282" s="18">
        <v>8.93</v>
      </c>
      <c r="R282" s="18">
        <v>5.59</v>
      </c>
      <c r="S282" s="18">
        <v>7.45</v>
      </c>
      <c r="T282" s="18">
        <v>5.62</v>
      </c>
      <c r="U282" s="18">
        <v>7.49</v>
      </c>
      <c r="V282" s="18">
        <v>5.66</v>
      </c>
      <c r="W282" s="18">
        <v>7.54</v>
      </c>
    </row>
    <row r="283" spans="1:23" x14ac:dyDescent="0.25">
      <c r="A283">
        <v>1001135</v>
      </c>
      <c r="B283" t="s">
        <v>566</v>
      </c>
      <c r="C283">
        <v>50</v>
      </c>
      <c r="D283">
        <v>9</v>
      </c>
      <c r="E283">
        <v>1</v>
      </c>
      <c r="H283" s="17">
        <v>24.75</v>
      </c>
      <c r="I283" s="17">
        <v>24.75</v>
      </c>
      <c r="J283" s="17">
        <v>24.75</v>
      </c>
      <c r="K283" s="17">
        <v>24.75</v>
      </c>
      <c r="L283" s="17">
        <v>24.75</v>
      </c>
      <c r="M283" s="17">
        <v>24.75</v>
      </c>
      <c r="N283" s="18">
        <v>24.75</v>
      </c>
      <c r="O283" s="18">
        <v>24.75</v>
      </c>
      <c r="P283" s="18">
        <v>24.75</v>
      </c>
      <c r="Q283" s="18">
        <v>24.75</v>
      </c>
      <c r="R283" s="18">
        <v>24.75</v>
      </c>
      <c r="S283" s="18">
        <v>24.75</v>
      </c>
      <c r="T283" s="18">
        <v>24.75</v>
      </c>
      <c r="U283" s="18">
        <v>24.75</v>
      </c>
      <c r="V283" s="18">
        <v>24.75</v>
      </c>
      <c r="W283" s="18">
        <v>24.75</v>
      </c>
    </row>
    <row r="284" spans="1:23" x14ac:dyDescent="0.25">
      <c r="A284">
        <v>1001032</v>
      </c>
      <c r="B284" t="s">
        <v>552</v>
      </c>
      <c r="C284">
        <v>50</v>
      </c>
      <c r="D284">
        <v>9</v>
      </c>
      <c r="E284">
        <v>1</v>
      </c>
      <c r="H284" s="17">
        <v>23.17</v>
      </c>
      <c r="I284" s="17">
        <v>23.17</v>
      </c>
      <c r="J284" s="17">
        <v>23.17</v>
      </c>
      <c r="K284" s="17">
        <v>23.17</v>
      </c>
      <c r="L284" s="17">
        <v>23.17</v>
      </c>
      <c r="M284" s="17">
        <v>23.17</v>
      </c>
      <c r="N284" s="18">
        <v>23.17</v>
      </c>
      <c r="O284" s="18">
        <v>23.17</v>
      </c>
      <c r="P284" s="18">
        <v>23.17</v>
      </c>
      <c r="Q284" s="18">
        <v>23.17</v>
      </c>
      <c r="R284" s="18">
        <v>23.17</v>
      </c>
      <c r="S284" s="18">
        <v>23.17</v>
      </c>
      <c r="T284" s="18">
        <v>23.17</v>
      </c>
      <c r="U284" s="18">
        <v>23.17</v>
      </c>
      <c r="V284" s="18">
        <v>23.17</v>
      </c>
      <c r="W284" s="18">
        <v>23.17</v>
      </c>
    </row>
    <row r="285" spans="1:23" x14ac:dyDescent="0.25">
      <c r="A285">
        <v>1001033</v>
      </c>
      <c r="B285" t="s">
        <v>553</v>
      </c>
      <c r="C285">
        <v>50</v>
      </c>
      <c r="D285">
        <v>9</v>
      </c>
      <c r="E285">
        <v>1</v>
      </c>
      <c r="H285" s="17">
        <v>40.549999999999997</v>
      </c>
      <c r="I285" s="17">
        <v>40.549999999999997</v>
      </c>
      <c r="J285" s="17">
        <v>40.549999999999997</v>
      </c>
      <c r="K285" s="17">
        <v>40.549999999999997</v>
      </c>
      <c r="L285" s="17">
        <v>40.549999999999997</v>
      </c>
      <c r="M285" s="17">
        <v>40.549999999999997</v>
      </c>
      <c r="N285" s="18">
        <v>40.549999999999997</v>
      </c>
      <c r="O285" s="18">
        <v>40.549999999999997</v>
      </c>
      <c r="P285" s="18">
        <v>40.549999999999997</v>
      </c>
      <c r="Q285" s="18">
        <v>40.549999999999997</v>
      </c>
      <c r="R285" s="18">
        <v>40.549999999999997</v>
      </c>
      <c r="S285" s="18">
        <v>40.549999999999997</v>
      </c>
      <c r="T285" s="18">
        <v>40.549999999999997</v>
      </c>
      <c r="U285" s="18">
        <v>40.549999999999997</v>
      </c>
      <c r="V285" s="18">
        <v>40.549999999999997</v>
      </c>
      <c r="W285" s="18">
        <v>40.549999999999997</v>
      </c>
    </row>
    <row r="286" spans="1:23" x14ac:dyDescent="0.25">
      <c r="A286">
        <v>1001136</v>
      </c>
      <c r="B286" t="s">
        <v>391</v>
      </c>
      <c r="C286">
        <v>50</v>
      </c>
      <c r="D286">
        <v>9</v>
      </c>
      <c r="E286">
        <v>1</v>
      </c>
      <c r="F286" t="s">
        <v>15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</row>
    <row r="287" spans="1:23" x14ac:dyDescent="0.25">
      <c r="A287">
        <v>1001137</v>
      </c>
      <c r="B287" t="s">
        <v>392</v>
      </c>
      <c r="C287">
        <v>50</v>
      </c>
      <c r="D287">
        <v>9</v>
      </c>
      <c r="E287">
        <v>1</v>
      </c>
      <c r="F287" t="s">
        <v>15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8">
        <v>0</v>
      </c>
      <c r="O287" s="18">
        <v>0</v>
      </c>
      <c r="P287" s="18">
        <v>0</v>
      </c>
      <c r="Q287" s="18">
        <v>0</v>
      </c>
      <c r="R287" s="18"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</row>
    <row r="288" spans="1:23" x14ac:dyDescent="0.25">
      <c r="A288">
        <v>1000033</v>
      </c>
      <c r="B288" t="s">
        <v>39</v>
      </c>
      <c r="C288">
        <v>50</v>
      </c>
      <c r="D288">
        <v>9</v>
      </c>
      <c r="E288">
        <v>2</v>
      </c>
      <c r="F288" t="s">
        <v>15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8">
        <v>0</v>
      </c>
      <c r="O288" s="18">
        <v>0</v>
      </c>
      <c r="P288" s="18">
        <v>0</v>
      </c>
      <c r="Q288" s="18">
        <v>0</v>
      </c>
      <c r="R288" s="18"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</row>
    <row r="289" spans="1:23" x14ac:dyDescent="0.25">
      <c r="A289">
        <v>1000809</v>
      </c>
      <c r="B289" t="s">
        <v>327</v>
      </c>
      <c r="C289">
        <v>50</v>
      </c>
      <c r="D289">
        <v>9</v>
      </c>
      <c r="E289">
        <v>1</v>
      </c>
      <c r="F289" t="s">
        <v>15</v>
      </c>
      <c r="H289" s="17">
        <v>71.34</v>
      </c>
      <c r="I289" s="17">
        <v>0.01</v>
      </c>
      <c r="J289" s="17">
        <v>76.290000000000006</v>
      </c>
      <c r="K289" s="17">
        <v>0.01</v>
      </c>
      <c r="L289" s="17">
        <v>77.36</v>
      </c>
      <c r="M289" s="17">
        <v>0.01</v>
      </c>
      <c r="N289" s="18">
        <v>76.819999999999993</v>
      </c>
      <c r="O289" s="18">
        <v>0.01</v>
      </c>
      <c r="P289" s="18">
        <v>79.599999999999994</v>
      </c>
      <c r="Q289" s="18">
        <v>0.01</v>
      </c>
      <c r="R289" s="18">
        <v>66.41</v>
      </c>
      <c r="S289" s="18">
        <v>0.01</v>
      </c>
      <c r="T289" s="18">
        <v>66.81</v>
      </c>
      <c r="U289" s="18">
        <v>0.01</v>
      </c>
      <c r="V289" s="18">
        <v>67.209999999999994</v>
      </c>
      <c r="W289" s="18">
        <v>0.01</v>
      </c>
    </row>
    <row r="290" spans="1:23" x14ac:dyDescent="0.25">
      <c r="A290">
        <v>1000806</v>
      </c>
      <c r="B290" t="s">
        <v>325</v>
      </c>
      <c r="C290">
        <v>50</v>
      </c>
      <c r="D290">
        <v>9</v>
      </c>
      <c r="E290">
        <v>1</v>
      </c>
      <c r="F290" t="s">
        <v>15</v>
      </c>
      <c r="H290" s="17">
        <v>14.28</v>
      </c>
      <c r="I290" s="17">
        <v>0.01</v>
      </c>
      <c r="J290" s="17">
        <v>15.27</v>
      </c>
      <c r="K290" s="17">
        <v>0.01</v>
      </c>
      <c r="L290" s="17">
        <v>15.48</v>
      </c>
      <c r="M290" s="17">
        <v>0.01</v>
      </c>
      <c r="N290" s="18">
        <v>15.37</v>
      </c>
      <c r="O290" s="18">
        <v>0.01</v>
      </c>
      <c r="P290" s="18">
        <v>15.93</v>
      </c>
      <c r="Q290" s="18">
        <v>0.01</v>
      </c>
      <c r="R290" s="18">
        <v>13.29</v>
      </c>
      <c r="S290" s="18">
        <v>0.01</v>
      </c>
      <c r="T290" s="18">
        <v>13.36</v>
      </c>
      <c r="U290" s="18">
        <v>0.01</v>
      </c>
      <c r="V290" s="18">
        <v>13.45</v>
      </c>
      <c r="W290" s="18">
        <v>0.01</v>
      </c>
    </row>
    <row r="291" spans="1:23" x14ac:dyDescent="0.25">
      <c r="A291">
        <v>1000111</v>
      </c>
      <c r="B291" t="s">
        <v>449</v>
      </c>
      <c r="C291">
        <v>50</v>
      </c>
      <c r="D291">
        <v>9</v>
      </c>
      <c r="E291">
        <v>1</v>
      </c>
      <c r="H291" s="17">
        <v>14.05</v>
      </c>
      <c r="I291" s="17">
        <v>18.77</v>
      </c>
      <c r="J291" s="17">
        <v>15.03</v>
      </c>
      <c r="K291" s="17">
        <v>20.03</v>
      </c>
      <c r="L291" s="17">
        <v>15.24</v>
      </c>
      <c r="M291" s="17">
        <v>20.3</v>
      </c>
      <c r="N291" s="18">
        <v>15.13</v>
      </c>
      <c r="O291" s="18">
        <v>20.170000000000002</v>
      </c>
      <c r="P291" s="18">
        <v>15.68</v>
      </c>
      <c r="Q291" s="18">
        <v>20.87</v>
      </c>
      <c r="R291" s="18">
        <v>13.08</v>
      </c>
      <c r="S291" s="18">
        <v>17.43</v>
      </c>
      <c r="T291" s="18">
        <v>13.15</v>
      </c>
      <c r="U291" s="18">
        <v>17.52</v>
      </c>
      <c r="V291" s="18">
        <v>13.24</v>
      </c>
      <c r="W291" s="18">
        <v>17.64</v>
      </c>
    </row>
    <row r="292" spans="1:23" x14ac:dyDescent="0.25">
      <c r="A292">
        <v>1000068</v>
      </c>
      <c r="B292" t="s">
        <v>442</v>
      </c>
      <c r="C292">
        <v>50</v>
      </c>
      <c r="D292">
        <v>9</v>
      </c>
      <c r="E292">
        <v>1</v>
      </c>
      <c r="H292" s="17">
        <v>9.3800000000000008</v>
      </c>
      <c r="I292" s="17">
        <v>12.53</v>
      </c>
      <c r="J292" s="17">
        <v>10.029999999999999</v>
      </c>
      <c r="K292" s="17">
        <v>13.37</v>
      </c>
      <c r="L292" s="17">
        <v>10.17</v>
      </c>
      <c r="M292" s="17">
        <v>13.55</v>
      </c>
      <c r="N292" s="18">
        <v>10.1</v>
      </c>
      <c r="O292" s="18">
        <v>13.46</v>
      </c>
      <c r="P292" s="18">
        <v>10.46</v>
      </c>
      <c r="Q292" s="18">
        <v>13.93</v>
      </c>
      <c r="R292" s="18">
        <v>8.73</v>
      </c>
      <c r="S292" s="18">
        <v>11.64</v>
      </c>
      <c r="T292" s="18">
        <v>8.7799999999999994</v>
      </c>
      <c r="U292" s="18">
        <v>11.7</v>
      </c>
      <c r="V292" s="18">
        <v>8.83</v>
      </c>
      <c r="W292" s="18">
        <v>11.76</v>
      </c>
    </row>
    <row r="293" spans="1:23" x14ac:dyDescent="0.25">
      <c r="A293">
        <v>1001131</v>
      </c>
      <c r="B293" t="s">
        <v>565</v>
      </c>
      <c r="C293">
        <v>50</v>
      </c>
      <c r="D293">
        <v>9</v>
      </c>
      <c r="E293">
        <v>1</v>
      </c>
      <c r="H293" s="17">
        <v>12.17</v>
      </c>
      <c r="I293" s="17">
        <v>16.260000000000002</v>
      </c>
      <c r="J293" s="17">
        <v>13.02</v>
      </c>
      <c r="K293" s="17">
        <v>17.350000000000001</v>
      </c>
      <c r="L293" s="17">
        <v>13.2</v>
      </c>
      <c r="M293" s="17">
        <v>17.59</v>
      </c>
      <c r="N293" s="18">
        <v>13.11</v>
      </c>
      <c r="O293" s="18">
        <v>17.47</v>
      </c>
      <c r="P293" s="18">
        <v>13.58</v>
      </c>
      <c r="Q293" s="18">
        <v>18.079999999999998</v>
      </c>
      <c r="R293" s="18">
        <v>11.33</v>
      </c>
      <c r="S293" s="18">
        <v>15.1</v>
      </c>
      <c r="T293" s="18">
        <v>11.4</v>
      </c>
      <c r="U293" s="18">
        <v>15.19</v>
      </c>
      <c r="V293" s="18">
        <v>11.46</v>
      </c>
      <c r="W293" s="18">
        <v>15.27</v>
      </c>
    </row>
    <row r="294" spans="1:23" x14ac:dyDescent="0.25">
      <c r="A294">
        <v>1000166</v>
      </c>
      <c r="B294" t="s">
        <v>130</v>
      </c>
      <c r="C294">
        <v>50</v>
      </c>
      <c r="D294">
        <v>9</v>
      </c>
      <c r="E294">
        <v>7</v>
      </c>
      <c r="F294" t="s">
        <v>15</v>
      </c>
      <c r="G294" t="s">
        <v>19</v>
      </c>
      <c r="H294" s="17">
        <v>656.53</v>
      </c>
      <c r="I294" s="17">
        <v>907.62</v>
      </c>
      <c r="J294" s="17">
        <v>696.08</v>
      </c>
      <c r="K294" s="17">
        <v>962.29</v>
      </c>
      <c r="L294" s="17">
        <v>704.57</v>
      </c>
      <c r="M294" s="17">
        <v>974.03</v>
      </c>
      <c r="N294" s="18">
        <v>700.3</v>
      </c>
      <c r="O294" s="18">
        <v>968.12</v>
      </c>
      <c r="P294" s="18">
        <v>722.18</v>
      </c>
      <c r="Q294" s="18">
        <v>998.38</v>
      </c>
      <c r="R294" s="18">
        <v>696.08</v>
      </c>
      <c r="S294" s="18">
        <v>962.29</v>
      </c>
      <c r="T294" s="18">
        <v>700.3</v>
      </c>
      <c r="U294" s="18">
        <v>968.12</v>
      </c>
      <c r="V294" s="18">
        <v>704.57</v>
      </c>
      <c r="W294" s="18">
        <v>974.03</v>
      </c>
    </row>
    <row r="295" spans="1:23" x14ac:dyDescent="0.25">
      <c r="A295">
        <v>1001486</v>
      </c>
      <c r="B295" t="s">
        <v>421</v>
      </c>
      <c r="C295">
        <v>50</v>
      </c>
      <c r="D295">
        <v>9</v>
      </c>
      <c r="E295">
        <v>1</v>
      </c>
      <c r="F295" t="s">
        <v>15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</row>
    <row r="296" spans="1:23" x14ac:dyDescent="0.25">
      <c r="A296">
        <v>1000354</v>
      </c>
      <c r="B296" t="s">
        <v>247</v>
      </c>
      <c r="C296">
        <v>50</v>
      </c>
      <c r="D296">
        <v>9</v>
      </c>
      <c r="E296">
        <v>7</v>
      </c>
      <c r="F296" t="s">
        <v>15</v>
      </c>
      <c r="H296" s="17">
        <v>27.12</v>
      </c>
      <c r="I296" s="17">
        <v>37.49</v>
      </c>
      <c r="J296" s="17">
        <v>28.75</v>
      </c>
      <c r="K296" s="17">
        <v>39.74</v>
      </c>
      <c r="L296" s="17">
        <v>29.1</v>
      </c>
      <c r="M296" s="17">
        <v>40.229999999999997</v>
      </c>
      <c r="N296" s="18">
        <v>28.92</v>
      </c>
      <c r="O296" s="18">
        <v>39.99</v>
      </c>
      <c r="P296" s="18">
        <v>29.83</v>
      </c>
      <c r="Q296" s="18">
        <v>41.23</v>
      </c>
      <c r="R296" s="18">
        <v>28.75</v>
      </c>
      <c r="S296" s="18">
        <v>39.75</v>
      </c>
      <c r="T296" s="18">
        <v>28.92</v>
      </c>
      <c r="U296" s="18">
        <v>39.979999999999997</v>
      </c>
      <c r="V296" s="18">
        <v>29.1</v>
      </c>
      <c r="W296" s="18">
        <v>40.229999999999997</v>
      </c>
    </row>
    <row r="297" spans="1:23" x14ac:dyDescent="0.25">
      <c r="A297">
        <v>1000105</v>
      </c>
      <c r="B297" t="s">
        <v>83</v>
      </c>
      <c r="C297">
        <v>50</v>
      </c>
      <c r="D297">
        <v>9</v>
      </c>
      <c r="E297">
        <v>1</v>
      </c>
      <c r="F297" t="s">
        <v>15</v>
      </c>
      <c r="G297" t="s">
        <v>19</v>
      </c>
      <c r="H297" s="17">
        <v>154.49</v>
      </c>
      <c r="I297" s="17">
        <v>0.01</v>
      </c>
      <c r="J297" s="17">
        <v>163.79</v>
      </c>
      <c r="K297" s="17">
        <v>0.01</v>
      </c>
      <c r="L297" s="17">
        <v>165.79</v>
      </c>
      <c r="M297" s="17">
        <v>0.01</v>
      </c>
      <c r="N297" s="18">
        <v>164.79</v>
      </c>
      <c r="O297" s="18">
        <v>0.01</v>
      </c>
      <c r="P297" s="18">
        <v>169.93</v>
      </c>
      <c r="Q297" s="18">
        <v>0.01</v>
      </c>
      <c r="R297" s="18">
        <v>163.79</v>
      </c>
      <c r="S297" s="18">
        <v>0.01</v>
      </c>
      <c r="T297" s="18">
        <v>164.79</v>
      </c>
      <c r="U297" s="18">
        <v>0.01</v>
      </c>
      <c r="V297" s="18">
        <v>165.79</v>
      </c>
      <c r="W297" s="18">
        <v>0.01</v>
      </c>
    </row>
    <row r="298" spans="1:23" x14ac:dyDescent="0.25">
      <c r="A298">
        <v>1000650</v>
      </c>
      <c r="B298" t="s">
        <v>297</v>
      </c>
      <c r="C298">
        <v>50</v>
      </c>
      <c r="D298">
        <v>9</v>
      </c>
      <c r="E298">
        <v>1</v>
      </c>
      <c r="F298" t="s">
        <v>15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0</v>
      </c>
      <c r="N298" s="18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</row>
    <row r="299" spans="1:23" x14ac:dyDescent="0.25">
      <c r="A299">
        <v>1001152</v>
      </c>
      <c r="B299" t="s">
        <v>395</v>
      </c>
      <c r="C299">
        <v>50</v>
      </c>
      <c r="D299">
        <v>9</v>
      </c>
      <c r="E299">
        <v>1</v>
      </c>
      <c r="F299" t="s">
        <v>15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</row>
    <row r="300" spans="1:23" x14ac:dyDescent="0.25">
      <c r="A300">
        <v>1001151</v>
      </c>
      <c r="B300" t="s">
        <v>394</v>
      </c>
      <c r="C300">
        <v>50</v>
      </c>
      <c r="D300">
        <v>9</v>
      </c>
      <c r="E300">
        <v>1</v>
      </c>
      <c r="F300" t="s">
        <v>15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</row>
    <row r="301" spans="1:23" x14ac:dyDescent="0.25">
      <c r="A301">
        <v>1000647</v>
      </c>
      <c r="B301" t="s">
        <v>294</v>
      </c>
      <c r="C301">
        <v>50</v>
      </c>
      <c r="D301">
        <v>9</v>
      </c>
      <c r="E301">
        <v>1</v>
      </c>
      <c r="F301" t="s">
        <v>15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</row>
    <row r="302" spans="1:23" x14ac:dyDescent="0.25">
      <c r="A302">
        <v>1000207</v>
      </c>
      <c r="B302" t="s">
        <v>159</v>
      </c>
      <c r="C302">
        <v>50</v>
      </c>
      <c r="D302">
        <v>9</v>
      </c>
      <c r="E302">
        <v>1</v>
      </c>
      <c r="F302" t="s">
        <v>15</v>
      </c>
      <c r="H302" s="17">
        <v>18.510000000000002</v>
      </c>
      <c r="I302" s="17">
        <v>24.72</v>
      </c>
      <c r="J302" s="17">
        <v>19.79</v>
      </c>
      <c r="K302" s="17">
        <v>26.38</v>
      </c>
      <c r="L302" s="17">
        <v>20.07</v>
      </c>
      <c r="M302" s="17">
        <v>26.74</v>
      </c>
      <c r="N302" s="18">
        <v>19.93</v>
      </c>
      <c r="O302" s="18">
        <v>26.56</v>
      </c>
      <c r="P302" s="18">
        <v>20.65</v>
      </c>
      <c r="Q302" s="18">
        <v>27.49</v>
      </c>
      <c r="R302" s="18">
        <v>17.22</v>
      </c>
      <c r="S302" s="18">
        <v>22.95</v>
      </c>
      <c r="T302" s="18">
        <v>17.329999999999998</v>
      </c>
      <c r="U302" s="18">
        <v>23.09</v>
      </c>
      <c r="V302" s="18">
        <v>17.43</v>
      </c>
      <c r="W302" s="18">
        <v>23.22</v>
      </c>
    </row>
    <row r="303" spans="1:23" x14ac:dyDescent="0.25">
      <c r="A303">
        <v>1000211</v>
      </c>
      <c r="B303" t="s">
        <v>161</v>
      </c>
      <c r="C303">
        <v>50</v>
      </c>
      <c r="D303">
        <v>9</v>
      </c>
      <c r="E303">
        <v>1</v>
      </c>
      <c r="F303" t="s">
        <v>15</v>
      </c>
      <c r="H303" s="17">
        <v>18.510000000000002</v>
      </c>
      <c r="I303" s="17">
        <v>24.72</v>
      </c>
      <c r="J303" s="17">
        <v>19.79</v>
      </c>
      <c r="K303" s="17">
        <v>26.38</v>
      </c>
      <c r="L303" s="17">
        <v>20.07</v>
      </c>
      <c r="M303" s="17">
        <v>26.74</v>
      </c>
      <c r="N303" s="18">
        <v>19.93</v>
      </c>
      <c r="O303" s="18">
        <v>26.56</v>
      </c>
      <c r="P303" s="18">
        <v>20.65</v>
      </c>
      <c r="Q303" s="18">
        <v>27.49</v>
      </c>
      <c r="R303" s="18">
        <v>17.22</v>
      </c>
      <c r="S303" s="18">
        <v>22.95</v>
      </c>
      <c r="T303" s="18">
        <v>17.329999999999998</v>
      </c>
      <c r="U303" s="18">
        <v>23.09</v>
      </c>
      <c r="V303" s="18">
        <v>17.43</v>
      </c>
      <c r="W303" s="18">
        <v>23.22</v>
      </c>
    </row>
    <row r="304" spans="1:23" x14ac:dyDescent="0.25">
      <c r="A304">
        <v>1001199</v>
      </c>
      <c r="B304" t="s">
        <v>408</v>
      </c>
      <c r="C304">
        <v>50</v>
      </c>
      <c r="D304">
        <v>9</v>
      </c>
      <c r="E304">
        <v>1</v>
      </c>
      <c r="F304" t="s">
        <v>15</v>
      </c>
      <c r="G304" t="s">
        <v>19</v>
      </c>
      <c r="H304" s="17">
        <v>18.510000000000002</v>
      </c>
      <c r="I304" s="17">
        <v>0.01</v>
      </c>
      <c r="J304" s="17">
        <v>19.79</v>
      </c>
      <c r="K304" s="17">
        <v>0.01</v>
      </c>
      <c r="L304" s="17">
        <v>20.07</v>
      </c>
      <c r="M304" s="17">
        <v>0.01</v>
      </c>
      <c r="N304" s="18">
        <v>19.93</v>
      </c>
      <c r="O304" s="18">
        <v>0.01</v>
      </c>
      <c r="P304" s="18">
        <v>20.65</v>
      </c>
      <c r="Q304" s="18">
        <v>0.01</v>
      </c>
      <c r="R304" s="18">
        <v>17.22</v>
      </c>
      <c r="S304" s="18">
        <v>0.01</v>
      </c>
      <c r="T304" s="18">
        <v>17.329999999999998</v>
      </c>
      <c r="U304" s="18">
        <v>0.01</v>
      </c>
      <c r="V304" s="18">
        <v>17.43</v>
      </c>
      <c r="W304" s="18">
        <v>0.01</v>
      </c>
    </row>
    <row r="305" spans="1:23" x14ac:dyDescent="0.25">
      <c r="A305">
        <v>1001198</v>
      </c>
      <c r="B305" t="s">
        <v>407</v>
      </c>
      <c r="C305">
        <v>50</v>
      </c>
      <c r="D305">
        <v>9</v>
      </c>
      <c r="E305">
        <v>1</v>
      </c>
      <c r="F305" t="s">
        <v>15</v>
      </c>
      <c r="G305" t="s">
        <v>19</v>
      </c>
      <c r="H305" s="17">
        <v>18.510000000000002</v>
      </c>
      <c r="I305" s="17">
        <v>0.01</v>
      </c>
      <c r="J305" s="17">
        <v>19.79</v>
      </c>
      <c r="K305" s="17">
        <v>0.01</v>
      </c>
      <c r="L305" s="17">
        <v>20.07</v>
      </c>
      <c r="M305" s="17">
        <v>0.01</v>
      </c>
      <c r="N305" s="18">
        <v>19.93</v>
      </c>
      <c r="O305" s="18">
        <v>0.01</v>
      </c>
      <c r="P305" s="18">
        <v>20.65</v>
      </c>
      <c r="Q305" s="18">
        <v>0.01</v>
      </c>
      <c r="R305" s="18">
        <v>17.22</v>
      </c>
      <c r="S305" s="18">
        <v>0.01</v>
      </c>
      <c r="T305" s="18">
        <v>17.329999999999998</v>
      </c>
      <c r="U305" s="18">
        <v>0.01</v>
      </c>
      <c r="V305" s="18">
        <v>17.43</v>
      </c>
      <c r="W305" s="18">
        <v>0.01</v>
      </c>
    </row>
    <row r="306" spans="1:23" x14ac:dyDescent="0.25">
      <c r="A306">
        <v>1000619</v>
      </c>
      <c r="B306" t="s">
        <v>522</v>
      </c>
      <c r="C306">
        <v>50</v>
      </c>
      <c r="D306">
        <v>9</v>
      </c>
      <c r="E306">
        <v>1</v>
      </c>
      <c r="H306" s="17">
        <v>28.14</v>
      </c>
      <c r="I306" s="17">
        <v>37.6</v>
      </c>
      <c r="J306" s="17">
        <v>30.1</v>
      </c>
      <c r="K306" s="17">
        <v>40.119999999999997</v>
      </c>
      <c r="L306" s="17">
        <v>30.52</v>
      </c>
      <c r="M306" s="17">
        <v>40.659999999999997</v>
      </c>
      <c r="N306" s="18">
        <v>30.31</v>
      </c>
      <c r="O306" s="18">
        <v>40.39</v>
      </c>
      <c r="P306" s="18">
        <v>31.4</v>
      </c>
      <c r="Q306" s="18">
        <v>41.8</v>
      </c>
      <c r="R306" s="18">
        <v>26.2</v>
      </c>
      <c r="S306" s="18">
        <v>34.92</v>
      </c>
      <c r="T306" s="18">
        <v>26.36</v>
      </c>
      <c r="U306" s="18">
        <v>35.130000000000003</v>
      </c>
      <c r="V306" s="18">
        <v>26.51</v>
      </c>
      <c r="W306" s="18">
        <v>35.32</v>
      </c>
    </row>
    <row r="307" spans="1:23" x14ac:dyDescent="0.25">
      <c r="A307">
        <v>1000620</v>
      </c>
      <c r="B307" t="s">
        <v>523</v>
      </c>
      <c r="C307">
        <v>50</v>
      </c>
      <c r="D307">
        <v>9</v>
      </c>
      <c r="E307">
        <v>1</v>
      </c>
      <c r="H307" s="17">
        <v>14.66</v>
      </c>
      <c r="I307" s="17">
        <v>19.59</v>
      </c>
      <c r="J307" s="17">
        <v>15.68</v>
      </c>
      <c r="K307" s="17">
        <v>20.9</v>
      </c>
      <c r="L307" s="17">
        <v>15.9</v>
      </c>
      <c r="M307" s="17">
        <v>21.18</v>
      </c>
      <c r="N307" s="18">
        <v>15.79</v>
      </c>
      <c r="O307" s="18">
        <v>21.04</v>
      </c>
      <c r="P307" s="18">
        <v>16.36</v>
      </c>
      <c r="Q307" s="18">
        <v>21.78</v>
      </c>
      <c r="R307" s="18">
        <v>13.64</v>
      </c>
      <c r="S307" s="18">
        <v>18.18</v>
      </c>
      <c r="T307" s="18">
        <v>13.73</v>
      </c>
      <c r="U307" s="18">
        <v>18.3</v>
      </c>
      <c r="V307" s="18">
        <v>13.81</v>
      </c>
      <c r="W307" s="18">
        <v>18.399999999999999</v>
      </c>
    </row>
    <row r="308" spans="1:23" x14ac:dyDescent="0.25">
      <c r="A308">
        <v>1000621</v>
      </c>
      <c r="B308" t="s">
        <v>524</v>
      </c>
      <c r="C308">
        <v>50</v>
      </c>
      <c r="D308">
        <v>9</v>
      </c>
      <c r="E308">
        <v>1</v>
      </c>
      <c r="H308" s="17">
        <v>9.69</v>
      </c>
      <c r="I308" s="17">
        <v>12.95</v>
      </c>
      <c r="J308" s="17">
        <v>10.36</v>
      </c>
      <c r="K308" s="17">
        <v>13.81</v>
      </c>
      <c r="L308" s="17">
        <v>10.51</v>
      </c>
      <c r="M308" s="17">
        <v>14</v>
      </c>
      <c r="N308" s="18">
        <v>10.44</v>
      </c>
      <c r="O308" s="18">
        <v>13.91</v>
      </c>
      <c r="P308" s="18">
        <v>10.81</v>
      </c>
      <c r="Q308" s="18">
        <v>14.39</v>
      </c>
      <c r="R308" s="18">
        <v>9.01</v>
      </c>
      <c r="S308" s="18">
        <v>12.01</v>
      </c>
      <c r="T308" s="18">
        <v>9.07</v>
      </c>
      <c r="U308" s="18">
        <v>12.09</v>
      </c>
      <c r="V308" s="18">
        <v>9.1300000000000008</v>
      </c>
      <c r="W308" s="18">
        <v>12.16</v>
      </c>
    </row>
    <row r="309" spans="1:23" x14ac:dyDescent="0.25">
      <c r="A309">
        <v>1000091</v>
      </c>
      <c r="B309" t="s">
        <v>71</v>
      </c>
      <c r="C309">
        <v>50</v>
      </c>
      <c r="D309">
        <v>9</v>
      </c>
      <c r="E309">
        <v>1</v>
      </c>
      <c r="F309" t="s">
        <v>15</v>
      </c>
      <c r="G309" t="s">
        <v>19</v>
      </c>
      <c r="H309" s="17">
        <v>16.37</v>
      </c>
      <c r="I309" s="17">
        <v>21.87</v>
      </c>
      <c r="J309" s="17">
        <v>17.5</v>
      </c>
      <c r="K309" s="17">
        <v>23.33</v>
      </c>
      <c r="L309" s="17">
        <v>17.75</v>
      </c>
      <c r="M309" s="17">
        <v>23.65</v>
      </c>
      <c r="N309" s="18">
        <v>17.63</v>
      </c>
      <c r="O309" s="18">
        <v>23.49</v>
      </c>
      <c r="P309" s="18">
        <v>18.260000000000002</v>
      </c>
      <c r="Q309" s="18">
        <v>24.31</v>
      </c>
      <c r="R309" s="18">
        <v>15.23</v>
      </c>
      <c r="S309" s="18">
        <v>20.3</v>
      </c>
      <c r="T309" s="18">
        <v>15.33</v>
      </c>
      <c r="U309" s="18">
        <v>20.43</v>
      </c>
      <c r="V309" s="18">
        <v>15.42</v>
      </c>
      <c r="W309" s="18">
        <v>20.54</v>
      </c>
    </row>
    <row r="310" spans="1:23" x14ac:dyDescent="0.25">
      <c r="A310">
        <v>1000094</v>
      </c>
      <c r="B310" t="s">
        <v>74</v>
      </c>
      <c r="C310">
        <v>50</v>
      </c>
      <c r="D310">
        <v>9</v>
      </c>
      <c r="E310">
        <v>1</v>
      </c>
      <c r="F310" t="s">
        <v>15</v>
      </c>
      <c r="G310" t="s">
        <v>19</v>
      </c>
      <c r="H310" s="17">
        <v>16.37</v>
      </c>
      <c r="I310" s="17">
        <v>21.87</v>
      </c>
      <c r="J310" s="17">
        <v>17.5</v>
      </c>
      <c r="K310" s="17">
        <v>23.33</v>
      </c>
      <c r="L310" s="17">
        <v>17.75</v>
      </c>
      <c r="M310" s="17">
        <v>23.65</v>
      </c>
      <c r="N310" s="18">
        <v>17.63</v>
      </c>
      <c r="O310" s="18">
        <v>23.49</v>
      </c>
      <c r="P310" s="18">
        <v>18.260000000000002</v>
      </c>
      <c r="Q310" s="18">
        <v>24.31</v>
      </c>
      <c r="R310" s="18">
        <v>15.23</v>
      </c>
      <c r="S310" s="18">
        <v>20.3</v>
      </c>
      <c r="T310" s="18">
        <v>15.33</v>
      </c>
      <c r="U310" s="18">
        <v>20.43</v>
      </c>
      <c r="V310" s="18">
        <v>15.42</v>
      </c>
      <c r="W310" s="18">
        <v>20.54</v>
      </c>
    </row>
    <row r="311" spans="1:23" x14ac:dyDescent="0.25">
      <c r="A311">
        <v>1001491</v>
      </c>
      <c r="B311" t="s">
        <v>423</v>
      </c>
      <c r="C311">
        <v>50</v>
      </c>
      <c r="D311">
        <v>9</v>
      </c>
      <c r="E311">
        <v>1</v>
      </c>
      <c r="F311" t="s">
        <v>15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</row>
    <row r="312" spans="1:23" x14ac:dyDescent="0.25">
      <c r="A312">
        <v>1001487</v>
      </c>
      <c r="B312" t="s">
        <v>422</v>
      </c>
      <c r="C312">
        <v>50</v>
      </c>
      <c r="D312">
        <v>9</v>
      </c>
      <c r="E312">
        <v>1</v>
      </c>
      <c r="F312" t="s">
        <v>15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</row>
    <row r="313" spans="1:23" x14ac:dyDescent="0.25">
      <c r="A313">
        <v>1000678</v>
      </c>
      <c r="B313" t="s">
        <v>314</v>
      </c>
      <c r="C313">
        <v>50</v>
      </c>
      <c r="D313">
        <v>9</v>
      </c>
      <c r="E313">
        <v>1</v>
      </c>
      <c r="F313" t="s">
        <v>15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</row>
    <row r="314" spans="1:23" x14ac:dyDescent="0.25">
      <c r="A314">
        <v>1000298</v>
      </c>
      <c r="B314" t="s">
        <v>495</v>
      </c>
      <c r="C314">
        <v>50</v>
      </c>
      <c r="D314">
        <v>9</v>
      </c>
      <c r="E314">
        <v>7</v>
      </c>
      <c r="H314" s="17">
        <v>3.69</v>
      </c>
      <c r="I314" s="17">
        <v>5.0999999999999996</v>
      </c>
      <c r="J314" s="17">
        <v>3.91</v>
      </c>
      <c r="K314" s="17">
        <v>5.41</v>
      </c>
      <c r="L314" s="17">
        <v>3.96</v>
      </c>
      <c r="M314" s="17">
        <v>5.47</v>
      </c>
      <c r="N314" s="18">
        <v>3.94</v>
      </c>
      <c r="O314" s="18">
        <v>5.44</v>
      </c>
      <c r="P314" s="18">
        <v>4.0599999999999996</v>
      </c>
      <c r="Q314" s="18">
        <v>5.61</v>
      </c>
      <c r="R314" s="18">
        <v>3.91</v>
      </c>
      <c r="S314" s="18">
        <v>5.41</v>
      </c>
      <c r="T314" s="18">
        <v>3.94</v>
      </c>
      <c r="U314" s="18">
        <v>5.45</v>
      </c>
      <c r="V314" s="18">
        <v>3.96</v>
      </c>
      <c r="W314" s="18">
        <v>5.47</v>
      </c>
    </row>
    <row r="315" spans="1:23" x14ac:dyDescent="0.25">
      <c r="A315">
        <v>1000260</v>
      </c>
      <c r="B315" t="s">
        <v>483</v>
      </c>
      <c r="C315">
        <v>50</v>
      </c>
      <c r="D315">
        <v>9</v>
      </c>
      <c r="E315">
        <v>2</v>
      </c>
      <c r="H315" s="17">
        <v>10.52</v>
      </c>
      <c r="I315" s="17">
        <v>14.06</v>
      </c>
      <c r="J315" s="17">
        <v>11.25</v>
      </c>
      <c r="K315" s="17">
        <v>15</v>
      </c>
      <c r="L315" s="17">
        <v>11.41</v>
      </c>
      <c r="M315" s="17">
        <v>15.2</v>
      </c>
      <c r="N315" s="18">
        <v>11.33</v>
      </c>
      <c r="O315" s="18">
        <v>15.1</v>
      </c>
      <c r="P315" s="18">
        <v>11.74</v>
      </c>
      <c r="Q315" s="18">
        <v>15.63</v>
      </c>
      <c r="R315" s="18">
        <v>9.7899999999999991</v>
      </c>
      <c r="S315" s="18">
        <v>13.05</v>
      </c>
      <c r="T315" s="18">
        <v>9.85</v>
      </c>
      <c r="U315" s="18">
        <v>13.13</v>
      </c>
      <c r="V315" s="18">
        <v>9.91</v>
      </c>
      <c r="W315" s="18">
        <v>13.2</v>
      </c>
    </row>
    <row r="316" spans="1:23" x14ac:dyDescent="0.25">
      <c r="A316">
        <v>1000022</v>
      </c>
      <c r="B316" t="s">
        <v>32</v>
      </c>
      <c r="C316">
        <v>50</v>
      </c>
      <c r="D316">
        <v>9</v>
      </c>
      <c r="E316">
        <v>1</v>
      </c>
      <c r="F316" t="s">
        <v>15</v>
      </c>
      <c r="H316" s="17">
        <v>28.44</v>
      </c>
      <c r="I316" s="17">
        <v>37.99</v>
      </c>
      <c r="J316" s="17">
        <v>30.41</v>
      </c>
      <c r="K316" s="17">
        <v>40.54</v>
      </c>
      <c r="L316" s="17">
        <v>30.84</v>
      </c>
      <c r="M316" s="17">
        <v>41.09</v>
      </c>
      <c r="N316" s="18">
        <v>30.62</v>
      </c>
      <c r="O316" s="18">
        <v>40.81</v>
      </c>
      <c r="P316" s="18">
        <v>31.73</v>
      </c>
      <c r="Q316" s="18">
        <v>42.24</v>
      </c>
      <c r="R316" s="18">
        <v>26.47</v>
      </c>
      <c r="S316" s="18">
        <v>35.28</v>
      </c>
      <c r="T316" s="18">
        <v>26.63</v>
      </c>
      <c r="U316" s="18">
        <v>35.49</v>
      </c>
      <c r="V316" s="18">
        <v>26.79</v>
      </c>
      <c r="W316" s="18">
        <v>35.69</v>
      </c>
    </row>
    <row r="317" spans="1:23" x14ac:dyDescent="0.25">
      <c r="A317">
        <v>1000679</v>
      </c>
      <c r="B317" t="s">
        <v>315</v>
      </c>
      <c r="C317">
        <v>50</v>
      </c>
      <c r="D317">
        <v>9</v>
      </c>
      <c r="E317">
        <v>1</v>
      </c>
      <c r="F317" t="s">
        <v>15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</row>
    <row r="318" spans="1:23" x14ac:dyDescent="0.25">
      <c r="A318">
        <v>1000274</v>
      </c>
      <c r="B318" t="s">
        <v>202</v>
      </c>
      <c r="C318">
        <v>50</v>
      </c>
      <c r="D318">
        <v>9</v>
      </c>
      <c r="E318">
        <v>7</v>
      </c>
      <c r="F318" t="s">
        <v>15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</row>
    <row r="319" spans="1:23" x14ac:dyDescent="0.25">
      <c r="A319">
        <v>1000234</v>
      </c>
      <c r="B319" t="s">
        <v>474</v>
      </c>
      <c r="C319">
        <v>50</v>
      </c>
      <c r="D319">
        <v>9</v>
      </c>
      <c r="E319">
        <v>1</v>
      </c>
      <c r="H319" s="17">
        <v>24.61</v>
      </c>
      <c r="I319" s="17">
        <v>32.880000000000003</v>
      </c>
      <c r="J319" s="17">
        <v>26.32</v>
      </c>
      <c r="K319" s="17">
        <v>35.08</v>
      </c>
      <c r="L319" s="17">
        <v>26.69</v>
      </c>
      <c r="M319" s="17">
        <v>35.56</v>
      </c>
      <c r="N319" s="18">
        <v>26.5</v>
      </c>
      <c r="O319" s="18">
        <v>35.32</v>
      </c>
      <c r="P319" s="18">
        <v>27.46</v>
      </c>
      <c r="Q319" s="18">
        <v>36.549999999999997</v>
      </c>
      <c r="R319" s="18">
        <v>22.91</v>
      </c>
      <c r="S319" s="18">
        <v>30.54</v>
      </c>
      <c r="T319" s="18">
        <v>23.04</v>
      </c>
      <c r="U319" s="18">
        <v>30.7</v>
      </c>
      <c r="V319" s="18">
        <v>23.19</v>
      </c>
      <c r="W319" s="18">
        <v>30.9</v>
      </c>
    </row>
    <row r="320" spans="1:23" x14ac:dyDescent="0.25">
      <c r="A320">
        <v>1000239</v>
      </c>
      <c r="B320" t="s">
        <v>475</v>
      </c>
      <c r="C320">
        <v>50</v>
      </c>
      <c r="D320">
        <v>9</v>
      </c>
      <c r="E320">
        <v>1</v>
      </c>
      <c r="H320" s="17">
        <v>29.2</v>
      </c>
      <c r="I320" s="17">
        <v>39</v>
      </c>
      <c r="J320" s="17">
        <v>31.22</v>
      </c>
      <c r="K320" s="17">
        <v>41.62</v>
      </c>
      <c r="L320" s="17">
        <v>31.66</v>
      </c>
      <c r="M320" s="17">
        <v>42.18</v>
      </c>
      <c r="N320" s="18">
        <v>31.44</v>
      </c>
      <c r="O320" s="18">
        <v>41.9</v>
      </c>
      <c r="P320" s="18">
        <v>32.58</v>
      </c>
      <c r="Q320" s="18">
        <v>43.36</v>
      </c>
      <c r="R320" s="18">
        <v>27.17</v>
      </c>
      <c r="S320" s="18">
        <v>36.22</v>
      </c>
      <c r="T320" s="18">
        <v>27.34</v>
      </c>
      <c r="U320" s="18">
        <v>36.43</v>
      </c>
      <c r="V320" s="18">
        <v>27.51</v>
      </c>
      <c r="W320" s="18">
        <v>36.65</v>
      </c>
    </row>
    <row r="321" spans="1:23" x14ac:dyDescent="0.25">
      <c r="A321">
        <v>1000240</v>
      </c>
      <c r="B321" t="s">
        <v>476</v>
      </c>
      <c r="C321">
        <v>50</v>
      </c>
      <c r="D321">
        <v>9</v>
      </c>
      <c r="E321">
        <v>1</v>
      </c>
      <c r="H321" s="17">
        <v>28.38</v>
      </c>
      <c r="I321" s="17">
        <v>37.92</v>
      </c>
      <c r="J321" s="17">
        <v>30.35</v>
      </c>
      <c r="K321" s="17">
        <v>40.46</v>
      </c>
      <c r="L321" s="17">
        <v>30.78</v>
      </c>
      <c r="M321" s="17">
        <v>41.01</v>
      </c>
      <c r="N321" s="18">
        <v>30.57</v>
      </c>
      <c r="O321" s="18">
        <v>40.729999999999997</v>
      </c>
      <c r="P321" s="18">
        <v>31.67</v>
      </c>
      <c r="Q321" s="18">
        <v>42.16</v>
      </c>
      <c r="R321" s="18">
        <v>26.42</v>
      </c>
      <c r="S321" s="18">
        <v>35.22</v>
      </c>
      <c r="T321" s="18">
        <v>26.58</v>
      </c>
      <c r="U321" s="18">
        <v>35.42</v>
      </c>
      <c r="V321" s="18">
        <v>26.74</v>
      </c>
      <c r="W321" s="18">
        <v>35.630000000000003</v>
      </c>
    </row>
    <row r="322" spans="1:23" x14ac:dyDescent="0.25">
      <c r="A322">
        <v>1000241</v>
      </c>
      <c r="B322" t="s">
        <v>477</v>
      </c>
      <c r="C322">
        <v>50</v>
      </c>
      <c r="D322">
        <v>9</v>
      </c>
      <c r="E322">
        <v>1</v>
      </c>
      <c r="H322" s="17">
        <v>27.69</v>
      </c>
      <c r="I322" s="17">
        <v>36.99</v>
      </c>
      <c r="J322" s="17">
        <v>29.61</v>
      </c>
      <c r="K322" s="17">
        <v>39.47</v>
      </c>
      <c r="L322" s="17">
        <v>30.03</v>
      </c>
      <c r="M322" s="17">
        <v>40.01</v>
      </c>
      <c r="N322" s="18">
        <v>29.82</v>
      </c>
      <c r="O322" s="18">
        <v>39.74</v>
      </c>
      <c r="P322" s="18">
        <v>30.9</v>
      </c>
      <c r="Q322" s="18">
        <v>41.13</v>
      </c>
      <c r="R322" s="18">
        <v>25.77</v>
      </c>
      <c r="S322" s="18">
        <v>34.35</v>
      </c>
      <c r="T322" s="18">
        <v>25.93</v>
      </c>
      <c r="U322" s="18">
        <v>34.549999999999997</v>
      </c>
      <c r="V322" s="18">
        <v>26.09</v>
      </c>
      <c r="W322" s="18">
        <v>34.76</v>
      </c>
    </row>
    <row r="323" spans="1:23" x14ac:dyDescent="0.25">
      <c r="A323">
        <v>1000881</v>
      </c>
      <c r="B323" t="s">
        <v>752</v>
      </c>
      <c r="C323">
        <v>50</v>
      </c>
      <c r="D323">
        <v>9</v>
      </c>
      <c r="E323">
        <v>9</v>
      </c>
      <c r="F323" t="s">
        <v>15</v>
      </c>
      <c r="G323" t="s">
        <v>19</v>
      </c>
      <c r="H323" s="17">
        <v>37.049999999999997</v>
      </c>
      <c r="I323" s="17">
        <v>37.049999999999997</v>
      </c>
      <c r="J323" s="17">
        <v>37.049999999999997</v>
      </c>
      <c r="K323" s="17">
        <v>37.049999999999997</v>
      </c>
      <c r="L323" s="17">
        <v>37.049999999999997</v>
      </c>
      <c r="M323" s="17">
        <v>37.049999999999997</v>
      </c>
      <c r="N323" s="18">
        <v>37.049999999999997</v>
      </c>
      <c r="O323" s="18">
        <v>37.049999999999997</v>
      </c>
      <c r="P323" s="18">
        <v>37.049999999999997</v>
      </c>
      <c r="Q323" s="18">
        <v>37.049999999999997</v>
      </c>
      <c r="R323" s="18">
        <v>37.049999999999997</v>
      </c>
      <c r="S323" s="18">
        <v>37.049999999999997</v>
      </c>
      <c r="T323" s="18">
        <v>37.049999999999997</v>
      </c>
      <c r="U323" s="18">
        <v>37.049999999999997</v>
      </c>
      <c r="V323" s="18">
        <v>37.049999999999997</v>
      </c>
      <c r="W323" s="18">
        <v>37.049999999999997</v>
      </c>
    </row>
    <row r="324" spans="1:23" x14ac:dyDescent="0.25">
      <c r="A324">
        <v>1000284</v>
      </c>
      <c r="B324" t="s">
        <v>488</v>
      </c>
      <c r="C324">
        <v>50</v>
      </c>
      <c r="D324">
        <v>9</v>
      </c>
      <c r="E324">
        <v>1</v>
      </c>
      <c r="H324" s="17">
        <v>14.22</v>
      </c>
      <c r="I324" s="17">
        <v>18.989999999999998</v>
      </c>
      <c r="J324" s="17">
        <v>15.21</v>
      </c>
      <c r="K324" s="17">
        <v>20.27</v>
      </c>
      <c r="L324" s="17">
        <v>15.42</v>
      </c>
      <c r="M324" s="17">
        <v>20.54</v>
      </c>
      <c r="N324" s="18">
        <v>15.31</v>
      </c>
      <c r="O324" s="18">
        <v>20.41</v>
      </c>
      <c r="P324" s="18">
        <v>15.87</v>
      </c>
      <c r="Q324" s="18">
        <v>21.12</v>
      </c>
      <c r="R324" s="18">
        <v>13.24</v>
      </c>
      <c r="S324" s="18">
        <v>17.649999999999999</v>
      </c>
      <c r="T324" s="18">
        <v>13.31</v>
      </c>
      <c r="U324" s="18">
        <v>17.739999999999998</v>
      </c>
      <c r="V324" s="18">
        <v>13.39</v>
      </c>
      <c r="W324" s="18">
        <v>17.84</v>
      </c>
    </row>
    <row r="325" spans="1:23" x14ac:dyDescent="0.25">
      <c r="A325">
        <v>1000279</v>
      </c>
      <c r="B325" t="s">
        <v>487</v>
      </c>
      <c r="C325">
        <v>50</v>
      </c>
      <c r="D325">
        <v>9</v>
      </c>
      <c r="E325">
        <v>1</v>
      </c>
      <c r="H325" s="17">
        <v>16.96</v>
      </c>
      <c r="I325" s="17">
        <v>22.65</v>
      </c>
      <c r="J325" s="17">
        <v>18.13</v>
      </c>
      <c r="K325" s="17">
        <v>24.17</v>
      </c>
      <c r="L325" s="17">
        <v>18.39</v>
      </c>
      <c r="M325" s="17">
        <v>24.5</v>
      </c>
      <c r="N325" s="18">
        <v>18.260000000000002</v>
      </c>
      <c r="O325" s="18">
        <v>24.34</v>
      </c>
      <c r="P325" s="18">
        <v>18.920000000000002</v>
      </c>
      <c r="Q325" s="18">
        <v>25.19</v>
      </c>
      <c r="R325" s="18">
        <v>15.78</v>
      </c>
      <c r="S325" s="18">
        <v>21.03</v>
      </c>
      <c r="T325" s="18">
        <v>15.88</v>
      </c>
      <c r="U325" s="18">
        <v>21.16</v>
      </c>
      <c r="V325" s="18">
        <v>15.97</v>
      </c>
      <c r="W325" s="18">
        <v>21.28</v>
      </c>
    </row>
    <row r="326" spans="1:23" x14ac:dyDescent="0.25">
      <c r="A326">
        <v>1000635</v>
      </c>
      <c r="B326" t="s">
        <v>287</v>
      </c>
      <c r="C326">
        <v>50</v>
      </c>
      <c r="D326">
        <v>9</v>
      </c>
      <c r="E326">
        <v>98</v>
      </c>
      <c r="F326" t="s">
        <v>15</v>
      </c>
      <c r="G326" t="s">
        <v>19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</row>
    <row r="327" spans="1:23" x14ac:dyDescent="0.25">
      <c r="A327">
        <v>1000861</v>
      </c>
      <c r="B327" t="s">
        <v>336</v>
      </c>
      <c r="C327">
        <v>50</v>
      </c>
      <c r="D327">
        <v>9</v>
      </c>
      <c r="E327">
        <v>1</v>
      </c>
      <c r="F327" t="s">
        <v>15</v>
      </c>
      <c r="G327" t="s">
        <v>19</v>
      </c>
      <c r="H327" s="17">
        <v>112.72</v>
      </c>
      <c r="I327" s="17">
        <v>155.83000000000001</v>
      </c>
      <c r="J327" s="17">
        <v>119.51</v>
      </c>
      <c r="K327" s="17">
        <v>165.22</v>
      </c>
      <c r="L327" s="17">
        <v>120.97</v>
      </c>
      <c r="M327" s="17">
        <v>167.23</v>
      </c>
      <c r="N327" s="18">
        <v>120.24</v>
      </c>
      <c r="O327" s="18">
        <v>166.22</v>
      </c>
      <c r="P327" s="18">
        <v>123.99</v>
      </c>
      <c r="Q327" s="18">
        <v>171.41</v>
      </c>
      <c r="R327" s="18">
        <v>119.51</v>
      </c>
      <c r="S327" s="18">
        <v>165.22</v>
      </c>
      <c r="T327" s="18">
        <v>120.24</v>
      </c>
      <c r="U327" s="18">
        <v>166.22</v>
      </c>
      <c r="V327" s="18">
        <v>120.97</v>
      </c>
      <c r="W327" s="18">
        <v>167.23</v>
      </c>
    </row>
    <row r="328" spans="1:23" x14ac:dyDescent="0.25">
      <c r="A328">
        <v>1000116</v>
      </c>
      <c r="B328" t="s">
        <v>92</v>
      </c>
      <c r="C328">
        <v>50</v>
      </c>
      <c r="D328">
        <v>9</v>
      </c>
      <c r="E328">
        <v>1</v>
      </c>
      <c r="F328" t="s">
        <v>15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</row>
    <row r="329" spans="1:23" x14ac:dyDescent="0.25">
      <c r="A329">
        <v>1000209</v>
      </c>
      <c r="B329" t="s">
        <v>92</v>
      </c>
      <c r="C329">
        <v>50</v>
      </c>
      <c r="D329">
        <v>9</v>
      </c>
      <c r="E329">
        <v>1</v>
      </c>
      <c r="F329" t="s">
        <v>15</v>
      </c>
      <c r="G329" t="s">
        <v>19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</row>
    <row r="330" spans="1:23" x14ac:dyDescent="0.25">
      <c r="A330">
        <v>1000636</v>
      </c>
      <c r="B330" t="s">
        <v>92</v>
      </c>
      <c r="C330">
        <v>50</v>
      </c>
      <c r="D330">
        <v>9</v>
      </c>
      <c r="E330">
        <v>1</v>
      </c>
      <c r="F330" t="s">
        <v>15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</row>
    <row r="331" spans="1:23" x14ac:dyDescent="0.25">
      <c r="A331">
        <v>1001050</v>
      </c>
      <c r="B331" t="s">
        <v>92</v>
      </c>
      <c r="C331">
        <v>50</v>
      </c>
      <c r="D331">
        <v>9</v>
      </c>
      <c r="E331">
        <v>7</v>
      </c>
      <c r="F331" t="s">
        <v>15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7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</row>
    <row r="332" spans="1:23" x14ac:dyDescent="0.25">
      <c r="A332">
        <v>1000653</v>
      </c>
      <c r="B332" t="s">
        <v>300</v>
      </c>
      <c r="C332">
        <v>50</v>
      </c>
      <c r="D332">
        <v>9</v>
      </c>
      <c r="E332">
        <v>1</v>
      </c>
      <c r="F332" t="s">
        <v>15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</row>
    <row r="333" spans="1:23" x14ac:dyDescent="0.25">
      <c r="A333">
        <v>1000652</v>
      </c>
      <c r="B333" t="s">
        <v>299</v>
      </c>
      <c r="C333">
        <v>50</v>
      </c>
      <c r="D333">
        <v>9</v>
      </c>
      <c r="E333">
        <v>1</v>
      </c>
      <c r="F333" t="s">
        <v>15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</row>
    <row r="334" spans="1:23" x14ac:dyDescent="0.25">
      <c r="A334">
        <v>1001054</v>
      </c>
      <c r="B334" t="s">
        <v>372</v>
      </c>
      <c r="C334">
        <v>50</v>
      </c>
      <c r="D334">
        <v>9</v>
      </c>
      <c r="E334">
        <v>3</v>
      </c>
      <c r="F334" t="s">
        <v>15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</row>
    <row r="335" spans="1:23" x14ac:dyDescent="0.25">
      <c r="A335">
        <v>1001291</v>
      </c>
      <c r="B335" t="s">
        <v>417</v>
      </c>
      <c r="C335">
        <v>50</v>
      </c>
      <c r="D335">
        <v>9</v>
      </c>
      <c r="E335">
        <v>1</v>
      </c>
      <c r="F335" t="s">
        <v>15</v>
      </c>
      <c r="H335" s="17">
        <v>34.08</v>
      </c>
      <c r="I335" s="17">
        <v>34.08</v>
      </c>
      <c r="J335" s="17">
        <v>34.08</v>
      </c>
      <c r="K335" s="17">
        <v>34.08</v>
      </c>
      <c r="L335" s="17">
        <v>34.08</v>
      </c>
      <c r="M335" s="17">
        <v>34.08</v>
      </c>
      <c r="N335" s="18">
        <v>34.08</v>
      </c>
      <c r="O335" s="18">
        <v>34.08</v>
      </c>
      <c r="P335" s="18">
        <v>34.08</v>
      </c>
      <c r="Q335" s="18">
        <v>34.08</v>
      </c>
      <c r="R335" s="18">
        <v>34.08</v>
      </c>
      <c r="S335" s="18">
        <v>34.08</v>
      </c>
      <c r="T335" s="18">
        <v>34.08</v>
      </c>
      <c r="U335" s="18">
        <v>34.08</v>
      </c>
      <c r="V335" s="18">
        <v>34.08</v>
      </c>
      <c r="W335" s="18">
        <v>34.08</v>
      </c>
    </row>
    <row r="336" spans="1:23" x14ac:dyDescent="0.25">
      <c r="A336">
        <v>1001345</v>
      </c>
      <c r="B336" t="s">
        <v>584</v>
      </c>
      <c r="C336">
        <v>50</v>
      </c>
      <c r="D336">
        <v>9</v>
      </c>
      <c r="E336">
        <v>1</v>
      </c>
      <c r="H336" s="17">
        <v>34.08</v>
      </c>
      <c r="I336" s="17">
        <v>34.08</v>
      </c>
      <c r="J336" s="17">
        <v>34.08</v>
      </c>
      <c r="K336" s="17">
        <v>34.08</v>
      </c>
      <c r="L336" s="17">
        <v>34.08</v>
      </c>
      <c r="M336" s="17">
        <v>34.08</v>
      </c>
      <c r="N336" s="18">
        <v>34.08</v>
      </c>
      <c r="O336" s="18">
        <v>34.08</v>
      </c>
      <c r="P336" s="18">
        <v>34.08</v>
      </c>
      <c r="Q336" s="18">
        <v>34.08</v>
      </c>
      <c r="R336" s="18">
        <v>34.08</v>
      </c>
      <c r="S336" s="18">
        <v>34.08</v>
      </c>
      <c r="T336" s="18">
        <v>34.08</v>
      </c>
      <c r="U336" s="18">
        <v>34.08</v>
      </c>
      <c r="V336" s="18">
        <v>34.08</v>
      </c>
      <c r="W336" s="18">
        <v>34.08</v>
      </c>
    </row>
    <row r="337" spans="1:23" x14ac:dyDescent="0.25">
      <c r="A337">
        <v>1000998</v>
      </c>
      <c r="B337" t="s">
        <v>753</v>
      </c>
      <c r="C337">
        <v>50</v>
      </c>
      <c r="D337">
        <v>9</v>
      </c>
      <c r="E337">
        <v>9</v>
      </c>
      <c r="F337" t="s">
        <v>15</v>
      </c>
      <c r="G337" t="s">
        <v>19</v>
      </c>
      <c r="H337" s="17">
        <v>11.67</v>
      </c>
      <c r="I337" s="17">
        <v>15.58</v>
      </c>
      <c r="J337" s="17">
        <v>12.47</v>
      </c>
      <c r="K337" s="17">
        <v>16.63</v>
      </c>
      <c r="L337" s="17">
        <v>12.65</v>
      </c>
      <c r="M337" s="17">
        <v>16.850000000000001</v>
      </c>
      <c r="N337" s="18">
        <v>12.56</v>
      </c>
      <c r="O337" s="18">
        <v>16.739999999999998</v>
      </c>
      <c r="P337" s="18">
        <v>13.02</v>
      </c>
      <c r="Q337" s="18">
        <v>17.329999999999998</v>
      </c>
      <c r="R337" s="18">
        <v>10.85</v>
      </c>
      <c r="S337" s="18">
        <v>14.46</v>
      </c>
      <c r="T337" s="18">
        <v>10.92</v>
      </c>
      <c r="U337" s="18">
        <v>14.55</v>
      </c>
      <c r="V337" s="18">
        <v>10.99</v>
      </c>
      <c r="W337" s="18">
        <v>14.64</v>
      </c>
    </row>
    <row r="338" spans="1:23" x14ac:dyDescent="0.25">
      <c r="A338">
        <v>1000999</v>
      </c>
      <c r="B338" t="s">
        <v>359</v>
      </c>
      <c r="C338">
        <v>50</v>
      </c>
      <c r="D338">
        <v>9</v>
      </c>
      <c r="E338">
        <v>9</v>
      </c>
      <c r="F338" t="s">
        <v>15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0</v>
      </c>
      <c r="N338" s="18">
        <v>0</v>
      </c>
      <c r="O338" s="18">
        <v>0</v>
      </c>
      <c r="P338" s="18">
        <v>0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  <c r="V338" s="18">
        <v>0</v>
      </c>
      <c r="W338" s="18">
        <v>0</v>
      </c>
    </row>
    <row r="339" spans="1:23" x14ac:dyDescent="0.25">
      <c r="A339">
        <v>1000646</v>
      </c>
      <c r="B339" t="s">
        <v>293</v>
      </c>
      <c r="C339">
        <v>50</v>
      </c>
      <c r="D339">
        <v>9</v>
      </c>
      <c r="E339">
        <v>1</v>
      </c>
      <c r="F339" t="s">
        <v>15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18">
        <v>0</v>
      </c>
      <c r="O339" s="18">
        <v>0</v>
      </c>
      <c r="P339" s="18">
        <v>0</v>
      </c>
      <c r="Q339" s="18">
        <v>0</v>
      </c>
      <c r="R339" s="18">
        <v>0</v>
      </c>
      <c r="S339" s="18">
        <v>0</v>
      </c>
      <c r="T339" s="18">
        <v>0</v>
      </c>
      <c r="U339" s="18">
        <v>0</v>
      </c>
      <c r="V339" s="18">
        <v>0</v>
      </c>
      <c r="W339" s="18">
        <v>0</v>
      </c>
    </row>
    <row r="340" spans="1:23" x14ac:dyDescent="0.25">
      <c r="A340">
        <v>1000810</v>
      </c>
      <c r="B340" t="s">
        <v>328</v>
      </c>
      <c r="C340">
        <v>50</v>
      </c>
      <c r="D340">
        <v>9</v>
      </c>
      <c r="E340">
        <v>1</v>
      </c>
      <c r="F340" t="s">
        <v>15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8">
        <v>0</v>
      </c>
      <c r="O340" s="18">
        <v>0</v>
      </c>
      <c r="P340" s="18">
        <v>0</v>
      </c>
      <c r="Q340" s="18">
        <v>0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</row>
    <row r="341" spans="1:23" x14ac:dyDescent="0.25">
      <c r="A341">
        <v>1000813</v>
      </c>
      <c r="B341" t="s">
        <v>329</v>
      </c>
      <c r="C341">
        <v>50</v>
      </c>
      <c r="D341">
        <v>9</v>
      </c>
      <c r="E341">
        <v>1</v>
      </c>
      <c r="F341" t="s">
        <v>15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</row>
    <row r="342" spans="1:23" x14ac:dyDescent="0.25">
      <c r="A342">
        <v>1001128</v>
      </c>
      <c r="B342" t="s">
        <v>389</v>
      </c>
      <c r="C342">
        <v>50</v>
      </c>
      <c r="D342">
        <v>9</v>
      </c>
      <c r="E342">
        <v>1</v>
      </c>
      <c r="F342" t="s">
        <v>15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</row>
    <row r="343" spans="1:23" x14ac:dyDescent="0.25">
      <c r="A343">
        <v>1000296</v>
      </c>
      <c r="B343" t="s">
        <v>217</v>
      </c>
      <c r="C343">
        <v>50</v>
      </c>
      <c r="D343">
        <v>9</v>
      </c>
      <c r="E343">
        <v>1</v>
      </c>
      <c r="F343" t="s">
        <v>15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</row>
    <row r="344" spans="1:23" x14ac:dyDescent="0.25">
      <c r="A344">
        <v>1001048</v>
      </c>
      <c r="B344" t="s">
        <v>554</v>
      </c>
      <c r="C344">
        <v>50</v>
      </c>
      <c r="D344">
        <v>9</v>
      </c>
      <c r="E344">
        <v>2</v>
      </c>
      <c r="H344" s="17">
        <v>24.52</v>
      </c>
      <c r="I344" s="17">
        <v>24.52</v>
      </c>
      <c r="J344" s="17">
        <v>24.52</v>
      </c>
      <c r="K344" s="17">
        <v>24.52</v>
      </c>
      <c r="L344" s="17">
        <v>24.52</v>
      </c>
      <c r="M344" s="17">
        <v>24.52</v>
      </c>
      <c r="N344" s="18">
        <v>24.52</v>
      </c>
      <c r="O344" s="18">
        <v>24.52</v>
      </c>
      <c r="P344" s="18">
        <v>24.52</v>
      </c>
      <c r="Q344" s="18">
        <v>24.52</v>
      </c>
      <c r="R344" s="18">
        <v>24.52</v>
      </c>
      <c r="S344" s="18">
        <v>24.52</v>
      </c>
      <c r="T344" s="18">
        <v>24.52</v>
      </c>
      <c r="U344" s="18">
        <v>24.52</v>
      </c>
      <c r="V344" s="18">
        <v>24.52</v>
      </c>
      <c r="W344" s="18">
        <v>24.52</v>
      </c>
    </row>
    <row r="345" spans="1:23" x14ac:dyDescent="0.25">
      <c r="A345">
        <v>1000895</v>
      </c>
      <c r="B345" t="s">
        <v>344</v>
      </c>
      <c r="C345">
        <v>50</v>
      </c>
      <c r="D345">
        <v>9</v>
      </c>
      <c r="E345">
        <v>1</v>
      </c>
      <c r="F345" t="s">
        <v>15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</row>
    <row r="346" spans="1:23" x14ac:dyDescent="0.25">
      <c r="A346">
        <v>1001082</v>
      </c>
      <c r="B346" t="s">
        <v>380</v>
      </c>
      <c r="C346">
        <v>50</v>
      </c>
      <c r="D346">
        <v>9</v>
      </c>
      <c r="E346">
        <v>2</v>
      </c>
      <c r="F346" t="s">
        <v>15</v>
      </c>
      <c r="H346" s="17">
        <v>19.59</v>
      </c>
      <c r="I346" s="17">
        <v>19.59</v>
      </c>
      <c r="J346" s="17">
        <v>19.59</v>
      </c>
      <c r="K346" s="17">
        <v>19.59</v>
      </c>
      <c r="L346" s="17">
        <v>19.59</v>
      </c>
      <c r="M346" s="17">
        <v>19.59</v>
      </c>
      <c r="N346" s="18">
        <v>19.59</v>
      </c>
      <c r="O346" s="18">
        <v>19.59</v>
      </c>
      <c r="P346" s="18">
        <v>19.59</v>
      </c>
      <c r="Q346" s="18">
        <v>19.59</v>
      </c>
      <c r="R346" s="18">
        <v>19.59</v>
      </c>
      <c r="S346" s="18">
        <v>19.59</v>
      </c>
      <c r="T346" s="18">
        <v>19.59</v>
      </c>
      <c r="U346" s="18">
        <v>19.59</v>
      </c>
      <c r="V346" s="18">
        <v>19.59</v>
      </c>
      <c r="W346" s="18">
        <v>19.59</v>
      </c>
    </row>
    <row r="347" spans="1:23" x14ac:dyDescent="0.25">
      <c r="A347">
        <v>1001164</v>
      </c>
      <c r="B347" t="s">
        <v>569</v>
      </c>
      <c r="C347">
        <v>50</v>
      </c>
      <c r="D347">
        <v>9</v>
      </c>
      <c r="E347">
        <v>2</v>
      </c>
      <c r="H347" s="17">
        <v>19.59</v>
      </c>
      <c r="I347" s="17">
        <v>19.59</v>
      </c>
      <c r="J347" s="17">
        <v>19.59</v>
      </c>
      <c r="K347" s="17">
        <v>19.59</v>
      </c>
      <c r="L347" s="17">
        <v>19.59</v>
      </c>
      <c r="M347" s="17">
        <v>19.59</v>
      </c>
      <c r="N347" s="18">
        <v>19.59</v>
      </c>
      <c r="O347" s="18">
        <v>19.59</v>
      </c>
      <c r="P347" s="18">
        <v>19.59</v>
      </c>
      <c r="Q347" s="18">
        <v>19.59</v>
      </c>
      <c r="R347" s="18">
        <v>19.59</v>
      </c>
      <c r="S347" s="18">
        <v>19.59</v>
      </c>
      <c r="T347" s="18">
        <v>19.59</v>
      </c>
      <c r="U347" s="18">
        <v>19.59</v>
      </c>
      <c r="V347" s="18">
        <v>19.59</v>
      </c>
      <c r="W347" s="18">
        <v>19.59</v>
      </c>
    </row>
    <row r="348" spans="1:23" x14ac:dyDescent="0.25">
      <c r="A348">
        <v>1001164</v>
      </c>
      <c r="B348" t="s">
        <v>569</v>
      </c>
      <c r="C348">
        <v>50</v>
      </c>
      <c r="D348">
        <v>9</v>
      </c>
      <c r="E348">
        <v>2</v>
      </c>
      <c r="H348" s="17">
        <v>19.59</v>
      </c>
      <c r="I348" s="17">
        <v>19.59</v>
      </c>
      <c r="J348" s="17">
        <v>19.59</v>
      </c>
      <c r="K348" s="17">
        <v>19.59</v>
      </c>
      <c r="L348" s="17">
        <v>19.59</v>
      </c>
      <c r="M348" s="17">
        <v>19.59</v>
      </c>
      <c r="N348" s="18">
        <v>19.59</v>
      </c>
      <c r="O348" s="18">
        <v>19.59</v>
      </c>
      <c r="P348" s="18">
        <v>19.59</v>
      </c>
      <c r="Q348" s="18">
        <v>19.59</v>
      </c>
      <c r="R348" s="18">
        <v>19.59</v>
      </c>
      <c r="S348" s="18">
        <v>19.59</v>
      </c>
      <c r="T348" s="18">
        <v>19.59</v>
      </c>
      <c r="U348" s="18">
        <v>19.59</v>
      </c>
      <c r="V348" s="18">
        <v>19.59</v>
      </c>
      <c r="W348" s="18">
        <v>19.59</v>
      </c>
    </row>
    <row r="349" spans="1:23" x14ac:dyDescent="0.25">
      <c r="A349">
        <v>1001164</v>
      </c>
      <c r="B349" t="s">
        <v>569</v>
      </c>
      <c r="C349">
        <v>50</v>
      </c>
      <c r="D349">
        <v>9</v>
      </c>
      <c r="E349">
        <v>2</v>
      </c>
      <c r="H349" s="17">
        <v>19.59</v>
      </c>
      <c r="I349" s="17">
        <v>19.59</v>
      </c>
      <c r="J349" s="17">
        <v>19.59</v>
      </c>
      <c r="K349" s="17">
        <v>19.59</v>
      </c>
      <c r="L349" s="17">
        <v>19.59</v>
      </c>
      <c r="M349" s="17">
        <v>19.59</v>
      </c>
      <c r="N349" s="18">
        <v>19.59</v>
      </c>
      <c r="O349" s="18">
        <v>19.59</v>
      </c>
      <c r="P349" s="18">
        <v>19.59</v>
      </c>
      <c r="Q349" s="18">
        <v>19.59</v>
      </c>
      <c r="R349" s="18">
        <v>19.59</v>
      </c>
      <c r="S349" s="18">
        <v>19.59</v>
      </c>
      <c r="T349" s="18">
        <v>19.59</v>
      </c>
      <c r="U349" s="18">
        <v>19.59</v>
      </c>
      <c r="V349" s="18">
        <v>19.59</v>
      </c>
      <c r="W349" s="18">
        <v>19.59</v>
      </c>
    </row>
    <row r="350" spans="1:23" x14ac:dyDescent="0.25">
      <c r="A350">
        <v>1001164</v>
      </c>
      <c r="B350" t="s">
        <v>569</v>
      </c>
      <c r="C350">
        <v>50</v>
      </c>
      <c r="D350">
        <v>9</v>
      </c>
      <c r="E350">
        <v>2</v>
      </c>
      <c r="H350" s="17">
        <v>19.59</v>
      </c>
      <c r="I350" s="17">
        <v>19.59</v>
      </c>
      <c r="J350" s="17">
        <v>19.59</v>
      </c>
      <c r="K350" s="17">
        <v>19.59</v>
      </c>
      <c r="L350" s="17">
        <v>19.59</v>
      </c>
      <c r="M350" s="17">
        <v>19.59</v>
      </c>
      <c r="N350" s="18">
        <v>19.59</v>
      </c>
      <c r="O350" s="18">
        <v>19.59</v>
      </c>
      <c r="P350" s="18">
        <v>19.59</v>
      </c>
      <c r="Q350" s="18">
        <v>19.59</v>
      </c>
      <c r="R350" s="18">
        <v>19.59</v>
      </c>
      <c r="S350" s="18">
        <v>19.59</v>
      </c>
      <c r="T350" s="18">
        <v>19.59</v>
      </c>
      <c r="U350" s="18">
        <v>19.59</v>
      </c>
      <c r="V350" s="18">
        <v>19.59</v>
      </c>
      <c r="W350" s="18">
        <v>19.59</v>
      </c>
    </row>
    <row r="351" spans="1:23" x14ac:dyDescent="0.25">
      <c r="A351">
        <v>1001164</v>
      </c>
      <c r="B351" t="s">
        <v>569</v>
      </c>
      <c r="C351">
        <v>50</v>
      </c>
      <c r="D351">
        <v>9</v>
      </c>
      <c r="E351">
        <v>2</v>
      </c>
      <c r="H351" s="17">
        <v>19.59</v>
      </c>
      <c r="I351" s="17">
        <v>19.59</v>
      </c>
      <c r="J351" s="17">
        <v>19.59</v>
      </c>
      <c r="K351" s="17">
        <v>19.59</v>
      </c>
      <c r="L351" s="17">
        <v>19.59</v>
      </c>
      <c r="M351" s="17">
        <v>19.59</v>
      </c>
      <c r="N351" s="18">
        <v>19.59</v>
      </c>
      <c r="O351" s="18">
        <v>19.59</v>
      </c>
      <c r="P351" s="18">
        <v>19.59</v>
      </c>
      <c r="Q351" s="18">
        <v>19.59</v>
      </c>
      <c r="R351" s="18">
        <v>19.59</v>
      </c>
      <c r="S351" s="18">
        <v>19.59</v>
      </c>
      <c r="T351" s="18">
        <v>19.59</v>
      </c>
      <c r="U351" s="18">
        <v>19.59</v>
      </c>
      <c r="V351" s="18">
        <v>19.59</v>
      </c>
      <c r="W351" s="18">
        <v>19.59</v>
      </c>
    </row>
    <row r="352" spans="1:23" x14ac:dyDescent="0.25">
      <c r="A352">
        <v>1001164</v>
      </c>
      <c r="B352" t="s">
        <v>569</v>
      </c>
      <c r="C352">
        <v>50</v>
      </c>
      <c r="D352">
        <v>9</v>
      </c>
      <c r="E352">
        <v>2</v>
      </c>
      <c r="H352" s="17">
        <v>19.59</v>
      </c>
      <c r="I352" s="17">
        <v>19.59</v>
      </c>
      <c r="J352" s="17">
        <v>19.59</v>
      </c>
      <c r="K352" s="17">
        <v>19.59</v>
      </c>
      <c r="L352" s="17">
        <v>19.59</v>
      </c>
      <c r="M352" s="17">
        <v>19.59</v>
      </c>
      <c r="N352" s="18">
        <v>19.59</v>
      </c>
      <c r="O352" s="18">
        <v>19.59</v>
      </c>
      <c r="P352" s="18">
        <v>19.59</v>
      </c>
      <c r="Q352" s="18">
        <v>19.59</v>
      </c>
      <c r="R352" s="18">
        <v>19.59</v>
      </c>
      <c r="S352" s="18">
        <v>19.59</v>
      </c>
      <c r="T352" s="18">
        <v>19.59</v>
      </c>
      <c r="U352" s="18">
        <v>19.59</v>
      </c>
      <c r="V352" s="18">
        <v>19.59</v>
      </c>
      <c r="W352" s="18">
        <v>19.59</v>
      </c>
    </row>
    <row r="353" spans="1:23" x14ac:dyDescent="0.25">
      <c r="A353">
        <v>1001164</v>
      </c>
      <c r="B353" t="s">
        <v>569</v>
      </c>
      <c r="C353">
        <v>50</v>
      </c>
      <c r="D353">
        <v>9</v>
      </c>
      <c r="E353">
        <v>2</v>
      </c>
      <c r="H353" s="17">
        <v>19.59</v>
      </c>
      <c r="I353" s="17">
        <v>19.59</v>
      </c>
      <c r="J353" s="17">
        <v>19.59</v>
      </c>
      <c r="K353" s="17">
        <v>19.59</v>
      </c>
      <c r="L353" s="17">
        <v>19.59</v>
      </c>
      <c r="M353" s="17">
        <v>19.59</v>
      </c>
      <c r="N353" s="18">
        <v>19.59</v>
      </c>
      <c r="O353" s="18">
        <v>19.59</v>
      </c>
      <c r="P353" s="18">
        <v>19.59</v>
      </c>
      <c r="Q353" s="18">
        <v>19.59</v>
      </c>
      <c r="R353" s="18">
        <v>19.59</v>
      </c>
      <c r="S353" s="18">
        <v>19.59</v>
      </c>
      <c r="T353" s="18">
        <v>19.59</v>
      </c>
      <c r="U353" s="18">
        <v>19.59</v>
      </c>
      <c r="V353" s="18">
        <v>19.59</v>
      </c>
      <c r="W353" s="18">
        <v>19.59</v>
      </c>
    </row>
    <row r="354" spans="1:23" x14ac:dyDescent="0.25">
      <c r="A354">
        <v>1001164</v>
      </c>
      <c r="B354" t="s">
        <v>569</v>
      </c>
      <c r="C354">
        <v>50</v>
      </c>
      <c r="D354">
        <v>9</v>
      </c>
      <c r="E354">
        <v>2</v>
      </c>
      <c r="H354" s="17">
        <v>19.59</v>
      </c>
      <c r="I354" s="17">
        <v>19.59</v>
      </c>
      <c r="J354" s="17">
        <v>19.59</v>
      </c>
      <c r="K354" s="17">
        <v>19.59</v>
      </c>
      <c r="L354" s="17">
        <v>19.59</v>
      </c>
      <c r="M354" s="17">
        <v>19.59</v>
      </c>
      <c r="N354" s="18">
        <v>19.59</v>
      </c>
      <c r="O354" s="18">
        <v>19.59</v>
      </c>
      <c r="P354" s="18">
        <v>19.59</v>
      </c>
      <c r="Q354" s="18">
        <v>19.59</v>
      </c>
      <c r="R354" s="18">
        <v>19.59</v>
      </c>
      <c r="S354" s="18">
        <v>19.59</v>
      </c>
      <c r="T354" s="18">
        <v>19.59</v>
      </c>
      <c r="U354" s="18">
        <v>19.59</v>
      </c>
      <c r="V354" s="18">
        <v>19.59</v>
      </c>
      <c r="W354" s="18">
        <v>19.59</v>
      </c>
    </row>
    <row r="355" spans="1:23" x14ac:dyDescent="0.25">
      <c r="A355">
        <v>1001164</v>
      </c>
      <c r="B355" t="s">
        <v>569</v>
      </c>
      <c r="C355">
        <v>50</v>
      </c>
      <c r="D355">
        <v>9</v>
      </c>
      <c r="E355">
        <v>2</v>
      </c>
      <c r="H355" s="17">
        <v>19.59</v>
      </c>
      <c r="I355" s="17">
        <v>19.59</v>
      </c>
      <c r="J355" s="17">
        <v>19.59</v>
      </c>
      <c r="K355" s="17">
        <v>19.59</v>
      </c>
      <c r="L355" s="17">
        <v>19.59</v>
      </c>
      <c r="M355" s="17">
        <v>19.59</v>
      </c>
      <c r="N355" s="18">
        <v>19.59</v>
      </c>
      <c r="O355" s="18">
        <v>19.59</v>
      </c>
      <c r="P355" s="18">
        <v>19.59</v>
      </c>
      <c r="Q355" s="18">
        <v>19.59</v>
      </c>
      <c r="R355" s="18">
        <v>19.59</v>
      </c>
      <c r="S355" s="18">
        <v>19.59</v>
      </c>
      <c r="T355" s="18">
        <v>19.59</v>
      </c>
      <c r="U355" s="18">
        <v>19.59</v>
      </c>
      <c r="V355" s="18">
        <v>19.59</v>
      </c>
      <c r="W355" s="18">
        <v>19.59</v>
      </c>
    </row>
    <row r="356" spans="1:23" x14ac:dyDescent="0.25">
      <c r="A356">
        <v>1001164</v>
      </c>
      <c r="B356" t="s">
        <v>569</v>
      </c>
      <c r="C356">
        <v>50</v>
      </c>
      <c r="D356">
        <v>9</v>
      </c>
      <c r="E356">
        <v>2</v>
      </c>
      <c r="H356" s="17">
        <v>19.59</v>
      </c>
      <c r="I356" s="17">
        <v>19.59</v>
      </c>
      <c r="J356" s="17">
        <v>19.59</v>
      </c>
      <c r="K356" s="17">
        <v>19.59</v>
      </c>
      <c r="L356" s="17">
        <v>19.59</v>
      </c>
      <c r="M356" s="17">
        <v>19.59</v>
      </c>
      <c r="N356" s="18">
        <v>19.59</v>
      </c>
      <c r="O356" s="18">
        <v>19.59</v>
      </c>
      <c r="P356" s="18">
        <v>19.59</v>
      </c>
      <c r="Q356" s="18">
        <v>19.59</v>
      </c>
      <c r="R356" s="18">
        <v>19.59</v>
      </c>
      <c r="S356" s="18">
        <v>19.59</v>
      </c>
      <c r="T356" s="18">
        <v>19.59</v>
      </c>
      <c r="U356" s="18">
        <v>19.59</v>
      </c>
      <c r="V356" s="18">
        <v>19.59</v>
      </c>
      <c r="W356" s="18">
        <v>19.59</v>
      </c>
    </row>
    <row r="357" spans="1:23" x14ac:dyDescent="0.25">
      <c r="A357">
        <v>1001164</v>
      </c>
      <c r="B357" t="s">
        <v>569</v>
      </c>
      <c r="C357">
        <v>50</v>
      </c>
      <c r="D357">
        <v>9</v>
      </c>
      <c r="E357">
        <v>2</v>
      </c>
      <c r="H357" s="17">
        <v>19.59</v>
      </c>
      <c r="I357" s="17">
        <v>19.59</v>
      </c>
      <c r="J357" s="17">
        <v>19.59</v>
      </c>
      <c r="K357" s="17">
        <v>19.59</v>
      </c>
      <c r="L357" s="17">
        <v>19.59</v>
      </c>
      <c r="M357" s="17">
        <v>19.59</v>
      </c>
      <c r="N357" s="18">
        <v>19.59</v>
      </c>
      <c r="O357" s="18">
        <v>19.59</v>
      </c>
      <c r="P357" s="18">
        <v>19.59</v>
      </c>
      <c r="Q357" s="18">
        <v>19.59</v>
      </c>
      <c r="R357" s="18">
        <v>19.59</v>
      </c>
      <c r="S357" s="18">
        <v>19.59</v>
      </c>
      <c r="T357" s="18">
        <v>19.59</v>
      </c>
      <c r="U357" s="18">
        <v>19.59</v>
      </c>
      <c r="V357" s="18">
        <v>19.59</v>
      </c>
      <c r="W357" s="18">
        <v>19.59</v>
      </c>
    </row>
    <row r="358" spans="1:23" x14ac:dyDescent="0.25">
      <c r="A358">
        <v>1001164</v>
      </c>
      <c r="B358" t="s">
        <v>569</v>
      </c>
      <c r="C358">
        <v>50</v>
      </c>
      <c r="D358">
        <v>9</v>
      </c>
      <c r="E358">
        <v>2</v>
      </c>
      <c r="H358" s="17">
        <v>19.59</v>
      </c>
      <c r="I358" s="17">
        <v>19.59</v>
      </c>
      <c r="J358" s="17">
        <v>19.59</v>
      </c>
      <c r="K358" s="17">
        <v>19.59</v>
      </c>
      <c r="L358" s="17">
        <v>19.59</v>
      </c>
      <c r="M358" s="17">
        <v>19.59</v>
      </c>
      <c r="N358" s="18">
        <v>19.59</v>
      </c>
      <c r="O358" s="18">
        <v>19.59</v>
      </c>
      <c r="P358" s="18">
        <v>19.59</v>
      </c>
      <c r="Q358" s="18">
        <v>19.59</v>
      </c>
      <c r="R358" s="18">
        <v>19.59</v>
      </c>
      <c r="S358" s="18">
        <v>19.59</v>
      </c>
      <c r="T358" s="18">
        <v>19.59</v>
      </c>
      <c r="U358" s="18">
        <v>19.59</v>
      </c>
      <c r="V358" s="18">
        <v>19.59</v>
      </c>
      <c r="W358" s="18">
        <v>19.59</v>
      </c>
    </row>
    <row r="359" spans="1:23" x14ac:dyDescent="0.25">
      <c r="A359">
        <v>1001164</v>
      </c>
      <c r="B359" t="s">
        <v>569</v>
      </c>
      <c r="C359">
        <v>50</v>
      </c>
      <c r="D359">
        <v>9</v>
      </c>
      <c r="E359">
        <v>2</v>
      </c>
      <c r="H359" s="17">
        <v>19.59</v>
      </c>
      <c r="I359" s="17">
        <v>19.59</v>
      </c>
      <c r="J359" s="17">
        <v>19.59</v>
      </c>
      <c r="K359" s="17">
        <v>19.59</v>
      </c>
      <c r="L359" s="17">
        <v>19.59</v>
      </c>
      <c r="M359" s="17">
        <v>19.59</v>
      </c>
      <c r="N359" s="18">
        <v>19.59</v>
      </c>
      <c r="O359" s="18">
        <v>19.59</v>
      </c>
      <c r="P359" s="18">
        <v>19.59</v>
      </c>
      <c r="Q359" s="18">
        <v>19.59</v>
      </c>
      <c r="R359" s="18">
        <v>19.59</v>
      </c>
      <c r="S359" s="18">
        <v>19.59</v>
      </c>
      <c r="T359" s="18">
        <v>19.59</v>
      </c>
      <c r="U359" s="18">
        <v>19.59</v>
      </c>
      <c r="V359" s="18">
        <v>19.59</v>
      </c>
      <c r="W359" s="18">
        <v>19.59</v>
      </c>
    </row>
    <row r="360" spans="1:23" x14ac:dyDescent="0.25">
      <c r="A360">
        <v>1001164</v>
      </c>
      <c r="B360" t="s">
        <v>569</v>
      </c>
      <c r="C360">
        <v>50</v>
      </c>
      <c r="D360">
        <v>9</v>
      </c>
      <c r="E360">
        <v>2</v>
      </c>
      <c r="H360" s="17">
        <v>19.59</v>
      </c>
      <c r="I360" s="17">
        <v>19.59</v>
      </c>
      <c r="J360" s="17">
        <v>19.59</v>
      </c>
      <c r="K360" s="17">
        <v>19.59</v>
      </c>
      <c r="L360" s="17">
        <v>19.59</v>
      </c>
      <c r="M360" s="17">
        <v>19.59</v>
      </c>
      <c r="N360" s="18">
        <v>19.59</v>
      </c>
      <c r="O360" s="18">
        <v>19.59</v>
      </c>
      <c r="P360" s="18">
        <v>19.59</v>
      </c>
      <c r="Q360" s="18">
        <v>19.59</v>
      </c>
      <c r="R360" s="18">
        <v>19.59</v>
      </c>
      <c r="S360" s="18">
        <v>19.59</v>
      </c>
      <c r="T360" s="18">
        <v>19.59</v>
      </c>
      <c r="U360" s="18">
        <v>19.59</v>
      </c>
      <c r="V360" s="18">
        <v>19.59</v>
      </c>
      <c r="W360" s="18">
        <v>19.59</v>
      </c>
    </row>
    <row r="361" spans="1:23" x14ac:dyDescent="0.25">
      <c r="A361">
        <v>1001164</v>
      </c>
      <c r="B361" t="s">
        <v>569</v>
      </c>
      <c r="C361">
        <v>50</v>
      </c>
      <c r="D361">
        <v>9</v>
      </c>
      <c r="E361">
        <v>2</v>
      </c>
      <c r="H361" s="17">
        <v>19.59</v>
      </c>
      <c r="I361" s="17">
        <v>19.59</v>
      </c>
      <c r="J361" s="17">
        <v>19.59</v>
      </c>
      <c r="K361" s="17">
        <v>19.59</v>
      </c>
      <c r="L361" s="17">
        <v>19.59</v>
      </c>
      <c r="M361" s="17">
        <v>19.59</v>
      </c>
      <c r="N361" s="18">
        <v>19.59</v>
      </c>
      <c r="O361" s="18">
        <v>19.59</v>
      </c>
      <c r="P361" s="18">
        <v>19.59</v>
      </c>
      <c r="Q361" s="18">
        <v>19.59</v>
      </c>
      <c r="R361" s="18">
        <v>19.59</v>
      </c>
      <c r="S361" s="18">
        <v>19.59</v>
      </c>
      <c r="T361" s="18">
        <v>19.59</v>
      </c>
      <c r="U361" s="18">
        <v>19.59</v>
      </c>
      <c r="V361" s="18">
        <v>19.59</v>
      </c>
      <c r="W361" s="18">
        <v>19.59</v>
      </c>
    </row>
    <row r="362" spans="1:23" x14ac:dyDescent="0.25">
      <c r="A362">
        <v>1001164</v>
      </c>
      <c r="B362" t="s">
        <v>569</v>
      </c>
      <c r="C362">
        <v>50</v>
      </c>
      <c r="D362">
        <v>9</v>
      </c>
      <c r="E362">
        <v>2</v>
      </c>
      <c r="H362" s="17">
        <v>19.59</v>
      </c>
      <c r="I362" s="17">
        <v>19.59</v>
      </c>
      <c r="J362" s="17">
        <v>19.59</v>
      </c>
      <c r="K362" s="17">
        <v>19.59</v>
      </c>
      <c r="L362" s="17">
        <v>19.59</v>
      </c>
      <c r="M362" s="17">
        <v>19.59</v>
      </c>
      <c r="N362" s="18">
        <v>19.59</v>
      </c>
      <c r="O362" s="18">
        <v>19.59</v>
      </c>
      <c r="P362" s="18">
        <v>19.59</v>
      </c>
      <c r="Q362" s="18">
        <v>19.59</v>
      </c>
      <c r="R362" s="18">
        <v>19.59</v>
      </c>
      <c r="S362" s="18">
        <v>19.59</v>
      </c>
      <c r="T362" s="18">
        <v>19.59</v>
      </c>
      <c r="U362" s="18">
        <v>19.59</v>
      </c>
      <c r="V362" s="18">
        <v>19.59</v>
      </c>
      <c r="W362" s="18">
        <v>19.59</v>
      </c>
    </row>
    <row r="363" spans="1:23" x14ac:dyDescent="0.25">
      <c r="A363">
        <v>1001164</v>
      </c>
      <c r="B363" t="s">
        <v>569</v>
      </c>
      <c r="C363">
        <v>50</v>
      </c>
      <c r="D363">
        <v>9</v>
      </c>
      <c r="E363">
        <v>2</v>
      </c>
      <c r="H363" s="17">
        <v>19.59</v>
      </c>
      <c r="I363" s="17">
        <v>19.59</v>
      </c>
      <c r="J363" s="17">
        <v>19.59</v>
      </c>
      <c r="K363" s="17">
        <v>19.59</v>
      </c>
      <c r="L363" s="17">
        <v>19.59</v>
      </c>
      <c r="M363" s="17">
        <v>19.59</v>
      </c>
      <c r="N363" s="18">
        <v>19.59</v>
      </c>
      <c r="O363" s="18">
        <v>19.59</v>
      </c>
      <c r="P363" s="18">
        <v>19.59</v>
      </c>
      <c r="Q363" s="18">
        <v>19.59</v>
      </c>
      <c r="R363" s="18">
        <v>19.59</v>
      </c>
      <c r="S363" s="18">
        <v>19.59</v>
      </c>
      <c r="T363" s="18">
        <v>19.59</v>
      </c>
      <c r="U363" s="18">
        <v>19.59</v>
      </c>
      <c r="V363" s="18">
        <v>19.59</v>
      </c>
      <c r="W363" s="18">
        <v>19.59</v>
      </c>
    </row>
    <row r="364" spans="1:23" x14ac:dyDescent="0.25">
      <c r="A364">
        <v>1001164</v>
      </c>
      <c r="B364" t="s">
        <v>569</v>
      </c>
      <c r="C364">
        <v>50</v>
      </c>
      <c r="D364">
        <v>9</v>
      </c>
      <c r="E364">
        <v>2</v>
      </c>
      <c r="H364" s="17">
        <v>19.59</v>
      </c>
      <c r="I364" s="17">
        <v>19.59</v>
      </c>
      <c r="J364" s="17">
        <v>19.59</v>
      </c>
      <c r="K364" s="17">
        <v>19.59</v>
      </c>
      <c r="L364" s="17">
        <v>19.59</v>
      </c>
      <c r="M364" s="17">
        <v>19.59</v>
      </c>
      <c r="N364" s="18">
        <v>19.59</v>
      </c>
      <c r="O364" s="18">
        <v>19.59</v>
      </c>
      <c r="P364" s="18">
        <v>19.59</v>
      </c>
      <c r="Q364" s="18">
        <v>19.59</v>
      </c>
      <c r="R364" s="18">
        <v>19.59</v>
      </c>
      <c r="S364" s="18">
        <v>19.59</v>
      </c>
      <c r="T364" s="18">
        <v>19.59</v>
      </c>
      <c r="U364" s="18">
        <v>19.59</v>
      </c>
      <c r="V364" s="18">
        <v>19.59</v>
      </c>
      <c r="W364" s="18">
        <v>19.59</v>
      </c>
    </row>
    <row r="365" spans="1:23" x14ac:dyDescent="0.25">
      <c r="A365">
        <v>1001164</v>
      </c>
      <c r="B365" t="s">
        <v>569</v>
      </c>
      <c r="C365">
        <v>50</v>
      </c>
      <c r="D365">
        <v>9</v>
      </c>
      <c r="E365">
        <v>2</v>
      </c>
      <c r="H365" s="17">
        <v>19.59</v>
      </c>
      <c r="I365" s="17">
        <v>19.59</v>
      </c>
      <c r="J365" s="17">
        <v>19.59</v>
      </c>
      <c r="K365" s="17">
        <v>19.59</v>
      </c>
      <c r="L365" s="17">
        <v>19.59</v>
      </c>
      <c r="M365" s="17">
        <v>19.59</v>
      </c>
      <c r="N365" s="18">
        <v>19.59</v>
      </c>
      <c r="O365" s="18">
        <v>19.59</v>
      </c>
      <c r="P365" s="18">
        <v>19.59</v>
      </c>
      <c r="Q365" s="18">
        <v>19.59</v>
      </c>
      <c r="R365" s="18">
        <v>19.59</v>
      </c>
      <c r="S365" s="18">
        <v>19.59</v>
      </c>
      <c r="T365" s="18">
        <v>19.59</v>
      </c>
      <c r="U365" s="18">
        <v>19.59</v>
      </c>
      <c r="V365" s="18">
        <v>19.59</v>
      </c>
      <c r="W365" s="18">
        <v>19.59</v>
      </c>
    </row>
    <row r="366" spans="1:23" x14ac:dyDescent="0.25">
      <c r="A366">
        <v>1001164</v>
      </c>
      <c r="B366" t="s">
        <v>569</v>
      </c>
      <c r="C366">
        <v>50</v>
      </c>
      <c r="D366">
        <v>9</v>
      </c>
      <c r="E366">
        <v>2</v>
      </c>
      <c r="H366" s="17">
        <v>19.59</v>
      </c>
      <c r="I366" s="17">
        <v>19.59</v>
      </c>
      <c r="J366" s="17">
        <v>19.59</v>
      </c>
      <c r="K366" s="17">
        <v>19.59</v>
      </c>
      <c r="L366" s="17">
        <v>19.59</v>
      </c>
      <c r="M366" s="17">
        <v>19.59</v>
      </c>
      <c r="N366" s="18">
        <v>19.59</v>
      </c>
      <c r="O366" s="18">
        <v>19.59</v>
      </c>
      <c r="P366" s="18">
        <v>19.59</v>
      </c>
      <c r="Q366" s="18">
        <v>19.59</v>
      </c>
      <c r="R366" s="18">
        <v>19.59</v>
      </c>
      <c r="S366" s="18">
        <v>19.59</v>
      </c>
      <c r="T366" s="18">
        <v>19.59</v>
      </c>
      <c r="U366" s="18">
        <v>19.59</v>
      </c>
      <c r="V366" s="18">
        <v>19.59</v>
      </c>
      <c r="W366" s="18">
        <v>19.59</v>
      </c>
    </row>
    <row r="367" spans="1:23" x14ac:dyDescent="0.25">
      <c r="A367">
        <v>1001164</v>
      </c>
      <c r="B367" t="s">
        <v>569</v>
      </c>
      <c r="C367">
        <v>50</v>
      </c>
      <c r="D367">
        <v>9</v>
      </c>
      <c r="E367">
        <v>2</v>
      </c>
      <c r="H367" s="17">
        <v>19.59</v>
      </c>
      <c r="I367" s="17">
        <v>19.59</v>
      </c>
      <c r="J367" s="17">
        <v>19.59</v>
      </c>
      <c r="K367" s="17">
        <v>19.59</v>
      </c>
      <c r="L367" s="17">
        <v>19.59</v>
      </c>
      <c r="M367" s="17">
        <v>19.59</v>
      </c>
      <c r="N367" s="18">
        <v>19.59</v>
      </c>
      <c r="O367" s="18">
        <v>19.59</v>
      </c>
      <c r="P367" s="18">
        <v>19.59</v>
      </c>
      <c r="Q367" s="18">
        <v>19.59</v>
      </c>
      <c r="R367" s="18">
        <v>19.59</v>
      </c>
      <c r="S367" s="18">
        <v>19.59</v>
      </c>
      <c r="T367" s="18">
        <v>19.59</v>
      </c>
      <c r="U367" s="18">
        <v>19.59</v>
      </c>
      <c r="V367" s="18">
        <v>19.59</v>
      </c>
      <c r="W367" s="18">
        <v>19.59</v>
      </c>
    </row>
    <row r="368" spans="1:23" x14ac:dyDescent="0.25">
      <c r="A368">
        <v>1001164</v>
      </c>
      <c r="B368" t="s">
        <v>569</v>
      </c>
      <c r="C368">
        <v>50</v>
      </c>
      <c r="D368">
        <v>9</v>
      </c>
      <c r="E368">
        <v>2</v>
      </c>
      <c r="H368" s="17">
        <v>19.59</v>
      </c>
      <c r="I368" s="17">
        <v>19.59</v>
      </c>
      <c r="J368" s="17">
        <v>19.59</v>
      </c>
      <c r="K368" s="17">
        <v>19.59</v>
      </c>
      <c r="L368" s="17">
        <v>19.59</v>
      </c>
      <c r="M368" s="17">
        <v>19.59</v>
      </c>
      <c r="N368" s="18">
        <v>19.59</v>
      </c>
      <c r="O368" s="18">
        <v>19.59</v>
      </c>
      <c r="P368" s="18">
        <v>19.59</v>
      </c>
      <c r="Q368" s="18">
        <v>19.59</v>
      </c>
      <c r="R368" s="18">
        <v>19.59</v>
      </c>
      <c r="S368" s="18">
        <v>19.59</v>
      </c>
      <c r="T368" s="18">
        <v>19.59</v>
      </c>
      <c r="U368" s="18">
        <v>19.59</v>
      </c>
      <c r="V368" s="18">
        <v>19.59</v>
      </c>
      <c r="W368" s="18">
        <v>19.59</v>
      </c>
    </row>
    <row r="369" spans="1:23" x14ac:dyDescent="0.25">
      <c r="A369">
        <v>1001129</v>
      </c>
      <c r="B369" t="s">
        <v>390</v>
      </c>
      <c r="C369">
        <v>50</v>
      </c>
      <c r="D369">
        <v>9</v>
      </c>
      <c r="E369">
        <v>1</v>
      </c>
      <c r="F369" t="s">
        <v>15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8">
        <v>0</v>
      </c>
      <c r="T369" s="18">
        <v>0</v>
      </c>
      <c r="U369" s="18">
        <v>0</v>
      </c>
      <c r="V369" s="18">
        <v>0</v>
      </c>
      <c r="W369" s="18">
        <v>0</v>
      </c>
    </row>
    <row r="370" spans="1:23" x14ac:dyDescent="0.25">
      <c r="A370">
        <v>1001080</v>
      </c>
      <c r="B370" t="s">
        <v>379</v>
      </c>
      <c r="C370">
        <v>50</v>
      </c>
      <c r="D370">
        <v>9</v>
      </c>
      <c r="E370">
        <v>1</v>
      </c>
      <c r="F370" t="s">
        <v>15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18">
        <v>0</v>
      </c>
      <c r="O370" s="18">
        <v>0</v>
      </c>
      <c r="P370" s="18">
        <v>0</v>
      </c>
      <c r="Q370" s="18">
        <v>0</v>
      </c>
      <c r="R370" s="18"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0</v>
      </c>
    </row>
    <row r="371" spans="1:23" x14ac:dyDescent="0.25">
      <c r="A371">
        <v>1001081</v>
      </c>
      <c r="B371" t="s">
        <v>559</v>
      </c>
      <c r="C371">
        <v>50</v>
      </c>
      <c r="D371">
        <v>9</v>
      </c>
      <c r="E371">
        <v>2</v>
      </c>
      <c r="H371" s="17">
        <v>33.14</v>
      </c>
      <c r="I371" s="17">
        <v>33.14</v>
      </c>
      <c r="J371" s="17">
        <v>33.14</v>
      </c>
      <c r="K371" s="17">
        <v>33.14</v>
      </c>
      <c r="L371" s="17">
        <v>33.14</v>
      </c>
      <c r="M371" s="17">
        <v>33.14</v>
      </c>
      <c r="N371" s="18">
        <v>33.14</v>
      </c>
      <c r="O371" s="18">
        <v>33.14</v>
      </c>
      <c r="P371" s="18">
        <v>33.14</v>
      </c>
      <c r="Q371" s="18">
        <v>33.14</v>
      </c>
      <c r="R371" s="18">
        <v>33.14</v>
      </c>
      <c r="S371" s="18">
        <v>33.14</v>
      </c>
      <c r="T371" s="18">
        <v>33.14</v>
      </c>
      <c r="U371" s="18">
        <v>33.14</v>
      </c>
      <c r="V371" s="18">
        <v>33.14</v>
      </c>
      <c r="W371" s="18">
        <v>33.14</v>
      </c>
    </row>
    <row r="372" spans="1:23" x14ac:dyDescent="0.25">
      <c r="A372">
        <v>1001233</v>
      </c>
      <c r="B372" t="s">
        <v>414</v>
      </c>
      <c r="C372">
        <v>50</v>
      </c>
      <c r="D372">
        <v>9</v>
      </c>
      <c r="E372">
        <v>2</v>
      </c>
      <c r="F372" t="s">
        <v>15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  <c r="S372" s="18">
        <v>0</v>
      </c>
      <c r="T372" s="18">
        <v>0</v>
      </c>
      <c r="U372" s="18">
        <v>0</v>
      </c>
      <c r="V372" s="18">
        <v>0</v>
      </c>
      <c r="W372" s="18">
        <v>0</v>
      </c>
    </row>
    <row r="373" spans="1:23" x14ac:dyDescent="0.25">
      <c r="A373">
        <v>1001206</v>
      </c>
      <c r="B373" t="s">
        <v>409</v>
      </c>
      <c r="C373">
        <v>50</v>
      </c>
      <c r="D373">
        <v>9</v>
      </c>
      <c r="E373">
        <v>1</v>
      </c>
      <c r="F373" t="s">
        <v>15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8">
        <v>0</v>
      </c>
      <c r="O373" s="18">
        <v>0</v>
      </c>
      <c r="P373" s="18">
        <v>0</v>
      </c>
      <c r="Q373" s="18">
        <v>0</v>
      </c>
      <c r="R373" s="18"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</row>
    <row r="374" spans="1:23" x14ac:dyDescent="0.25">
      <c r="A374">
        <v>1000639</v>
      </c>
      <c r="B374" t="s">
        <v>290</v>
      </c>
      <c r="C374">
        <v>50</v>
      </c>
      <c r="D374">
        <v>9</v>
      </c>
      <c r="E374">
        <v>98</v>
      </c>
      <c r="F374" t="s">
        <v>15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7">
        <v>0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8">
        <v>0</v>
      </c>
      <c r="T374" s="18">
        <v>0</v>
      </c>
      <c r="U374" s="18">
        <v>0</v>
      </c>
      <c r="V374" s="18">
        <v>0</v>
      </c>
      <c r="W374" s="18">
        <v>0</v>
      </c>
    </row>
    <row r="375" spans="1:23" x14ac:dyDescent="0.25">
      <c r="A375">
        <v>1000654</v>
      </c>
      <c r="B375" t="s">
        <v>301</v>
      </c>
      <c r="C375">
        <v>50</v>
      </c>
      <c r="D375">
        <v>9</v>
      </c>
      <c r="E375">
        <v>1</v>
      </c>
      <c r="F375" t="s">
        <v>15</v>
      </c>
      <c r="G375" t="s">
        <v>19</v>
      </c>
      <c r="H375" s="17">
        <v>54.72</v>
      </c>
      <c r="I375" s="17">
        <v>75.64</v>
      </c>
      <c r="J375" s="17">
        <v>58.01</v>
      </c>
      <c r="K375" s="17">
        <v>80.2</v>
      </c>
      <c r="L375" s="17">
        <v>58.72</v>
      </c>
      <c r="M375" s="17">
        <v>81.180000000000007</v>
      </c>
      <c r="N375" s="18">
        <v>58.36</v>
      </c>
      <c r="O375" s="18">
        <v>80.69</v>
      </c>
      <c r="P375" s="18">
        <v>60.19</v>
      </c>
      <c r="Q375" s="18">
        <v>83.21</v>
      </c>
      <c r="R375" s="18">
        <v>58.01</v>
      </c>
      <c r="S375" s="18">
        <v>80.2</v>
      </c>
      <c r="T375" s="18">
        <v>58.36</v>
      </c>
      <c r="U375" s="18">
        <v>80.680000000000007</v>
      </c>
      <c r="V375" s="18">
        <v>58.72</v>
      </c>
      <c r="W375" s="18">
        <v>81.180000000000007</v>
      </c>
    </row>
    <row r="376" spans="1:23" x14ac:dyDescent="0.25">
      <c r="A376">
        <v>1000117</v>
      </c>
      <c r="B376" t="s">
        <v>93</v>
      </c>
      <c r="C376">
        <v>50</v>
      </c>
      <c r="D376">
        <v>9</v>
      </c>
      <c r="E376">
        <v>1</v>
      </c>
      <c r="F376" t="s">
        <v>15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  <c r="N376" s="18">
        <v>0</v>
      </c>
      <c r="O376" s="18">
        <v>0</v>
      </c>
      <c r="P376" s="18">
        <v>0</v>
      </c>
      <c r="Q376" s="18">
        <v>0</v>
      </c>
      <c r="R376" s="18">
        <v>0</v>
      </c>
      <c r="S376" s="18">
        <v>0</v>
      </c>
      <c r="T376" s="18">
        <v>0</v>
      </c>
      <c r="U376" s="18">
        <v>0</v>
      </c>
      <c r="V376" s="18">
        <v>0</v>
      </c>
      <c r="W376" s="18">
        <v>0</v>
      </c>
    </row>
    <row r="377" spans="1:23" x14ac:dyDescent="0.25">
      <c r="A377">
        <v>1000680</v>
      </c>
      <c r="B377" t="s">
        <v>316</v>
      </c>
      <c r="C377">
        <v>50</v>
      </c>
      <c r="D377">
        <v>9</v>
      </c>
      <c r="E377">
        <v>1</v>
      </c>
      <c r="F377" t="s">
        <v>15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7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</row>
    <row r="378" spans="1:23" x14ac:dyDescent="0.25">
      <c r="A378">
        <v>1000681</v>
      </c>
      <c r="B378" t="s">
        <v>317</v>
      </c>
      <c r="C378">
        <v>50</v>
      </c>
      <c r="D378">
        <v>9</v>
      </c>
      <c r="E378">
        <v>1</v>
      </c>
      <c r="F378" t="s">
        <v>15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  <c r="N378" s="18">
        <v>0</v>
      </c>
      <c r="O378" s="18">
        <v>0</v>
      </c>
      <c r="P378" s="18">
        <v>0</v>
      </c>
      <c r="Q378" s="18">
        <v>0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0</v>
      </c>
    </row>
    <row r="379" spans="1:23" x14ac:dyDescent="0.25">
      <c r="A379">
        <v>1001055</v>
      </c>
      <c r="B379" t="s">
        <v>373</v>
      </c>
      <c r="C379">
        <v>50</v>
      </c>
      <c r="D379">
        <v>9</v>
      </c>
      <c r="E379">
        <v>3</v>
      </c>
      <c r="F379" t="s">
        <v>15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8">
        <v>0</v>
      </c>
      <c r="O379" s="18">
        <v>0</v>
      </c>
      <c r="P379" s="18">
        <v>0</v>
      </c>
      <c r="Q379" s="18">
        <v>0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</row>
    <row r="380" spans="1:23" x14ac:dyDescent="0.25">
      <c r="A380">
        <v>1000305</v>
      </c>
      <c r="B380" t="s">
        <v>221</v>
      </c>
      <c r="C380">
        <v>50</v>
      </c>
      <c r="D380">
        <v>9</v>
      </c>
      <c r="E380">
        <v>7</v>
      </c>
      <c r="F380" t="s">
        <v>15</v>
      </c>
      <c r="H380" s="17">
        <v>16.940000000000001</v>
      </c>
      <c r="I380" s="17">
        <v>22.63</v>
      </c>
      <c r="J380" s="17">
        <v>18.12</v>
      </c>
      <c r="K380" s="17">
        <v>24.15</v>
      </c>
      <c r="L380" s="17">
        <v>18.37</v>
      </c>
      <c r="M380" s="17">
        <v>24.47</v>
      </c>
      <c r="N380" s="18">
        <v>18.239999999999998</v>
      </c>
      <c r="O380" s="18">
        <v>24.31</v>
      </c>
      <c r="P380" s="18">
        <v>18.899999999999999</v>
      </c>
      <c r="Q380" s="18">
        <v>25.16</v>
      </c>
      <c r="R380" s="18">
        <v>15.77</v>
      </c>
      <c r="S380" s="18">
        <v>21.02</v>
      </c>
      <c r="T380" s="18">
        <v>15.86</v>
      </c>
      <c r="U380" s="18">
        <v>21.14</v>
      </c>
      <c r="V380" s="18">
        <v>15.96</v>
      </c>
      <c r="W380" s="18">
        <v>21.26</v>
      </c>
    </row>
    <row r="381" spans="1:23" x14ac:dyDescent="0.25">
      <c r="A381">
        <v>1000656</v>
      </c>
      <c r="B381" t="s">
        <v>303</v>
      </c>
      <c r="C381">
        <v>50</v>
      </c>
      <c r="D381">
        <v>9</v>
      </c>
      <c r="E381">
        <v>1</v>
      </c>
      <c r="F381" t="s">
        <v>15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</row>
    <row r="382" spans="1:23" x14ac:dyDescent="0.25">
      <c r="A382">
        <v>1001062</v>
      </c>
      <c r="B382" t="s">
        <v>375</v>
      </c>
      <c r="C382">
        <v>50</v>
      </c>
      <c r="D382">
        <v>9</v>
      </c>
      <c r="E382">
        <v>1</v>
      </c>
      <c r="F382" t="s">
        <v>15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</row>
    <row r="383" spans="1:23" x14ac:dyDescent="0.25">
      <c r="A383">
        <v>1000140</v>
      </c>
      <c r="B383" t="s">
        <v>111</v>
      </c>
      <c r="C383">
        <v>50</v>
      </c>
      <c r="D383">
        <v>9</v>
      </c>
      <c r="E383">
        <v>7</v>
      </c>
      <c r="F383" t="s">
        <v>15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</row>
    <row r="384" spans="1:23" x14ac:dyDescent="0.25">
      <c r="A384">
        <v>1000357</v>
      </c>
      <c r="B384" t="s">
        <v>250</v>
      </c>
      <c r="C384">
        <v>50</v>
      </c>
      <c r="D384">
        <v>9</v>
      </c>
      <c r="E384">
        <v>7</v>
      </c>
      <c r="F384" t="s">
        <v>15</v>
      </c>
      <c r="H384" s="17">
        <v>6.35</v>
      </c>
      <c r="I384" s="17">
        <v>8.77</v>
      </c>
      <c r="J384" s="17">
        <v>6.73</v>
      </c>
      <c r="K384" s="17">
        <v>9.3000000000000007</v>
      </c>
      <c r="L384" s="17">
        <v>6.81</v>
      </c>
      <c r="M384" s="17">
        <v>9.41</v>
      </c>
      <c r="N384" s="18">
        <v>6.77</v>
      </c>
      <c r="O384" s="18">
        <v>9.36</v>
      </c>
      <c r="P384" s="18">
        <v>6.98</v>
      </c>
      <c r="Q384" s="18">
        <v>9.65</v>
      </c>
      <c r="R384" s="18">
        <v>6.73</v>
      </c>
      <c r="S384" s="18">
        <v>9.3000000000000007</v>
      </c>
      <c r="T384" s="18">
        <v>6.77</v>
      </c>
      <c r="U384" s="18">
        <v>9.36</v>
      </c>
      <c r="V384" s="18">
        <v>6.81</v>
      </c>
      <c r="W384" s="18">
        <v>9.41</v>
      </c>
    </row>
    <row r="385" spans="1:23" x14ac:dyDescent="0.25">
      <c r="A385">
        <v>1000124</v>
      </c>
      <c r="B385" t="s">
        <v>99</v>
      </c>
      <c r="C385">
        <v>50</v>
      </c>
      <c r="D385">
        <v>9</v>
      </c>
      <c r="E385">
        <v>5</v>
      </c>
      <c r="F385" t="s">
        <v>15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</row>
    <row r="386" spans="1:23" x14ac:dyDescent="0.25">
      <c r="A386">
        <v>1000123</v>
      </c>
      <c r="B386" t="s">
        <v>450</v>
      </c>
      <c r="C386">
        <v>50</v>
      </c>
      <c r="D386">
        <v>9</v>
      </c>
      <c r="E386">
        <v>1</v>
      </c>
      <c r="H386" s="17">
        <v>45.07</v>
      </c>
      <c r="I386" s="17">
        <v>45.07</v>
      </c>
      <c r="J386" s="17">
        <v>45.07</v>
      </c>
      <c r="K386" s="17">
        <v>45.07</v>
      </c>
      <c r="L386" s="17">
        <v>45.07</v>
      </c>
      <c r="M386" s="17">
        <v>45.07</v>
      </c>
      <c r="N386" s="18">
        <v>45.07</v>
      </c>
      <c r="O386" s="18">
        <v>45.07</v>
      </c>
      <c r="P386" s="18">
        <v>45.07</v>
      </c>
      <c r="Q386" s="18">
        <v>45.07</v>
      </c>
      <c r="R386" s="18">
        <v>45.07</v>
      </c>
      <c r="S386" s="18">
        <v>45.07</v>
      </c>
      <c r="T386" s="18">
        <v>45.07</v>
      </c>
      <c r="U386" s="18">
        <v>45.07</v>
      </c>
      <c r="V386" s="18">
        <v>45.07</v>
      </c>
      <c r="W386" s="18">
        <v>45.07</v>
      </c>
    </row>
    <row r="387" spans="1:23" x14ac:dyDescent="0.25">
      <c r="A387">
        <v>1001019</v>
      </c>
      <c r="B387" t="s">
        <v>550</v>
      </c>
      <c r="C387">
        <v>50</v>
      </c>
      <c r="D387">
        <v>9</v>
      </c>
      <c r="E387">
        <v>1</v>
      </c>
      <c r="H387" s="17">
        <v>45.07</v>
      </c>
      <c r="I387" s="17">
        <v>45.07</v>
      </c>
      <c r="J387" s="17">
        <v>45.07</v>
      </c>
      <c r="K387" s="17">
        <v>45.07</v>
      </c>
      <c r="L387" s="17">
        <v>45.07</v>
      </c>
      <c r="M387" s="17">
        <v>45.07</v>
      </c>
      <c r="N387" s="18">
        <v>45.07</v>
      </c>
      <c r="O387" s="18">
        <v>45.07</v>
      </c>
      <c r="P387" s="18">
        <v>45.07</v>
      </c>
      <c r="Q387" s="18">
        <v>45.07</v>
      </c>
      <c r="R387" s="18">
        <v>45.07</v>
      </c>
      <c r="S387" s="18">
        <v>45.07</v>
      </c>
      <c r="T387" s="18">
        <v>45.07</v>
      </c>
      <c r="U387" s="18">
        <v>45.07</v>
      </c>
      <c r="V387" s="18">
        <v>45.07</v>
      </c>
      <c r="W387" s="18">
        <v>45.07</v>
      </c>
    </row>
    <row r="388" spans="1:23" x14ac:dyDescent="0.25">
      <c r="A388">
        <v>1000866</v>
      </c>
      <c r="B388" t="s">
        <v>531</v>
      </c>
      <c r="C388">
        <v>50</v>
      </c>
      <c r="D388">
        <v>9</v>
      </c>
      <c r="E388">
        <v>1</v>
      </c>
      <c r="H388" s="17">
        <v>29.61</v>
      </c>
      <c r="I388" s="17">
        <v>29.61</v>
      </c>
      <c r="J388" s="17">
        <v>29.61</v>
      </c>
      <c r="K388" s="17">
        <v>29.61</v>
      </c>
      <c r="L388" s="17">
        <v>29.61</v>
      </c>
      <c r="M388" s="17">
        <v>29.61</v>
      </c>
      <c r="N388" s="18">
        <v>29.61</v>
      </c>
      <c r="O388" s="18">
        <v>29.61</v>
      </c>
      <c r="P388" s="18">
        <v>29.61</v>
      </c>
      <c r="Q388" s="18">
        <v>29.61</v>
      </c>
      <c r="R388" s="18">
        <v>29.61</v>
      </c>
      <c r="S388" s="18">
        <v>29.61</v>
      </c>
      <c r="T388" s="18">
        <v>29.61</v>
      </c>
      <c r="U388" s="18">
        <v>29.61</v>
      </c>
      <c r="V388" s="18">
        <v>29.61</v>
      </c>
      <c r="W388" s="18">
        <v>29.61</v>
      </c>
    </row>
    <row r="389" spans="1:23" x14ac:dyDescent="0.25">
      <c r="A389">
        <v>1000655</v>
      </c>
      <c r="B389" t="s">
        <v>302</v>
      </c>
      <c r="C389">
        <v>50</v>
      </c>
      <c r="D389">
        <v>9</v>
      </c>
      <c r="E389">
        <v>1</v>
      </c>
      <c r="F389" t="s">
        <v>15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</row>
    <row r="390" spans="1:23" x14ac:dyDescent="0.25">
      <c r="A390">
        <v>1000247</v>
      </c>
      <c r="B390" t="s">
        <v>480</v>
      </c>
      <c r="C390">
        <v>50</v>
      </c>
      <c r="D390">
        <v>9</v>
      </c>
      <c r="E390">
        <v>1</v>
      </c>
      <c r="H390" s="17">
        <v>28.06</v>
      </c>
      <c r="I390" s="17">
        <v>38.79</v>
      </c>
      <c r="J390" s="17">
        <v>29.75</v>
      </c>
      <c r="K390" s="17">
        <v>41.12</v>
      </c>
      <c r="L390" s="17">
        <v>30.11</v>
      </c>
      <c r="M390" s="17">
        <v>41.63</v>
      </c>
      <c r="N390" s="18">
        <v>29.93</v>
      </c>
      <c r="O390" s="18">
        <v>41.37</v>
      </c>
      <c r="P390" s="18">
        <v>30.86</v>
      </c>
      <c r="Q390" s="18">
        <v>42.67</v>
      </c>
      <c r="R390" s="18">
        <v>29.75</v>
      </c>
      <c r="S390" s="18">
        <v>41.13</v>
      </c>
      <c r="T390" s="18">
        <v>29.93</v>
      </c>
      <c r="U390" s="18">
        <v>41.38</v>
      </c>
      <c r="V390" s="18">
        <v>30.11</v>
      </c>
      <c r="W390" s="18">
        <v>41.63</v>
      </c>
    </row>
    <row r="391" spans="1:23" x14ac:dyDescent="0.25">
      <c r="A391">
        <v>1000246</v>
      </c>
      <c r="B391" t="s">
        <v>183</v>
      </c>
      <c r="C391">
        <v>50</v>
      </c>
      <c r="D391">
        <v>9</v>
      </c>
      <c r="E391">
        <v>7</v>
      </c>
      <c r="F391" t="s">
        <v>15</v>
      </c>
      <c r="G391" t="s">
        <v>19</v>
      </c>
      <c r="H391" s="17">
        <v>39.630000000000003</v>
      </c>
      <c r="I391" s="17">
        <v>0.01</v>
      </c>
      <c r="J391" s="17">
        <v>42.02</v>
      </c>
      <c r="K391" s="17">
        <v>0.01</v>
      </c>
      <c r="L391" s="17">
        <v>42.53</v>
      </c>
      <c r="M391" s="17">
        <v>0.01</v>
      </c>
      <c r="N391" s="18">
        <v>42.27</v>
      </c>
      <c r="O391" s="18">
        <v>0.01</v>
      </c>
      <c r="P391" s="18">
        <v>43.59</v>
      </c>
      <c r="Q391" s="18">
        <v>0.01</v>
      </c>
      <c r="R391" s="18">
        <v>42.02</v>
      </c>
      <c r="S391" s="18">
        <v>0.01</v>
      </c>
      <c r="T391" s="18">
        <v>42.27</v>
      </c>
      <c r="U391" s="18">
        <v>0.01</v>
      </c>
      <c r="V391" s="18">
        <v>42.53</v>
      </c>
      <c r="W391" s="18">
        <v>0.01</v>
      </c>
    </row>
    <row r="392" spans="1:23" x14ac:dyDescent="0.25">
      <c r="A392">
        <v>1000333</v>
      </c>
      <c r="B392" t="s">
        <v>238</v>
      </c>
      <c r="C392">
        <v>50</v>
      </c>
      <c r="D392">
        <v>9</v>
      </c>
      <c r="E392">
        <v>1</v>
      </c>
      <c r="F392" t="s">
        <v>15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</row>
    <row r="393" spans="1:23" x14ac:dyDescent="0.25">
      <c r="A393">
        <v>1000194</v>
      </c>
      <c r="B393" t="s">
        <v>467</v>
      </c>
      <c r="C393">
        <v>50</v>
      </c>
      <c r="D393">
        <v>9</v>
      </c>
      <c r="E393">
        <v>1</v>
      </c>
      <c r="H393" s="17">
        <v>21.47</v>
      </c>
      <c r="I393" s="17">
        <v>28.68</v>
      </c>
      <c r="J393" s="17">
        <v>22.96</v>
      </c>
      <c r="K393" s="17">
        <v>30.6</v>
      </c>
      <c r="L393" s="17">
        <v>23.28</v>
      </c>
      <c r="M393" s="17">
        <v>31.02</v>
      </c>
      <c r="N393" s="18">
        <v>23.12</v>
      </c>
      <c r="O393" s="18">
        <v>30.81</v>
      </c>
      <c r="P393" s="18">
        <v>23.95</v>
      </c>
      <c r="Q393" s="18">
        <v>31.88</v>
      </c>
      <c r="R393" s="18">
        <v>19.98</v>
      </c>
      <c r="S393" s="18">
        <v>26.63</v>
      </c>
      <c r="T393" s="18">
        <v>20.100000000000001</v>
      </c>
      <c r="U393" s="18">
        <v>26.79</v>
      </c>
      <c r="V393" s="18">
        <v>20.22</v>
      </c>
      <c r="W393" s="18">
        <v>26.94</v>
      </c>
    </row>
    <row r="394" spans="1:23" x14ac:dyDescent="0.25">
      <c r="A394">
        <v>1000195</v>
      </c>
      <c r="B394" t="s">
        <v>150</v>
      </c>
      <c r="C394">
        <v>50</v>
      </c>
      <c r="D394">
        <v>9</v>
      </c>
      <c r="E394">
        <v>1</v>
      </c>
      <c r="F394" t="s">
        <v>15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  <c r="S394" s="18">
        <v>0</v>
      </c>
      <c r="T394" s="18">
        <v>0</v>
      </c>
      <c r="U394" s="18">
        <v>0</v>
      </c>
      <c r="V394" s="18">
        <v>0</v>
      </c>
      <c r="W394" s="18">
        <v>0</v>
      </c>
    </row>
    <row r="395" spans="1:23" x14ac:dyDescent="0.25">
      <c r="A395">
        <v>1000192</v>
      </c>
      <c r="B395" t="s">
        <v>466</v>
      </c>
      <c r="C395">
        <v>50</v>
      </c>
      <c r="D395">
        <v>9</v>
      </c>
      <c r="E395">
        <v>1</v>
      </c>
      <c r="H395" s="17">
        <v>13.38</v>
      </c>
      <c r="I395" s="17">
        <v>17.87</v>
      </c>
      <c r="J395" s="17">
        <v>14.31</v>
      </c>
      <c r="K395" s="17">
        <v>19.07</v>
      </c>
      <c r="L395" s="17">
        <v>14.51</v>
      </c>
      <c r="M395" s="17">
        <v>19.329999999999998</v>
      </c>
      <c r="N395" s="18">
        <v>14.41</v>
      </c>
      <c r="O395" s="18">
        <v>19.2</v>
      </c>
      <c r="P395" s="18">
        <v>14.93</v>
      </c>
      <c r="Q395" s="18">
        <v>19.87</v>
      </c>
      <c r="R395" s="18">
        <v>12.45</v>
      </c>
      <c r="S395" s="18">
        <v>16.59</v>
      </c>
      <c r="T395" s="18">
        <v>12.53</v>
      </c>
      <c r="U395" s="18">
        <v>16.7</v>
      </c>
      <c r="V395" s="18">
        <v>12.6</v>
      </c>
      <c r="W395" s="18">
        <v>16.79</v>
      </c>
    </row>
    <row r="396" spans="1:23" x14ac:dyDescent="0.25">
      <c r="A396">
        <v>1000330</v>
      </c>
      <c r="B396" t="s">
        <v>505</v>
      </c>
      <c r="C396">
        <v>50</v>
      </c>
      <c r="D396">
        <v>9</v>
      </c>
      <c r="E396">
        <v>1</v>
      </c>
      <c r="H396" s="17">
        <v>8.69</v>
      </c>
      <c r="I396" s="17">
        <v>11.6</v>
      </c>
      <c r="J396" s="17">
        <v>9.2899999999999991</v>
      </c>
      <c r="K396" s="17">
        <v>12.38</v>
      </c>
      <c r="L396" s="17">
        <v>9.42</v>
      </c>
      <c r="M396" s="17">
        <v>12.55</v>
      </c>
      <c r="N396" s="18">
        <v>9.35</v>
      </c>
      <c r="O396" s="18">
        <v>12.47</v>
      </c>
      <c r="P396" s="18">
        <v>9.69</v>
      </c>
      <c r="Q396" s="18">
        <v>12.9</v>
      </c>
      <c r="R396" s="18">
        <v>8.08</v>
      </c>
      <c r="S396" s="18">
        <v>10.77</v>
      </c>
      <c r="T396" s="18">
        <v>8.1300000000000008</v>
      </c>
      <c r="U396" s="18">
        <v>10.83</v>
      </c>
      <c r="V396" s="18">
        <v>8.18</v>
      </c>
      <c r="W396" s="18">
        <v>10.9</v>
      </c>
    </row>
    <row r="397" spans="1:23" x14ac:dyDescent="0.25">
      <c r="A397">
        <v>1000331</v>
      </c>
      <c r="B397" t="s">
        <v>236</v>
      </c>
      <c r="C397">
        <v>50</v>
      </c>
      <c r="D397">
        <v>9</v>
      </c>
      <c r="E397">
        <v>1</v>
      </c>
      <c r="F397" t="s">
        <v>15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</row>
    <row r="398" spans="1:23" x14ac:dyDescent="0.25">
      <c r="A398">
        <v>1000332</v>
      </c>
      <c r="B398" t="s">
        <v>237</v>
      </c>
      <c r="C398">
        <v>50</v>
      </c>
      <c r="D398">
        <v>9</v>
      </c>
      <c r="E398">
        <v>1</v>
      </c>
      <c r="F398" t="s">
        <v>15</v>
      </c>
      <c r="H398" s="17">
        <v>183.13</v>
      </c>
      <c r="I398" s="17">
        <v>244.62</v>
      </c>
      <c r="J398" s="17">
        <v>195.83</v>
      </c>
      <c r="K398" s="17">
        <v>261.02</v>
      </c>
      <c r="L398" s="17">
        <v>198.58</v>
      </c>
      <c r="M398" s="17">
        <v>264.57</v>
      </c>
      <c r="N398" s="18">
        <v>197.19</v>
      </c>
      <c r="O398" s="18">
        <v>262.77999999999997</v>
      </c>
      <c r="P398" s="18">
        <v>204.33</v>
      </c>
      <c r="Q398" s="18">
        <v>271.97000000000003</v>
      </c>
      <c r="R398" s="18">
        <v>170.47</v>
      </c>
      <c r="S398" s="18">
        <v>227.22</v>
      </c>
      <c r="T398" s="18">
        <v>171.5</v>
      </c>
      <c r="U398" s="18">
        <v>228.54</v>
      </c>
      <c r="V398" s="18">
        <v>172.55</v>
      </c>
      <c r="W398" s="18">
        <v>229.89</v>
      </c>
    </row>
    <row r="399" spans="1:23" x14ac:dyDescent="0.25">
      <c r="A399">
        <v>1000897</v>
      </c>
      <c r="B399" t="s">
        <v>536</v>
      </c>
      <c r="C399">
        <v>50</v>
      </c>
      <c r="D399">
        <v>9</v>
      </c>
      <c r="E399">
        <v>1</v>
      </c>
      <c r="H399" s="17">
        <v>7.7</v>
      </c>
      <c r="I399" s="17">
        <v>10.29</v>
      </c>
      <c r="J399" s="17">
        <v>8.23</v>
      </c>
      <c r="K399" s="17">
        <v>10.98</v>
      </c>
      <c r="L399" s="17">
        <v>8.35</v>
      </c>
      <c r="M399" s="17">
        <v>11.12</v>
      </c>
      <c r="N399" s="18">
        <v>8.2899999999999991</v>
      </c>
      <c r="O399" s="18">
        <v>11.05</v>
      </c>
      <c r="P399" s="18">
        <v>8.59</v>
      </c>
      <c r="Q399" s="18">
        <v>11.44</v>
      </c>
      <c r="R399" s="18">
        <v>7.16</v>
      </c>
      <c r="S399" s="18">
        <v>9.5399999999999991</v>
      </c>
      <c r="T399" s="18">
        <v>7.21</v>
      </c>
      <c r="U399" s="18">
        <v>9.61</v>
      </c>
      <c r="V399" s="18">
        <v>7.25</v>
      </c>
      <c r="W399" s="18">
        <v>9.66</v>
      </c>
    </row>
    <row r="400" spans="1:23" x14ac:dyDescent="0.25">
      <c r="A400">
        <v>1000851</v>
      </c>
      <c r="B400" t="s">
        <v>530</v>
      </c>
      <c r="C400">
        <v>50</v>
      </c>
      <c r="D400">
        <v>9</v>
      </c>
      <c r="E400">
        <v>1</v>
      </c>
      <c r="H400" s="17">
        <v>7.33</v>
      </c>
      <c r="I400" s="17">
        <v>9.7899999999999991</v>
      </c>
      <c r="J400" s="17">
        <v>7.84</v>
      </c>
      <c r="K400" s="17">
        <v>10.45</v>
      </c>
      <c r="L400" s="17">
        <v>7.95</v>
      </c>
      <c r="M400" s="17">
        <v>10.59</v>
      </c>
      <c r="N400" s="18">
        <v>7.89</v>
      </c>
      <c r="O400" s="18">
        <v>10.52</v>
      </c>
      <c r="P400" s="18">
        <v>8.18</v>
      </c>
      <c r="Q400" s="18">
        <v>10.89</v>
      </c>
      <c r="R400" s="18">
        <v>6.82</v>
      </c>
      <c r="S400" s="18">
        <v>9.09</v>
      </c>
      <c r="T400" s="18">
        <v>6.86</v>
      </c>
      <c r="U400" s="18">
        <v>9.14</v>
      </c>
      <c r="V400" s="18">
        <v>6.9</v>
      </c>
      <c r="W400" s="18">
        <v>9.19</v>
      </c>
    </row>
    <row r="401" spans="1:23" x14ac:dyDescent="0.25">
      <c r="A401">
        <v>1000958</v>
      </c>
      <c r="B401" t="s">
        <v>539</v>
      </c>
      <c r="C401">
        <v>50</v>
      </c>
      <c r="D401">
        <v>9</v>
      </c>
      <c r="E401">
        <v>1</v>
      </c>
      <c r="H401" s="17">
        <v>10.46</v>
      </c>
      <c r="I401" s="17">
        <v>13.97</v>
      </c>
      <c r="J401" s="17">
        <v>11.18</v>
      </c>
      <c r="K401" s="17">
        <v>14.91</v>
      </c>
      <c r="L401" s="17">
        <v>11.34</v>
      </c>
      <c r="M401" s="17">
        <v>15.11</v>
      </c>
      <c r="N401" s="18">
        <v>11.26</v>
      </c>
      <c r="O401" s="18">
        <v>15.01</v>
      </c>
      <c r="P401" s="18">
        <v>11.67</v>
      </c>
      <c r="Q401" s="18">
        <v>15.53</v>
      </c>
      <c r="R401" s="18">
        <v>9.73</v>
      </c>
      <c r="S401" s="18">
        <v>12.97</v>
      </c>
      <c r="T401" s="18">
        <v>9.7899999999999991</v>
      </c>
      <c r="U401" s="18">
        <v>13.05</v>
      </c>
      <c r="V401" s="18">
        <v>9.85</v>
      </c>
      <c r="W401" s="18">
        <v>13.12</v>
      </c>
    </row>
    <row r="402" spans="1:23" x14ac:dyDescent="0.25">
      <c r="A402">
        <v>1000329</v>
      </c>
      <c r="B402" t="s">
        <v>235</v>
      </c>
      <c r="C402">
        <v>50</v>
      </c>
      <c r="D402">
        <v>9</v>
      </c>
      <c r="E402">
        <v>1</v>
      </c>
      <c r="F402" t="s">
        <v>15</v>
      </c>
      <c r="G402" t="s">
        <v>19</v>
      </c>
      <c r="H402" s="17">
        <v>69.47</v>
      </c>
      <c r="I402" s="17">
        <v>92.79</v>
      </c>
      <c r="J402" s="17">
        <v>74.290000000000006</v>
      </c>
      <c r="K402" s="17">
        <v>99.02</v>
      </c>
      <c r="L402" s="17">
        <v>75.33</v>
      </c>
      <c r="M402" s="17">
        <v>100.36</v>
      </c>
      <c r="N402" s="18">
        <v>74.8</v>
      </c>
      <c r="O402" s="18">
        <v>99.69</v>
      </c>
      <c r="P402" s="18">
        <v>77.510000000000005</v>
      </c>
      <c r="Q402" s="18">
        <v>103.17</v>
      </c>
      <c r="R402" s="18">
        <v>64.67</v>
      </c>
      <c r="S402" s="18">
        <v>86.2</v>
      </c>
      <c r="T402" s="18">
        <v>65.05</v>
      </c>
      <c r="U402" s="18">
        <v>86.69</v>
      </c>
      <c r="V402" s="18">
        <v>65.45</v>
      </c>
      <c r="W402" s="18">
        <v>87.2</v>
      </c>
    </row>
    <row r="403" spans="1:23" x14ac:dyDescent="0.25">
      <c r="A403">
        <v>1000622</v>
      </c>
      <c r="B403" t="s">
        <v>525</v>
      </c>
      <c r="C403">
        <v>50</v>
      </c>
      <c r="D403">
        <v>9</v>
      </c>
      <c r="E403">
        <v>1</v>
      </c>
      <c r="H403" s="17">
        <v>10.24</v>
      </c>
      <c r="I403" s="17">
        <v>13.67</v>
      </c>
      <c r="J403" s="17">
        <v>10.95</v>
      </c>
      <c r="K403" s="17">
        <v>14.59</v>
      </c>
      <c r="L403" s="17">
        <v>11.1</v>
      </c>
      <c r="M403" s="17">
        <v>14.79</v>
      </c>
      <c r="N403" s="18">
        <v>11.02</v>
      </c>
      <c r="O403" s="18">
        <v>14.69</v>
      </c>
      <c r="P403" s="18">
        <v>11.42</v>
      </c>
      <c r="Q403" s="18">
        <v>15.2</v>
      </c>
      <c r="R403" s="18">
        <v>9.5299999999999994</v>
      </c>
      <c r="S403" s="18">
        <v>12.7</v>
      </c>
      <c r="T403" s="18">
        <v>9.58</v>
      </c>
      <c r="U403" s="18">
        <v>12.77</v>
      </c>
      <c r="V403" s="18">
        <v>9.64</v>
      </c>
      <c r="W403" s="18">
        <v>12.84</v>
      </c>
    </row>
    <row r="404" spans="1:23" x14ac:dyDescent="0.25">
      <c r="A404">
        <v>1000623</v>
      </c>
      <c r="B404" t="s">
        <v>526</v>
      </c>
      <c r="C404">
        <v>50</v>
      </c>
      <c r="D404">
        <v>9</v>
      </c>
      <c r="E404">
        <v>1</v>
      </c>
      <c r="H404" s="17">
        <v>22.41</v>
      </c>
      <c r="I404" s="17">
        <v>29.93</v>
      </c>
      <c r="J404" s="17">
        <v>23.96</v>
      </c>
      <c r="K404" s="17">
        <v>31.94</v>
      </c>
      <c r="L404" s="17">
        <v>24.3</v>
      </c>
      <c r="M404" s="17">
        <v>32.380000000000003</v>
      </c>
      <c r="N404" s="18">
        <v>24.13</v>
      </c>
      <c r="O404" s="18">
        <v>32.159999999999997</v>
      </c>
      <c r="P404" s="18">
        <v>25</v>
      </c>
      <c r="Q404" s="18">
        <v>33.28</v>
      </c>
      <c r="R404" s="18">
        <v>20.85</v>
      </c>
      <c r="S404" s="18">
        <v>27.79</v>
      </c>
      <c r="T404" s="18">
        <v>20.98</v>
      </c>
      <c r="U404" s="18">
        <v>27.96</v>
      </c>
      <c r="V404" s="18">
        <v>21.11</v>
      </c>
      <c r="W404" s="18">
        <v>28.13</v>
      </c>
    </row>
    <row r="405" spans="1:23" x14ac:dyDescent="0.25">
      <c r="A405">
        <v>1000299</v>
      </c>
      <c r="B405" t="s">
        <v>496</v>
      </c>
      <c r="C405">
        <v>50</v>
      </c>
      <c r="D405">
        <v>9</v>
      </c>
      <c r="E405">
        <v>1</v>
      </c>
      <c r="H405" s="17">
        <v>10.23</v>
      </c>
      <c r="I405" s="17">
        <v>13.66</v>
      </c>
      <c r="J405" s="17">
        <v>10.94</v>
      </c>
      <c r="K405" s="17">
        <v>14.58</v>
      </c>
      <c r="L405" s="17">
        <v>11.09</v>
      </c>
      <c r="M405" s="17">
        <v>14.78</v>
      </c>
      <c r="N405" s="18">
        <v>11.01</v>
      </c>
      <c r="O405" s="18">
        <v>14.68</v>
      </c>
      <c r="P405" s="18">
        <v>11.41</v>
      </c>
      <c r="Q405" s="18">
        <v>15.19</v>
      </c>
      <c r="R405" s="18">
        <v>9.52</v>
      </c>
      <c r="S405" s="18">
        <v>12.69</v>
      </c>
      <c r="T405" s="18">
        <v>9.57</v>
      </c>
      <c r="U405" s="18">
        <v>12.75</v>
      </c>
      <c r="V405" s="18">
        <v>9.6300000000000008</v>
      </c>
      <c r="W405" s="18">
        <v>12.83</v>
      </c>
    </row>
    <row r="406" spans="1:23" x14ac:dyDescent="0.25">
      <c r="A406">
        <v>1000293</v>
      </c>
      <c r="B406" t="s">
        <v>215</v>
      </c>
      <c r="C406">
        <v>50</v>
      </c>
      <c r="D406">
        <v>9</v>
      </c>
      <c r="E406">
        <v>1</v>
      </c>
      <c r="F406" t="s">
        <v>15</v>
      </c>
      <c r="H406" s="17">
        <v>16.420000000000002</v>
      </c>
      <c r="I406" s="17">
        <v>21.94</v>
      </c>
      <c r="J406" s="17">
        <v>17.559999999999999</v>
      </c>
      <c r="K406" s="17">
        <v>23.41</v>
      </c>
      <c r="L406" s="17">
        <v>17.809999999999999</v>
      </c>
      <c r="M406" s="17">
        <v>23.73</v>
      </c>
      <c r="N406" s="18">
        <v>17.690000000000001</v>
      </c>
      <c r="O406" s="18">
        <v>23.57</v>
      </c>
      <c r="P406" s="18">
        <v>18.329999999999998</v>
      </c>
      <c r="Q406" s="18">
        <v>24.39</v>
      </c>
      <c r="R406" s="18">
        <v>15.28</v>
      </c>
      <c r="S406" s="18">
        <v>20.37</v>
      </c>
      <c r="T406" s="18">
        <v>15.38</v>
      </c>
      <c r="U406" s="18">
        <v>20.5</v>
      </c>
      <c r="V406" s="18">
        <v>15.47</v>
      </c>
      <c r="W406" s="18">
        <v>20.61</v>
      </c>
    </row>
    <row r="407" spans="1:23" x14ac:dyDescent="0.25">
      <c r="A407">
        <v>1000658</v>
      </c>
      <c r="B407" t="s">
        <v>305</v>
      </c>
      <c r="C407">
        <v>50</v>
      </c>
      <c r="D407">
        <v>9</v>
      </c>
      <c r="E407">
        <v>98</v>
      </c>
      <c r="F407" t="s">
        <v>15</v>
      </c>
      <c r="G407" t="s">
        <v>19</v>
      </c>
      <c r="H407" s="17">
        <v>0</v>
      </c>
      <c r="I407" s="17">
        <v>0</v>
      </c>
      <c r="J407" s="17">
        <v>0</v>
      </c>
      <c r="K407" s="17">
        <v>0</v>
      </c>
      <c r="L407" s="17">
        <v>0</v>
      </c>
      <c r="M407" s="17">
        <v>0</v>
      </c>
      <c r="N407" s="18">
        <v>0</v>
      </c>
      <c r="O407" s="18">
        <v>0</v>
      </c>
      <c r="P407" s="18">
        <v>0</v>
      </c>
      <c r="Q407" s="18">
        <v>0</v>
      </c>
      <c r="R407" s="18"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</row>
    <row r="408" spans="1:23" x14ac:dyDescent="0.25">
      <c r="A408">
        <v>1000390</v>
      </c>
      <c r="B408" t="s">
        <v>256</v>
      </c>
      <c r="C408">
        <v>50</v>
      </c>
      <c r="D408">
        <v>9</v>
      </c>
      <c r="E408">
        <v>7</v>
      </c>
      <c r="F408" t="s">
        <v>15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  <c r="N408" s="18">
        <v>0</v>
      </c>
      <c r="O408" s="18">
        <v>0</v>
      </c>
      <c r="P408" s="18">
        <v>0</v>
      </c>
      <c r="Q408" s="18">
        <v>0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</row>
    <row r="409" spans="1:23" x14ac:dyDescent="0.25">
      <c r="A409">
        <v>1000659</v>
      </c>
      <c r="B409" t="s">
        <v>306</v>
      </c>
      <c r="C409">
        <v>50</v>
      </c>
      <c r="D409">
        <v>9</v>
      </c>
      <c r="E409">
        <v>98</v>
      </c>
      <c r="F409" t="s">
        <v>15</v>
      </c>
      <c r="G409" t="s">
        <v>19</v>
      </c>
      <c r="H409" s="17">
        <v>0</v>
      </c>
      <c r="I409" s="17">
        <v>0</v>
      </c>
      <c r="J409" s="17">
        <v>0</v>
      </c>
      <c r="K409" s="17">
        <v>0</v>
      </c>
      <c r="L409" s="17">
        <v>0</v>
      </c>
      <c r="M409" s="17">
        <v>0</v>
      </c>
      <c r="N409" s="18">
        <v>0</v>
      </c>
      <c r="O409" s="18">
        <v>0</v>
      </c>
      <c r="P409" s="18">
        <v>0</v>
      </c>
      <c r="Q409" s="18">
        <v>0</v>
      </c>
      <c r="R409" s="18">
        <v>0</v>
      </c>
      <c r="S409" s="18">
        <v>0</v>
      </c>
      <c r="T409" s="18">
        <v>0</v>
      </c>
      <c r="U409" s="18">
        <v>0</v>
      </c>
      <c r="V409" s="18">
        <v>0</v>
      </c>
      <c r="W409" s="18">
        <v>0</v>
      </c>
    </row>
    <row r="410" spans="1:23" x14ac:dyDescent="0.25">
      <c r="A410">
        <v>1000191</v>
      </c>
      <c r="B410" t="s">
        <v>465</v>
      </c>
      <c r="C410">
        <v>50</v>
      </c>
      <c r="D410">
        <v>9</v>
      </c>
      <c r="E410">
        <v>7</v>
      </c>
      <c r="H410" s="17">
        <v>29.5</v>
      </c>
      <c r="I410" s="17">
        <v>40.78</v>
      </c>
      <c r="J410" s="17">
        <v>31.28</v>
      </c>
      <c r="K410" s="17">
        <v>43.24</v>
      </c>
      <c r="L410" s="17">
        <v>31.66</v>
      </c>
      <c r="M410" s="17">
        <v>43.77</v>
      </c>
      <c r="N410" s="18">
        <v>31.47</v>
      </c>
      <c r="O410" s="18">
        <v>43.5</v>
      </c>
      <c r="P410" s="18">
        <v>32.450000000000003</v>
      </c>
      <c r="Q410" s="18">
        <v>44.86</v>
      </c>
      <c r="R410" s="18">
        <v>31.28</v>
      </c>
      <c r="S410" s="18">
        <v>43.24</v>
      </c>
      <c r="T410" s="18">
        <v>31.47</v>
      </c>
      <c r="U410" s="18">
        <v>43.51</v>
      </c>
      <c r="V410" s="18">
        <v>31.66</v>
      </c>
      <c r="W410" s="18">
        <v>43.77</v>
      </c>
    </row>
    <row r="411" spans="1:23" x14ac:dyDescent="0.25">
      <c r="A411">
        <v>1000193</v>
      </c>
      <c r="B411" t="s">
        <v>149</v>
      </c>
      <c r="C411">
        <v>50</v>
      </c>
      <c r="D411">
        <v>9</v>
      </c>
      <c r="E411">
        <v>7</v>
      </c>
      <c r="F411" t="s">
        <v>15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18">
        <v>0</v>
      </c>
      <c r="O411" s="18">
        <v>0</v>
      </c>
      <c r="P411" s="18">
        <v>0</v>
      </c>
      <c r="Q411" s="18">
        <v>0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0</v>
      </c>
    </row>
    <row r="412" spans="1:23" x14ac:dyDescent="0.25">
      <c r="A412">
        <v>1000336</v>
      </c>
      <c r="B412" t="s">
        <v>240</v>
      </c>
      <c r="C412">
        <v>50</v>
      </c>
      <c r="D412">
        <v>9</v>
      </c>
      <c r="E412">
        <v>1</v>
      </c>
      <c r="F412" t="s">
        <v>15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18">
        <v>0</v>
      </c>
      <c r="O412" s="18">
        <v>0</v>
      </c>
      <c r="P412" s="18">
        <v>0</v>
      </c>
      <c r="Q412" s="18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</row>
    <row r="413" spans="1:23" x14ac:dyDescent="0.25">
      <c r="A413">
        <v>1000176</v>
      </c>
      <c r="B413" t="s">
        <v>138</v>
      </c>
      <c r="C413">
        <v>50</v>
      </c>
      <c r="D413">
        <v>9</v>
      </c>
      <c r="E413">
        <v>1</v>
      </c>
      <c r="F413" t="s">
        <v>15</v>
      </c>
      <c r="G413" t="s">
        <v>19</v>
      </c>
      <c r="H413" s="17">
        <v>38</v>
      </c>
      <c r="I413" s="17">
        <v>0.01</v>
      </c>
      <c r="J413" s="17">
        <v>40.29</v>
      </c>
      <c r="K413" s="17">
        <v>0.01</v>
      </c>
      <c r="L413" s="17">
        <v>40.78</v>
      </c>
      <c r="M413" s="17">
        <v>0.01</v>
      </c>
      <c r="N413" s="18">
        <v>40.53</v>
      </c>
      <c r="O413" s="18">
        <v>0.01</v>
      </c>
      <c r="P413" s="18">
        <v>41.8</v>
      </c>
      <c r="Q413" s="18">
        <v>0.01</v>
      </c>
      <c r="R413" s="18">
        <v>40.29</v>
      </c>
      <c r="S413" s="18">
        <v>0.01</v>
      </c>
      <c r="T413" s="18">
        <v>40.53</v>
      </c>
      <c r="U413" s="18">
        <v>0.01</v>
      </c>
      <c r="V413" s="18">
        <v>40.78</v>
      </c>
      <c r="W413" s="18">
        <v>0.01</v>
      </c>
    </row>
    <row r="414" spans="1:23" x14ac:dyDescent="0.25">
      <c r="A414">
        <v>1000634</v>
      </c>
      <c r="B414" t="s">
        <v>286</v>
      </c>
      <c r="C414">
        <v>50</v>
      </c>
      <c r="D414">
        <v>9</v>
      </c>
      <c r="E414">
        <v>2</v>
      </c>
      <c r="F414" t="s">
        <v>15</v>
      </c>
      <c r="H414" s="17">
        <v>0</v>
      </c>
      <c r="I414" s="17">
        <v>0</v>
      </c>
      <c r="J414" s="17">
        <v>0</v>
      </c>
      <c r="K414" s="17">
        <v>0</v>
      </c>
      <c r="L414" s="17">
        <v>0</v>
      </c>
      <c r="M414" s="17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</row>
    <row r="415" spans="1:23" x14ac:dyDescent="0.25">
      <c r="A415">
        <v>1000304</v>
      </c>
      <c r="B415" t="s">
        <v>497</v>
      </c>
      <c r="C415">
        <v>50</v>
      </c>
      <c r="D415">
        <v>9</v>
      </c>
      <c r="E415">
        <v>2</v>
      </c>
      <c r="H415" s="17">
        <v>13.55</v>
      </c>
      <c r="I415" s="17">
        <v>18.100000000000001</v>
      </c>
      <c r="J415" s="17">
        <v>14.49</v>
      </c>
      <c r="K415" s="17">
        <v>19.309999999999999</v>
      </c>
      <c r="L415" s="17">
        <v>14.69</v>
      </c>
      <c r="M415" s="17">
        <v>19.57</v>
      </c>
      <c r="N415" s="18">
        <v>14.59</v>
      </c>
      <c r="O415" s="18">
        <v>19.440000000000001</v>
      </c>
      <c r="P415" s="18">
        <v>15.12</v>
      </c>
      <c r="Q415" s="18">
        <v>20.12</v>
      </c>
      <c r="R415" s="18">
        <v>12.61</v>
      </c>
      <c r="S415" s="18">
        <v>16.809999999999999</v>
      </c>
      <c r="T415" s="18">
        <v>12.68</v>
      </c>
      <c r="U415" s="18">
        <v>16.899999999999999</v>
      </c>
      <c r="V415" s="18">
        <v>12.76</v>
      </c>
      <c r="W415" s="18">
        <v>17</v>
      </c>
    </row>
    <row r="416" spans="1:23" x14ac:dyDescent="0.25">
      <c r="A416">
        <v>1000311</v>
      </c>
      <c r="B416" t="s">
        <v>500</v>
      </c>
      <c r="C416">
        <v>50</v>
      </c>
      <c r="D416">
        <v>9</v>
      </c>
      <c r="E416">
        <v>2</v>
      </c>
      <c r="H416" s="17">
        <v>10.37</v>
      </c>
      <c r="I416" s="17">
        <v>13.86</v>
      </c>
      <c r="J416" s="17">
        <v>11.09</v>
      </c>
      <c r="K416" s="17">
        <v>14.79</v>
      </c>
      <c r="L416" s="17">
        <v>11.25</v>
      </c>
      <c r="M416" s="17">
        <v>14.99</v>
      </c>
      <c r="N416" s="18">
        <v>11.17</v>
      </c>
      <c r="O416" s="18">
        <v>14.89</v>
      </c>
      <c r="P416" s="18">
        <v>11.58</v>
      </c>
      <c r="Q416" s="18">
        <v>15.41</v>
      </c>
      <c r="R416" s="18">
        <v>9.65</v>
      </c>
      <c r="S416" s="18">
        <v>12.86</v>
      </c>
      <c r="T416" s="18">
        <v>9.7100000000000009</v>
      </c>
      <c r="U416" s="18">
        <v>12.94</v>
      </c>
      <c r="V416" s="18">
        <v>9.77</v>
      </c>
      <c r="W416" s="18">
        <v>13.02</v>
      </c>
    </row>
    <row r="417" spans="1:23" x14ac:dyDescent="0.25">
      <c r="A417">
        <v>1000340</v>
      </c>
      <c r="B417" t="s">
        <v>508</v>
      </c>
      <c r="C417">
        <v>50</v>
      </c>
      <c r="D417">
        <v>9</v>
      </c>
      <c r="E417">
        <v>1</v>
      </c>
      <c r="H417" s="17">
        <v>9.89</v>
      </c>
      <c r="I417" s="17">
        <v>0.01</v>
      </c>
      <c r="J417" s="17">
        <v>10.58</v>
      </c>
      <c r="K417" s="17">
        <v>0.01</v>
      </c>
      <c r="L417" s="17">
        <v>10.73</v>
      </c>
      <c r="M417" s="17">
        <v>0.01</v>
      </c>
      <c r="N417" s="18">
        <v>10.66</v>
      </c>
      <c r="O417" s="18">
        <v>0.01</v>
      </c>
      <c r="P417" s="18">
        <v>11.04</v>
      </c>
      <c r="Q417" s="18">
        <v>0.01</v>
      </c>
      <c r="R417" s="18">
        <v>9.2100000000000009</v>
      </c>
      <c r="S417" s="18">
        <v>0.01</v>
      </c>
      <c r="T417" s="18">
        <v>9.27</v>
      </c>
      <c r="U417" s="18">
        <v>0.01</v>
      </c>
      <c r="V417" s="18">
        <v>9.32</v>
      </c>
      <c r="W417" s="18">
        <v>0.01</v>
      </c>
    </row>
    <row r="418" spans="1:23" x14ac:dyDescent="0.25">
      <c r="A418">
        <v>1000145</v>
      </c>
      <c r="B418" t="s">
        <v>116</v>
      </c>
      <c r="C418">
        <v>50</v>
      </c>
      <c r="D418">
        <v>9</v>
      </c>
      <c r="E418">
        <v>1</v>
      </c>
      <c r="F418" t="s">
        <v>15</v>
      </c>
      <c r="G418" t="s">
        <v>19</v>
      </c>
      <c r="H418" s="17">
        <v>20.72</v>
      </c>
      <c r="I418" s="17">
        <v>28.65</v>
      </c>
      <c r="J418" s="17">
        <v>21.97</v>
      </c>
      <c r="K418" s="17">
        <v>30.38</v>
      </c>
      <c r="L418" s="17">
        <v>22.24</v>
      </c>
      <c r="M418" s="17">
        <v>30.75</v>
      </c>
      <c r="N418" s="18">
        <v>22.11</v>
      </c>
      <c r="O418" s="18">
        <v>30.56</v>
      </c>
      <c r="P418" s="18">
        <v>22.8</v>
      </c>
      <c r="Q418" s="18">
        <v>31.51</v>
      </c>
      <c r="R418" s="18">
        <v>21.97</v>
      </c>
      <c r="S418" s="18">
        <v>30.37</v>
      </c>
      <c r="T418" s="18">
        <v>22.11</v>
      </c>
      <c r="U418" s="18">
        <v>30.57</v>
      </c>
      <c r="V418" s="18">
        <v>22.24</v>
      </c>
      <c r="W418" s="18">
        <v>30.75</v>
      </c>
    </row>
    <row r="419" spans="1:23" x14ac:dyDescent="0.25">
      <c r="A419">
        <v>1000008</v>
      </c>
      <c r="B419" t="s">
        <v>21</v>
      </c>
      <c r="C419">
        <v>50</v>
      </c>
      <c r="D419">
        <v>9</v>
      </c>
      <c r="E419">
        <v>1</v>
      </c>
      <c r="H419" s="17">
        <v>62.25</v>
      </c>
      <c r="I419" s="17">
        <v>86.06</v>
      </c>
      <c r="J419" s="17">
        <v>66</v>
      </c>
      <c r="K419" s="17">
        <v>91.25</v>
      </c>
      <c r="L419" s="17">
        <v>66.81</v>
      </c>
      <c r="M419" s="17">
        <v>92.36</v>
      </c>
      <c r="N419" s="18">
        <v>66.41</v>
      </c>
      <c r="O419" s="18">
        <v>91.8</v>
      </c>
      <c r="P419" s="18">
        <v>68.48</v>
      </c>
      <c r="Q419" s="18">
        <v>94.67</v>
      </c>
      <c r="R419" s="18">
        <v>66</v>
      </c>
      <c r="S419" s="18">
        <v>91.24</v>
      </c>
      <c r="T419" s="18">
        <v>66.41</v>
      </c>
      <c r="U419" s="18">
        <v>91.81</v>
      </c>
      <c r="V419" s="18">
        <v>66.81</v>
      </c>
      <c r="W419" s="18">
        <v>92.36</v>
      </c>
    </row>
    <row r="420" spans="1:23" x14ac:dyDescent="0.25">
      <c r="A420">
        <v>1000319</v>
      </c>
      <c r="B420" t="s">
        <v>229</v>
      </c>
      <c r="C420">
        <v>50</v>
      </c>
      <c r="D420">
        <v>9</v>
      </c>
      <c r="E420">
        <v>1</v>
      </c>
      <c r="H420" s="17">
        <v>32.79</v>
      </c>
      <c r="I420" s="17">
        <v>45.33</v>
      </c>
      <c r="J420" s="17">
        <v>34.770000000000003</v>
      </c>
      <c r="K420" s="17">
        <v>48.06</v>
      </c>
      <c r="L420" s="17">
        <v>35.19</v>
      </c>
      <c r="M420" s="17">
        <v>48.65</v>
      </c>
      <c r="N420" s="18">
        <v>34.979999999999997</v>
      </c>
      <c r="O420" s="18">
        <v>48.35</v>
      </c>
      <c r="P420" s="18">
        <v>36.07</v>
      </c>
      <c r="Q420" s="18">
        <v>49.86</v>
      </c>
      <c r="R420" s="18">
        <v>34.770000000000003</v>
      </c>
      <c r="S420" s="18">
        <v>48.07</v>
      </c>
      <c r="T420" s="18">
        <v>34.979999999999997</v>
      </c>
      <c r="U420" s="18">
        <v>48.36</v>
      </c>
      <c r="V420" s="18">
        <v>35.19</v>
      </c>
      <c r="W420" s="18">
        <v>48.65</v>
      </c>
    </row>
    <row r="421" spans="1:23" x14ac:dyDescent="0.25">
      <c r="A421">
        <v>1000012</v>
      </c>
      <c r="B421" t="s">
        <v>24</v>
      </c>
      <c r="C421">
        <v>50</v>
      </c>
      <c r="D421">
        <v>9</v>
      </c>
      <c r="E421">
        <v>1</v>
      </c>
      <c r="H421" s="17">
        <v>125.39</v>
      </c>
      <c r="I421" s="17">
        <v>173.34</v>
      </c>
      <c r="J421" s="17">
        <v>132.94</v>
      </c>
      <c r="K421" s="17">
        <v>183.78</v>
      </c>
      <c r="L421" s="17">
        <v>134.56</v>
      </c>
      <c r="M421" s="17">
        <v>186.02</v>
      </c>
      <c r="N421" s="18">
        <v>133.74</v>
      </c>
      <c r="O421" s="18">
        <v>184.89</v>
      </c>
      <c r="P421" s="18">
        <v>137.91999999999999</v>
      </c>
      <c r="Q421" s="18">
        <v>190.67</v>
      </c>
      <c r="R421" s="18">
        <v>132.94</v>
      </c>
      <c r="S421" s="18">
        <v>183.78</v>
      </c>
      <c r="T421" s="18">
        <v>133.74</v>
      </c>
      <c r="U421" s="18">
        <v>184.89</v>
      </c>
      <c r="V421" s="18">
        <v>134.56</v>
      </c>
      <c r="W421" s="18">
        <v>186.02</v>
      </c>
    </row>
    <row r="422" spans="1:23" x14ac:dyDescent="0.25">
      <c r="A422">
        <v>1001471</v>
      </c>
      <c r="B422" t="s">
        <v>420</v>
      </c>
      <c r="C422">
        <v>50</v>
      </c>
      <c r="D422">
        <v>9</v>
      </c>
      <c r="E422">
        <v>7</v>
      </c>
      <c r="F422" t="s">
        <v>15</v>
      </c>
      <c r="H422" s="17">
        <v>25.08</v>
      </c>
      <c r="I422" s="17">
        <v>34.68</v>
      </c>
      <c r="J422" s="17">
        <v>26.6</v>
      </c>
      <c r="K422" s="17">
        <v>36.770000000000003</v>
      </c>
      <c r="L422" s="17">
        <v>26.92</v>
      </c>
      <c r="M422" s="17">
        <v>37.22</v>
      </c>
      <c r="N422" s="18">
        <v>26.76</v>
      </c>
      <c r="O422" s="18">
        <v>36.99</v>
      </c>
      <c r="P422" s="18">
        <v>27.59</v>
      </c>
      <c r="Q422" s="18">
        <v>38.15</v>
      </c>
      <c r="R422" s="18">
        <v>26.6</v>
      </c>
      <c r="S422" s="18">
        <v>36.770000000000003</v>
      </c>
      <c r="T422" s="18">
        <v>26.76</v>
      </c>
      <c r="U422" s="18">
        <v>36.99</v>
      </c>
      <c r="V422" s="18">
        <v>26.92</v>
      </c>
      <c r="W422" s="18">
        <v>37.22</v>
      </c>
    </row>
    <row r="423" spans="1:23" x14ac:dyDescent="0.25">
      <c r="A423">
        <v>1001144</v>
      </c>
      <c r="B423" t="s">
        <v>393</v>
      </c>
      <c r="C423">
        <v>50</v>
      </c>
      <c r="D423">
        <v>9</v>
      </c>
      <c r="E423">
        <v>1</v>
      </c>
      <c r="F423" t="s">
        <v>15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</row>
    <row r="424" spans="1:23" x14ac:dyDescent="0.25">
      <c r="A424">
        <v>1001141</v>
      </c>
      <c r="B424" t="s">
        <v>567</v>
      </c>
      <c r="C424">
        <v>50</v>
      </c>
      <c r="D424">
        <v>9</v>
      </c>
      <c r="E424">
        <v>2</v>
      </c>
      <c r="H424" s="17">
        <v>45</v>
      </c>
      <c r="I424" s="17">
        <v>45</v>
      </c>
      <c r="J424" s="17">
        <v>45</v>
      </c>
      <c r="K424" s="17">
        <v>45</v>
      </c>
      <c r="L424" s="17">
        <v>45</v>
      </c>
      <c r="M424" s="17">
        <v>45</v>
      </c>
      <c r="N424" s="18">
        <v>45</v>
      </c>
      <c r="O424" s="18">
        <v>45</v>
      </c>
      <c r="P424" s="18">
        <v>45</v>
      </c>
      <c r="Q424" s="18">
        <v>45</v>
      </c>
      <c r="R424" s="18">
        <v>45</v>
      </c>
      <c r="S424" s="18">
        <v>45</v>
      </c>
      <c r="T424" s="18">
        <v>45</v>
      </c>
      <c r="U424" s="18">
        <v>45</v>
      </c>
      <c r="V424" s="18">
        <v>45</v>
      </c>
      <c r="W424" s="18">
        <v>45</v>
      </c>
    </row>
    <row r="425" spans="1:23" x14ac:dyDescent="0.25">
      <c r="A425">
        <v>1000326</v>
      </c>
      <c r="B425" t="s">
        <v>232</v>
      </c>
      <c r="C425">
        <v>50</v>
      </c>
      <c r="D425">
        <v>9</v>
      </c>
      <c r="E425">
        <v>1</v>
      </c>
      <c r="F425" t="s">
        <v>15</v>
      </c>
      <c r="G425" t="s">
        <v>19</v>
      </c>
      <c r="H425" s="17">
        <v>65.709999999999994</v>
      </c>
      <c r="I425" s="17">
        <v>90.84</v>
      </c>
      <c r="J425" s="17">
        <v>69.67</v>
      </c>
      <c r="K425" s="17">
        <v>96.32</v>
      </c>
      <c r="L425" s="17">
        <v>70.52</v>
      </c>
      <c r="M425" s="17">
        <v>97.49</v>
      </c>
      <c r="N425" s="18">
        <v>70.09</v>
      </c>
      <c r="O425" s="18">
        <v>96.9</v>
      </c>
      <c r="P425" s="18">
        <v>72.28</v>
      </c>
      <c r="Q425" s="18">
        <v>99.93</v>
      </c>
      <c r="R425" s="18">
        <v>69.67</v>
      </c>
      <c r="S425" s="18">
        <v>96.31</v>
      </c>
      <c r="T425" s="18">
        <v>70.09</v>
      </c>
      <c r="U425" s="18">
        <v>96.9</v>
      </c>
      <c r="V425" s="18">
        <v>70.52</v>
      </c>
      <c r="W425" s="18">
        <v>97.49</v>
      </c>
    </row>
    <row r="426" spans="1:23" x14ac:dyDescent="0.25">
      <c r="A426">
        <v>1000042</v>
      </c>
      <c r="B426" t="s">
        <v>43</v>
      </c>
      <c r="C426">
        <v>50</v>
      </c>
      <c r="D426">
        <v>9</v>
      </c>
      <c r="E426">
        <v>2</v>
      </c>
      <c r="F426" t="s">
        <v>15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7">
        <v>0</v>
      </c>
      <c r="N426" s="18">
        <v>0</v>
      </c>
      <c r="O426" s="18">
        <v>0</v>
      </c>
      <c r="P426" s="18">
        <v>0</v>
      </c>
      <c r="Q426" s="18">
        <v>0</v>
      </c>
      <c r="R426" s="18">
        <v>0</v>
      </c>
      <c r="S426" s="18">
        <v>0</v>
      </c>
      <c r="T426" s="18">
        <v>0</v>
      </c>
      <c r="U426" s="18">
        <v>0</v>
      </c>
      <c r="V426" s="18">
        <v>0</v>
      </c>
      <c r="W426" s="18">
        <v>0</v>
      </c>
    </row>
    <row r="427" spans="1:23" x14ac:dyDescent="0.25">
      <c r="A427">
        <v>1000347</v>
      </c>
      <c r="B427" t="s">
        <v>513</v>
      </c>
      <c r="C427">
        <v>50</v>
      </c>
      <c r="D427">
        <v>9</v>
      </c>
      <c r="E427">
        <v>7</v>
      </c>
      <c r="H427" s="17">
        <v>5.89</v>
      </c>
      <c r="I427" s="17">
        <v>0.01</v>
      </c>
      <c r="J427" s="17">
        <v>6.3</v>
      </c>
      <c r="K427" s="17">
        <v>0.01</v>
      </c>
      <c r="L427" s="17">
        <v>6.39</v>
      </c>
      <c r="M427" s="17">
        <v>0.01</v>
      </c>
      <c r="N427" s="18">
        <v>6.35</v>
      </c>
      <c r="O427" s="18">
        <v>0.01</v>
      </c>
      <c r="P427" s="18">
        <v>6.57</v>
      </c>
      <c r="Q427" s="18">
        <v>0.01</v>
      </c>
      <c r="R427" s="18">
        <v>5.48</v>
      </c>
      <c r="S427" s="18">
        <v>0.01</v>
      </c>
      <c r="T427" s="18">
        <v>5.52</v>
      </c>
      <c r="U427" s="18">
        <v>0.01</v>
      </c>
      <c r="V427" s="18">
        <v>5.55</v>
      </c>
      <c r="W427" s="18">
        <v>0.01</v>
      </c>
    </row>
    <row r="428" spans="1:23" x14ac:dyDescent="0.25">
      <c r="A428">
        <v>1000346</v>
      </c>
      <c r="B428" t="s">
        <v>512</v>
      </c>
      <c r="C428">
        <v>50</v>
      </c>
      <c r="D428">
        <v>9</v>
      </c>
      <c r="E428">
        <v>7</v>
      </c>
      <c r="H428" s="17">
        <v>10.74</v>
      </c>
      <c r="I428" s="17">
        <v>0.01</v>
      </c>
      <c r="J428" s="17">
        <v>11.49</v>
      </c>
      <c r="K428" s="17">
        <v>0.01</v>
      </c>
      <c r="L428" s="17">
        <v>11.65</v>
      </c>
      <c r="M428" s="17">
        <v>0.01</v>
      </c>
      <c r="N428" s="18">
        <v>11.57</v>
      </c>
      <c r="O428" s="18">
        <v>0.01</v>
      </c>
      <c r="P428" s="18">
        <v>11.99</v>
      </c>
      <c r="Q428" s="18">
        <v>0.01</v>
      </c>
      <c r="R428" s="18">
        <v>10</v>
      </c>
      <c r="S428" s="18">
        <v>0.01</v>
      </c>
      <c r="T428" s="18">
        <v>10.06</v>
      </c>
      <c r="U428" s="18">
        <v>0.01</v>
      </c>
      <c r="V428" s="18">
        <v>10.119999999999999</v>
      </c>
      <c r="W428" s="18">
        <v>0.01</v>
      </c>
    </row>
    <row r="429" spans="1:23" x14ac:dyDescent="0.25">
      <c r="A429">
        <v>1000348</v>
      </c>
      <c r="B429" t="s">
        <v>514</v>
      </c>
      <c r="C429">
        <v>50</v>
      </c>
      <c r="D429">
        <v>9</v>
      </c>
      <c r="E429">
        <v>7</v>
      </c>
      <c r="H429" s="17">
        <v>100.06</v>
      </c>
      <c r="I429" s="17">
        <v>0.01</v>
      </c>
      <c r="J429" s="17">
        <v>107</v>
      </c>
      <c r="K429" s="17">
        <v>0.01</v>
      </c>
      <c r="L429" s="17">
        <v>108.5</v>
      </c>
      <c r="M429" s="17">
        <v>0.01</v>
      </c>
      <c r="N429" s="18">
        <v>107.74</v>
      </c>
      <c r="O429" s="18">
        <v>0.01</v>
      </c>
      <c r="P429" s="18">
        <v>111.64</v>
      </c>
      <c r="Q429" s="18">
        <v>0.01</v>
      </c>
      <c r="R429" s="18">
        <v>93.14</v>
      </c>
      <c r="S429" s="18">
        <v>0.01</v>
      </c>
      <c r="T429" s="18">
        <v>93.7</v>
      </c>
      <c r="U429" s="18">
        <v>0.01</v>
      </c>
      <c r="V429" s="18">
        <v>94.27</v>
      </c>
      <c r="W429" s="18">
        <v>0.01</v>
      </c>
    </row>
    <row r="430" spans="1:23" x14ac:dyDescent="0.25">
      <c r="A430">
        <v>1000624</v>
      </c>
      <c r="B430" t="s">
        <v>527</v>
      </c>
      <c r="C430">
        <v>50</v>
      </c>
      <c r="D430">
        <v>9</v>
      </c>
      <c r="E430">
        <v>1</v>
      </c>
      <c r="H430" s="17">
        <v>10.94</v>
      </c>
      <c r="I430" s="17">
        <v>0.01</v>
      </c>
      <c r="J430" s="17">
        <v>11.7</v>
      </c>
      <c r="K430" s="17">
        <v>0.01</v>
      </c>
      <c r="L430" s="17">
        <v>11.86</v>
      </c>
      <c r="M430" s="17">
        <v>0.01</v>
      </c>
      <c r="N430" s="18">
        <v>11.78</v>
      </c>
      <c r="O430" s="18">
        <v>0.01</v>
      </c>
      <c r="P430" s="18">
        <v>12.2</v>
      </c>
      <c r="Q430" s="18">
        <v>0.01</v>
      </c>
      <c r="R430" s="18">
        <v>10.18</v>
      </c>
      <c r="S430" s="18">
        <v>0.01</v>
      </c>
      <c r="T430" s="18">
        <v>10.24</v>
      </c>
      <c r="U430" s="18">
        <v>0.01</v>
      </c>
      <c r="V430" s="18">
        <v>10.3</v>
      </c>
      <c r="W430" s="18">
        <v>0.01</v>
      </c>
    </row>
    <row r="431" spans="1:23" x14ac:dyDescent="0.25">
      <c r="A431">
        <v>1000973</v>
      </c>
      <c r="B431" t="s">
        <v>352</v>
      </c>
      <c r="C431">
        <v>50</v>
      </c>
      <c r="D431">
        <v>9</v>
      </c>
      <c r="E431">
        <v>1</v>
      </c>
      <c r="F431" t="s">
        <v>15</v>
      </c>
      <c r="H431" s="17">
        <v>104.22</v>
      </c>
      <c r="I431" s="17">
        <v>0.01</v>
      </c>
      <c r="J431" s="17">
        <v>111.44</v>
      </c>
      <c r="K431" s="17">
        <v>0.01</v>
      </c>
      <c r="L431" s="17">
        <v>113.01</v>
      </c>
      <c r="M431" s="17">
        <v>0.01</v>
      </c>
      <c r="N431" s="18">
        <v>112.22</v>
      </c>
      <c r="O431" s="18">
        <v>0.01</v>
      </c>
      <c r="P431" s="18">
        <v>116.28</v>
      </c>
      <c r="Q431" s="18">
        <v>0.01</v>
      </c>
      <c r="R431" s="18">
        <v>97.01</v>
      </c>
      <c r="S431" s="18">
        <v>0.01</v>
      </c>
      <c r="T431" s="18">
        <v>97.6</v>
      </c>
      <c r="U431" s="18">
        <v>0.01</v>
      </c>
      <c r="V431" s="18">
        <v>98.19</v>
      </c>
      <c r="W431" s="18">
        <v>0.01</v>
      </c>
    </row>
    <row r="432" spans="1:23" x14ac:dyDescent="0.25">
      <c r="A432">
        <v>1000625</v>
      </c>
      <c r="B432" t="s">
        <v>279</v>
      </c>
      <c r="C432">
        <v>50</v>
      </c>
      <c r="D432">
        <v>9</v>
      </c>
      <c r="E432">
        <v>1</v>
      </c>
      <c r="F432" t="s">
        <v>15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18">
        <v>0</v>
      </c>
      <c r="O432" s="18">
        <v>0</v>
      </c>
      <c r="P432" s="18">
        <v>0</v>
      </c>
      <c r="Q432" s="18">
        <v>0</v>
      </c>
      <c r="R432" s="18">
        <v>0</v>
      </c>
      <c r="S432" s="18">
        <v>0</v>
      </c>
      <c r="T432" s="18">
        <v>0</v>
      </c>
      <c r="U432" s="18">
        <v>0</v>
      </c>
      <c r="V432" s="18">
        <v>0</v>
      </c>
      <c r="W432" s="18">
        <v>0</v>
      </c>
    </row>
    <row r="433" spans="1:23" x14ac:dyDescent="0.25">
      <c r="A433">
        <v>1000185</v>
      </c>
      <c r="B433" t="s">
        <v>463</v>
      </c>
      <c r="C433">
        <v>50</v>
      </c>
      <c r="D433">
        <v>9</v>
      </c>
      <c r="E433">
        <v>1</v>
      </c>
      <c r="H433" s="17">
        <v>15.86</v>
      </c>
      <c r="I433" s="17">
        <v>21.92</v>
      </c>
      <c r="J433" s="17">
        <v>16.809999999999999</v>
      </c>
      <c r="K433" s="17">
        <v>23.25</v>
      </c>
      <c r="L433" s="17">
        <v>17.02</v>
      </c>
      <c r="M433" s="17">
        <v>23.53</v>
      </c>
      <c r="N433" s="18">
        <v>16.920000000000002</v>
      </c>
      <c r="O433" s="18">
        <v>23.39</v>
      </c>
      <c r="P433" s="18">
        <v>17.45</v>
      </c>
      <c r="Q433" s="18">
        <v>24.12</v>
      </c>
      <c r="R433" s="18">
        <v>16.809999999999999</v>
      </c>
      <c r="S433" s="18">
        <v>23.24</v>
      </c>
      <c r="T433" s="18">
        <v>16.920000000000002</v>
      </c>
      <c r="U433" s="18">
        <v>23.39</v>
      </c>
      <c r="V433" s="18">
        <v>17.02</v>
      </c>
      <c r="W433" s="18">
        <v>23.53</v>
      </c>
    </row>
    <row r="434" spans="1:23" x14ac:dyDescent="0.25">
      <c r="A434">
        <v>1000067</v>
      </c>
      <c r="B434" t="s">
        <v>441</v>
      </c>
      <c r="C434">
        <v>50</v>
      </c>
      <c r="D434">
        <v>9</v>
      </c>
      <c r="E434">
        <v>1</v>
      </c>
      <c r="H434" s="17">
        <v>25.59</v>
      </c>
      <c r="I434" s="17">
        <v>34.18</v>
      </c>
      <c r="J434" s="17">
        <v>27.37</v>
      </c>
      <c r="K434" s="17">
        <v>36.479999999999997</v>
      </c>
      <c r="L434" s="17">
        <v>27.75</v>
      </c>
      <c r="M434" s="17">
        <v>36.97</v>
      </c>
      <c r="N434" s="18">
        <v>27.56</v>
      </c>
      <c r="O434" s="18">
        <v>36.72</v>
      </c>
      <c r="P434" s="18">
        <v>28.55</v>
      </c>
      <c r="Q434" s="18">
        <v>38.01</v>
      </c>
      <c r="R434" s="18">
        <v>23.82</v>
      </c>
      <c r="S434" s="18">
        <v>31.75</v>
      </c>
      <c r="T434" s="18">
        <v>23.96</v>
      </c>
      <c r="U434" s="18">
        <v>31.93</v>
      </c>
      <c r="V434" s="18">
        <v>24.11</v>
      </c>
      <c r="W434" s="18">
        <v>32.119999999999997</v>
      </c>
    </row>
    <row r="435" spans="1:23" x14ac:dyDescent="0.25">
      <c r="A435">
        <v>1001504</v>
      </c>
      <c r="B435" t="s">
        <v>424</v>
      </c>
      <c r="C435">
        <v>50</v>
      </c>
      <c r="D435">
        <v>9</v>
      </c>
      <c r="E435">
        <v>1</v>
      </c>
      <c r="F435" t="s">
        <v>15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</row>
    <row r="436" spans="1:23" x14ac:dyDescent="0.25">
      <c r="A436">
        <v>1001102</v>
      </c>
      <c r="B436" t="s">
        <v>383</v>
      </c>
      <c r="C436">
        <v>50</v>
      </c>
      <c r="D436">
        <v>9</v>
      </c>
      <c r="E436">
        <v>4</v>
      </c>
      <c r="F436" t="s">
        <v>15</v>
      </c>
      <c r="H436" s="17">
        <v>0</v>
      </c>
      <c r="I436" s="17">
        <v>0</v>
      </c>
      <c r="J436" s="17">
        <v>0</v>
      </c>
      <c r="K436" s="17">
        <v>0</v>
      </c>
      <c r="L436" s="17">
        <v>0</v>
      </c>
      <c r="M436" s="17">
        <v>0</v>
      </c>
      <c r="N436" s="18">
        <v>0</v>
      </c>
      <c r="O436" s="18">
        <v>0</v>
      </c>
      <c r="P436" s="18">
        <v>0</v>
      </c>
      <c r="Q436" s="18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0</v>
      </c>
    </row>
    <row r="437" spans="1:23" x14ac:dyDescent="0.25">
      <c r="A437">
        <v>1000063</v>
      </c>
      <c r="B437" t="s">
        <v>56</v>
      </c>
      <c r="C437">
        <v>50</v>
      </c>
      <c r="D437">
        <v>9</v>
      </c>
      <c r="E437">
        <v>2</v>
      </c>
      <c r="F437" t="s">
        <v>15</v>
      </c>
      <c r="H437" s="17">
        <v>0</v>
      </c>
      <c r="I437" s="17">
        <v>0</v>
      </c>
      <c r="J437" s="17">
        <v>0</v>
      </c>
      <c r="K437" s="17">
        <v>0</v>
      </c>
      <c r="L437" s="17">
        <v>0</v>
      </c>
      <c r="M437" s="17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</row>
    <row r="438" spans="1:23" x14ac:dyDescent="0.25">
      <c r="A438">
        <v>1001008</v>
      </c>
      <c r="B438" t="s">
        <v>360</v>
      </c>
      <c r="C438">
        <v>50</v>
      </c>
      <c r="D438">
        <v>9</v>
      </c>
      <c r="E438">
        <v>3</v>
      </c>
      <c r="F438" t="s">
        <v>15</v>
      </c>
      <c r="H438" s="17">
        <v>0</v>
      </c>
      <c r="I438" s="17">
        <v>0</v>
      </c>
      <c r="J438" s="17">
        <v>0</v>
      </c>
      <c r="K438" s="17">
        <v>0</v>
      </c>
      <c r="L438" s="17">
        <v>0</v>
      </c>
      <c r="M438" s="17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</row>
    <row r="439" spans="1:23" x14ac:dyDescent="0.25">
      <c r="A439">
        <v>1000977</v>
      </c>
      <c r="B439" t="s">
        <v>355</v>
      </c>
      <c r="C439">
        <v>50</v>
      </c>
      <c r="D439">
        <v>9</v>
      </c>
      <c r="E439">
        <v>1</v>
      </c>
      <c r="F439" t="s">
        <v>15</v>
      </c>
      <c r="H439" s="17">
        <v>10.68</v>
      </c>
      <c r="I439" s="17">
        <v>10.68</v>
      </c>
      <c r="J439" s="17">
        <v>10.68</v>
      </c>
      <c r="K439" s="17">
        <v>10.68</v>
      </c>
      <c r="L439" s="17">
        <v>10.68</v>
      </c>
      <c r="M439" s="17">
        <v>10.68</v>
      </c>
      <c r="N439" s="18">
        <v>10.68</v>
      </c>
      <c r="O439" s="18">
        <v>10.68</v>
      </c>
      <c r="P439" s="18">
        <v>10.68</v>
      </c>
      <c r="Q439" s="18">
        <v>10.68</v>
      </c>
      <c r="R439" s="18">
        <v>10.68</v>
      </c>
      <c r="S439" s="18">
        <v>10.68</v>
      </c>
      <c r="T439" s="18">
        <v>10.68</v>
      </c>
      <c r="U439" s="18">
        <v>10.68</v>
      </c>
      <c r="V439" s="18">
        <v>10.68</v>
      </c>
      <c r="W439" s="18">
        <v>10.68</v>
      </c>
    </row>
    <row r="440" spans="1:23" x14ac:dyDescent="0.25">
      <c r="A440">
        <v>1000969</v>
      </c>
      <c r="B440" t="s">
        <v>351</v>
      </c>
      <c r="C440">
        <v>50</v>
      </c>
      <c r="D440">
        <v>9</v>
      </c>
      <c r="E440">
        <v>1</v>
      </c>
      <c r="F440" t="s">
        <v>15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7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</row>
    <row r="441" spans="1:23" x14ac:dyDescent="0.25">
      <c r="A441">
        <v>1000079</v>
      </c>
      <c r="B441" t="s">
        <v>64</v>
      </c>
      <c r="C441">
        <v>50</v>
      </c>
      <c r="D441">
        <v>9</v>
      </c>
      <c r="E441">
        <v>2</v>
      </c>
      <c r="F441" t="s">
        <v>15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7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</row>
    <row r="442" spans="1:23" x14ac:dyDescent="0.25">
      <c r="A442">
        <v>1000970</v>
      </c>
      <c r="B442" t="s">
        <v>542</v>
      </c>
      <c r="C442">
        <v>50</v>
      </c>
      <c r="D442">
        <v>9</v>
      </c>
      <c r="E442">
        <v>1</v>
      </c>
      <c r="H442" s="17">
        <v>10.68</v>
      </c>
      <c r="I442" s="17">
        <v>10.68</v>
      </c>
      <c r="J442" s="17">
        <v>10.68</v>
      </c>
      <c r="K442" s="17">
        <v>10.68</v>
      </c>
      <c r="L442" s="17">
        <v>10.68</v>
      </c>
      <c r="M442" s="17">
        <v>10.68</v>
      </c>
      <c r="N442" s="18">
        <v>10.68</v>
      </c>
      <c r="O442" s="18">
        <v>10.68</v>
      </c>
      <c r="P442" s="18">
        <v>10.68</v>
      </c>
      <c r="Q442" s="18">
        <v>10.68</v>
      </c>
      <c r="R442" s="18">
        <v>10.68</v>
      </c>
      <c r="S442" s="18">
        <v>10.68</v>
      </c>
      <c r="T442" s="18">
        <v>10.68</v>
      </c>
      <c r="U442" s="18">
        <v>10.68</v>
      </c>
      <c r="V442" s="18">
        <v>10.68</v>
      </c>
      <c r="W442" s="18">
        <v>10.68</v>
      </c>
    </row>
    <row r="443" spans="1:23" x14ac:dyDescent="0.25">
      <c r="A443">
        <v>1000971</v>
      </c>
      <c r="B443" t="s">
        <v>543</v>
      </c>
      <c r="C443">
        <v>50</v>
      </c>
      <c r="D443">
        <v>9</v>
      </c>
      <c r="E443">
        <v>1</v>
      </c>
      <c r="H443" s="17">
        <v>10.68</v>
      </c>
      <c r="I443" s="17">
        <v>10.68</v>
      </c>
      <c r="J443" s="17">
        <v>10.68</v>
      </c>
      <c r="K443" s="17">
        <v>10.68</v>
      </c>
      <c r="L443" s="17">
        <v>10.68</v>
      </c>
      <c r="M443" s="17">
        <v>10.68</v>
      </c>
      <c r="N443" s="18">
        <v>10.68</v>
      </c>
      <c r="O443" s="18">
        <v>10.68</v>
      </c>
      <c r="P443" s="18">
        <v>10.68</v>
      </c>
      <c r="Q443" s="18">
        <v>10.68</v>
      </c>
      <c r="R443" s="18">
        <v>10.68</v>
      </c>
      <c r="S443" s="18">
        <v>10.68</v>
      </c>
      <c r="T443" s="18">
        <v>10.68</v>
      </c>
      <c r="U443" s="18">
        <v>10.68</v>
      </c>
      <c r="V443" s="18">
        <v>10.68</v>
      </c>
      <c r="W443" s="18">
        <v>10.68</v>
      </c>
    </row>
    <row r="444" spans="1:23" x14ac:dyDescent="0.25">
      <c r="A444">
        <v>1000055</v>
      </c>
      <c r="B444" t="s">
        <v>52</v>
      </c>
      <c r="C444">
        <v>50</v>
      </c>
      <c r="D444">
        <v>9</v>
      </c>
      <c r="E444">
        <v>2</v>
      </c>
      <c r="F444" t="s">
        <v>15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7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</row>
    <row r="445" spans="1:23" x14ac:dyDescent="0.25">
      <c r="A445">
        <v>1000358</v>
      </c>
      <c r="B445" t="s">
        <v>516</v>
      </c>
      <c r="C445">
        <v>50</v>
      </c>
      <c r="D445">
        <v>9</v>
      </c>
      <c r="E445">
        <v>1</v>
      </c>
      <c r="H445" s="17">
        <v>11.68</v>
      </c>
      <c r="I445" s="17">
        <v>16.14</v>
      </c>
      <c r="J445" s="17">
        <v>12.38</v>
      </c>
      <c r="K445" s="17">
        <v>17.11</v>
      </c>
      <c r="L445" s="17">
        <v>12.53</v>
      </c>
      <c r="M445" s="17">
        <v>17.32</v>
      </c>
      <c r="N445" s="18">
        <v>12.45</v>
      </c>
      <c r="O445" s="18">
        <v>17.22</v>
      </c>
      <c r="P445" s="18">
        <v>12.84</v>
      </c>
      <c r="Q445" s="18">
        <v>17.760000000000002</v>
      </c>
      <c r="R445" s="18">
        <v>12.38</v>
      </c>
      <c r="S445" s="18">
        <v>17.11</v>
      </c>
      <c r="T445" s="18">
        <v>12.45</v>
      </c>
      <c r="U445" s="18">
        <v>17.21</v>
      </c>
      <c r="V445" s="18">
        <v>12.53</v>
      </c>
      <c r="W445" s="18">
        <v>17.32</v>
      </c>
    </row>
    <row r="446" spans="1:23" x14ac:dyDescent="0.25">
      <c r="A446">
        <v>1000338</v>
      </c>
      <c r="B446" t="s">
        <v>507</v>
      </c>
      <c r="C446">
        <v>50</v>
      </c>
      <c r="D446">
        <v>9</v>
      </c>
      <c r="E446">
        <v>7</v>
      </c>
      <c r="H446" s="17">
        <v>13.35</v>
      </c>
      <c r="I446" s="17">
        <v>18.46</v>
      </c>
      <c r="J446" s="17">
        <v>14.16</v>
      </c>
      <c r="K446" s="17">
        <v>19.57</v>
      </c>
      <c r="L446" s="17">
        <v>14.33</v>
      </c>
      <c r="M446" s="17">
        <v>19.809999999999999</v>
      </c>
      <c r="N446" s="18">
        <v>14.24</v>
      </c>
      <c r="O446" s="18">
        <v>19.690000000000001</v>
      </c>
      <c r="P446" s="18">
        <v>14.69</v>
      </c>
      <c r="Q446" s="18">
        <v>20.309999999999999</v>
      </c>
      <c r="R446" s="18">
        <v>14.16</v>
      </c>
      <c r="S446" s="18">
        <v>19.579999999999998</v>
      </c>
      <c r="T446" s="18">
        <v>14.24</v>
      </c>
      <c r="U446" s="18">
        <v>19.690000000000001</v>
      </c>
      <c r="V446" s="18">
        <v>14.33</v>
      </c>
      <c r="W446" s="18">
        <v>19.809999999999999</v>
      </c>
    </row>
    <row r="447" spans="1:23" x14ac:dyDescent="0.25">
      <c r="A447">
        <v>1000339</v>
      </c>
      <c r="B447" t="s">
        <v>242</v>
      </c>
      <c r="C447">
        <v>50</v>
      </c>
      <c r="D447">
        <v>9</v>
      </c>
      <c r="E447">
        <v>7</v>
      </c>
      <c r="F447" t="s">
        <v>15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</row>
    <row r="448" spans="1:23" x14ac:dyDescent="0.25">
      <c r="A448">
        <v>1000062</v>
      </c>
      <c r="B448" t="s">
        <v>55</v>
      </c>
      <c r="C448">
        <v>50</v>
      </c>
      <c r="D448">
        <v>9</v>
      </c>
      <c r="E448">
        <v>1</v>
      </c>
      <c r="F448" t="s">
        <v>15</v>
      </c>
      <c r="G448" t="s">
        <v>19</v>
      </c>
      <c r="H448" s="17">
        <v>49.84</v>
      </c>
      <c r="I448" s="17">
        <v>66.58</v>
      </c>
      <c r="J448" s="17">
        <v>53.3</v>
      </c>
      <c r="K448" s="17">
        <v>71.05</v>
      </c>
      <c r="L448" s="17">
        <v>54.05</v>
      </c>
      <c r="M448" s="17">
        <v>72.010000000000005</v>
      </c>
      <c r="N448" s="18">
        <v>53.67</v>
      </c>
      <c r="O448" s="18">
        <v>71.53</v>
      </c>
      <c r="P448" s="18">
        <v>55.61</v>
      </c>
      <c r="Q448" s="18">
        <v>74.03</v>
      </c>
      <c r="R448" s="18">
        <v>46.39</v>
      </c>
      <c r="S448" s="18">
        <v>61.83</v>
      </c>
      <c r="T448" s="18">
        <v>46.67</v>
      </c>
      <c r="U448" s="18">
        <v>62.19</v>
      </c>
      <c r="V448" s="18">
        <v>46.96</v>
      </c>
      <c r="W448" s="18">
        <v>62.57</v>
      </c>
    </row>
    <row r="449" spans="1:23" x14ac:dyDescent="0.25">
      <c r="A449">
        <v>1001185</v>
      </c>
      <c r="B449" t="s">
        <v>572</v>
      </c>
      <c r="C449">
        <v>50</v>
      </c>
      <c r="D449">
        <v>9</v>
      </c>
      <c r="E449">
        <v>1</v>
      </c>
      <c r="H449" s="17">
        <v>28.79</v>
      </c>
      <c r="I449" s="17">
        <v>0.01</v>
      </c>
      <c r="J449" s="17">
        <v>30.79</v>
      </c>
      <c r="K449" s="17">
        <v>0.01</v>
      </c>
      <c r="L449" s="17">
        <v>31.22</v>
      </c>
      <c r="M449" s="17">
        <v>0.01</v>
      </c>
      <c r="N449" s="18">
        <v>31</v>
      </c>
      <c r="O449" s="18">
        <v>0.01</v>
      </c>
      <c r="P449" s="18">
        <v>32.119999999999997</v>
      </c>
      <c r="Q449" s="18">
        <v>0.01</v>
      </c>
      <c r="R449" s="18">
        <v>26.8</v>
      </c>
      <c r="S449" s="18">
        <v>0.01</v>
      </c>
      <c r="T449" s="18">
        <v>26.96</v>
      </c>
      <c r="U449" s="18">
        <v>0.01</v>
      </c>
      <c r="V449" s="18">
        <v>27.12</v>
      </c>
      <c r="W449" s="18">
        <v>0.01</v>
      </c>
    </row>
    <row r="450" spans="1:23" x14ac:dyDescent="0.25">
      <c r="A450">
        <v>1001186</v>
      </c>
      <c r="B450" t="s">
        <v>404</v>
      </c>
      <c r="C450">
        <v>50</v>
      </c>
      <c r="D450">
        <v>9</v>
      </c>
      <c r="E450">
        <v>1</v>
      </c>
      <c r="F450" t="s">
        <v>15</v>
      </c>
      <c r="H450" s="17">
        <v>36.01</v>
      </c>
      <c r="I450" s="17">
        <v>0.01</v>
      </c>
      <c r="J450" s="17">
        <v>38.51</v>
      </c>
      <c r="K450" s="17">
        <v>0.01</v>
      </c>
      <c r="L450" s="17">
        <v>39.049999999999997</v>
      </c>
      <c r="M450" s="17">
        <v>0.01</v>
      </c>
      <c r="N450" s="18">
        <v>38.78</v>
      </c>
      <c r="O450" s="18">
        <v>0.01</v>
      </c>
      <c r="P450" s="18">
        <v>40.18</v>
      </c>
      <c r="Q450" s="18">
        <v>0.01</v>
      </c>
      <c r="R450" s="18">
        <v>33.520000000000003</v>
      </c>
      <c r="S450" s="18">
        <v>0.01</v>
      </c>
      <c r="T450" s="18">
        <v>33.72</v>
      </c>
      <c r="U450" s="18">
        <v>0.01</v>
      </c>
      <c r="V450" s="18">
        <v>33.93</v>
      </c>
      <c r="W450" s="18">
        <v>0.01</v>
      </c>
    </row>
    <row r="451" spans="1:23" x14ac:dyDescent="0.25">
      <c r="A451">
        <v>1000250</v>
      </c>
      <c r="B451" t="s">
        <v>186</v>
      </c>
      <c r="C451">
        <v>50</v>
      </c>
      <c r="D451">
        <v>9</v>
      </c>
      <c r="E451">
        <v>1</v>
      </c>
      <c r="F451" t="s">
        <v>15</v>
      </c>
      <c r="G451" t="s">
        <v>19</v>
      </c>
      <c r="H451" s="17">
        <v>16.63</v>
      </c>
      <c r="I451" s="17">
        <v>22.99</v>
      </c>
      <c r="J451" s="17">
        <v>17.63</v>
      </c>
      <c r="K451" s="17">
        <v>24.38</v>
      </c>
      <c r="L451" s="17">
        <v>17.850000000000001</v>
      </c>
      <c r="M451" s="17">
        <v>24.68</v>
      </c>
      <c r="N451" s="18">
        <v>17.739999999999998</v>
      </c>
      <c r="O451" s="18">
        <v>24.53</v>
      </c>
      <c r="P451" s="18">
        <v>18.3</v>
      </c>
      <c r="Q451" s="18">
        <v>25.29</v>
      </c>
      <c r="R451" s="18">
        <v>17.63</v>
      </c>
      <c r="S451" s="18">
        <v>24.37</v>
      </c>
      <c r="T451" s="18">
        <v>17.739999999999998</v>
      </c>
      <c r="U451" s="18">
        <v>24.52</v>
      </c>
      <c r="V451" s="18">
        <v>17.850000000000001</v>
      </c>
      <c r="W451" s="18">
        <v>24.68</v>
      </c>
    </row>
    <row r="452" spans="1:23" x14ac:dyDescent="0.25">
      <c r="A452">
        <v>1000662</v>
      </c>
      <c r="B452" t="s">
        <v>308</v>
      </c>
      <c r="C452">
        <v>50</v>
      </c>
      <c r="D452">
        <v>9</v>
      </c>
      <c r="E452">
        <v>98</v>
      </c>
      <c r="F452" t="s">
        <v>15</v>
      </c>
      <c r="G452" t="s">
        <v>19</v>
      </c>
      <c r="H452" s="17">
        <v>0</v>
      </c>
      <c r="I452" s="17">
        <v>0</v>
      </c>
      <c r="J452" s="17">
        <v>0</v>
      </c>
      <c r="K452" s="17">
        <v>0</v>
      </c>
      <c r="L452" s="17">
        <v>0</v>
      </c>
      <c r="M452" s="17">
        <v>0</v>
      </c>
      <c r="N452" s="18">
        <v>0</v>
      </c>
      <c r="O452" s="18">
        <v>0</v>
      </c>
      <c r="P452" s="18">
        <v>0</v>
      </c>
      <c r="Q452" s="18">
        <v>0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</row>
    <row r="453" spans="1:23" x14ac:dyDescent="0.25">
      <c r="A453">
        <v>1000351</v>
      </c>
      <c r="B453" t="s">
        <v>245</v>
      </c>
      <c r="C453">
        <v>50</v>
      </c>
      <c r="D453">
        <v>9</v>
      </c>
      <c r="E453">
        <v>1</v>
      </c>
      <c r="F453" t="s">
        <v>15</v>
      </c>
      <c r="G453" t="s">
        <v>19</v>
      </c>
      <c r="H453" s="17">
        <v>103.34</v>
      </c>
      <c r="I453" s="17">
        <v>142.86000000000001</v>
      </c>
      <c r="J453" s="17">
        <v>109.56</v>
      </c>
      <c r="K453" s="17">
        <v>151.47</v>
      </c>
      <c r="L453" s="17">
        <v>110.9</v>
      </c>
      <c r="M453" s="17">
        <v>153.31</v>
      </c>
      <c r="N453" s="18">
        <v>110.23</v>
      </c>
      <c r="O453" s="18">
        <v>152.38</v>
      </c>
      <c r="P453" s="18">
        <v>113.67</v>
      </c>
      <c r="Q453" s="18">
        <v>157.15</v>
      </c>
      <c r="R453" s="18">
        <v>109.56</v>
      </c>
      <c r="S453" s="18">
        <v>151.46</v>
      </c>
      <c r="T453" s="18">
        <v>110.23</v>
      </c>
      <c r="U453" s="18">
        <v>152.38999999999999</v>
      </c>
      <c r="V453" s="18">
        <v>110.9</v>
      </c>
      <c r="W453" s="18">
        <v>153.31</v>
      </c>
    </row>
    <row r="454" spans="1:23" x14ac:dyDescent="0.25">
      <c r="A454">
        <v>1000863</v>
      </c>
      <c r="B454" t="s">
        <v>337</v>
      </c>
      <c r="C454">
        <v>50</v>
      </c>
      <c r="D454">
        <v>9</v>
      </c>
      <c r="E454">
        <v>1</v>
      </c>
      <c r="F454" t="s">
        <v>15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  <c r="N454" s="18">
        <v>0</v>
      </c>
      <c r="O454" s="18">
        <v>0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0</v>
      </c>
    </row>
    <row r="455" spans="1:23" x14ac:dyDescent="0.25">
      <c r="A455">
        <v>1000393</v>
      </c>
      <c r="B455" t="s">
        <v>518</v>
      </c>
      <c r="C455">
        <v>50</v>
      </c>
      <c r="D455">
        <v>9</v>
      </c>
      <c r="E455">
        <v>1</v>
      </c>
      <c r="H455" s="17">
        <v>24.94</v>
      </c>
      <c r="I455" s="17">
        <v>34.479999999999997</v>
      </c>
      <c r="J455" s="17">
        <v>26.45</v>
      </c>
      <c r="K455" s="17">
        <v>36.56</v>
      </c>
      <c r="L455" s="17">
        <v>26.77</v>
      </c>
      <c r="M455" s="17">
        <v>37.01</v>
      </c>
      <c r="N455" s="18">
        <v>26.61</v>
      </c>
      <c r="O455" s="18">
        <v>36.78</v>
      </c>
      <c r="P455" s="18">
        <v>27.44</v>
      </c>
      <c r="Q455" s="18">
        <v>37.93</v>
      </c>
      <c r="R455" s="18">
        <v>26.45</v>
      </c>
      <c r="S455" s="18">
        <v>36.57</v>
      </c>
      <c r="T455" s="18">
        <v>26.61</v>
      </c>
      <c r="U455" s="18">
        <v>36.79</v>
      </c>
      <c r="V455" s="18">
        <v>26.77</v>
      </c>
      <c r="W455" s="18">
        <v>37.01</v>
      </c>
    </row>
    <row r="456" spans="1:23" x14ac:dyDescent="0.25">
      <c r="A456">
        <v>1000773</v>
      </c>
      <c r="B456" t="s">
        <v>321</v>
      </c>
      <c r="C456">
        <v>50</v>
      </c>
      <c r="D456">
        <v>9</v>
      </c>
      <c r="E456">
        <v>1</v>
      </c>
      <c r="F456" t="s">
        <v>15</v>
      </c>
      <c r="H456" s="17">
        <v>0</v>
      </c>
      <c r="I456" s="17">
        <v>0</v>
      </c>
      <c r="J456" s="17">
        <v>0</v>
      </c>
      <c r="K456" s="17">
        <v>0</v>
      </c>
      <c r="L456" s="17">
        <v>0</v>
      </c>
      <c r="M456" s="17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</row>
    <row r="457" spans="1:23" x14ac:dyDescent="0.25">
      <c r="A457">
        <v>1000626</v>
      </c>
      <c r="B457" t="s">
        <v>280</v>
      </c>
      <c r="C457">
        <v>50</v>
      </c>
      <c r="D457">
        <v>9</v>
      </c>
      <c r="E457">
        <v>1</v>
      </c>
      <c r="F457" t="s">
        <v>15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</row>
    <row r="458" spans="1:23" x14ac:dyDescent="0.25">
      <c r="A458">
        <v>1000113</v>
      </c>
      <c r="B458" t="s">
        <v>89</v>
      </c>
      <c r="C458">
        <v>50</v>
      </c>
      <c r="D458">
        <v>9</v>
      </c>
      <c r="E458">
        <v>1</v>
      </c>
      <c r="F458" t="s">
        <v>15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</row>
    <row r="459" spans="1:23" x14ac:dyDescent="0.25">
      <c r="A459">
        <v>1001532</v>
      </c>
      <c r="B459" t="s">
        <v>425</v>
      </c>
      <c r="C459">
        <v>50</v>
      </c>
      <c r="D459">
        <v>9</v>
      </c>
      <c r="E459">
        <v>7</v>
      </c>
      <c r="F459" t="s">
        <v>15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</row>
    <row r="460" spans="1:23" x14ac:dyDescent="0.25">
      <c r="A460">
        <v>1001535</v>
      </c>
      <c r="B460" t="s">
        <v>426</v>
      </c>
      <c r="C460">
        <v>50</v>
      </c>
      <c r="D460">
        <v>9</v>
      </c>
      <c r="E460">
        <v>7</v>
      </c>
      <c r="F460" t="s">
        <v>15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  <c r="N460" s="18">
        <v>0</v>
      </c>
      <c r="O460" s="18">
        <v>0</v>
      </c>
      <c r="P460" s="18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0</v>
      </c>
    </row>
    <row r="461" spans="1:23" x14ac:dyDescent="0.25">
      <c r="A461">
        <v>1000023</v>
      </c>
      <c r="B461" t="s">
        <v>33</v>
      </c>
      <c r="C461">
        <v>50</v>
      </c>
      <c r="D461">
        <v>9</v>
      </c>
      <c r="E461">
        <v>98</v>
      </c>
      <c r="F461" t="s">
        <v>15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  <c r="N461" s="18">
        <v>0</v>
      </c>
      <c r="O461" s="18">
        <v>0</v>
      </c>
      <c r="P461" s="18">
        <v>0</v>
      </c>
      <c r="Q461" s="18">
        <v>0</v>
      </c>
      <c r="R461" s="18">
        <v>0</v>
      </c>
      <c r="S461" s="18">
        <v>0</v>
      </c>
      <c r="T461" s="18">
        <v>0</v>
      </c>
      <c r="U461" s="18">
        <v>0</v>
      </c>
      <c r="V461" s="18">
        <v>0</v>
      </c>
      <c r="W461" s="18">
        <v>0</v>
      </c>
    </row>
    <row r="462" spans="1:23" x14ac:dyDescent="0.25">
      <c r="A462">
        <v>1000334</v>
      </c>
      <c r="B462" t="s">
        <v>506</v>
      </c>
      <c r="C462">
        <v>50</v>
      </c>
      <c r="D462">
        <v>9</v>
      </c>
      <c r="E462">
        <v>1</v>
      </c>
      <c r="H462" s="17">
        <v>15.06</v>
      </c>
      <c r="I462" s="17">
        <v>20.82</v>
      </c>
      <c r="J462" s="17">
        <v>15.97</v>
      </c>
      <c r="K462" s="17">
        <v>22.07</v>
      </c>
      <c r="L462" s="17">
        <v>16.16</v>
      </c>
      <c r="M462" s="17">
        <v>22.34</v>
      </c>
      <c r="N462" s="18">
        <v>16.059999999999999</v>
      </c>
      <c r="O462" s="18">
        <v>22.2</v>
      </c>
      <c r="P462" s="18">
        <v>16.559999999999999</v>
      </c>
      <c r="Q462" s="18">
        <v>22.9</v>
      </c>
      <c r="R462" s="18">
        <v>15.97</v>
      </c>
      <c r="S462" s="18">
        <v>22.08</v>
      </c>
      <c r="T462" s="18">
        <v>16.059999999999999</v>
      </c>
      <c r="U462" s="18">
        <v>22.2</v>
      </c>
      <c r="V462" s="18">
        <v>16.16</v>
      </c>
      <c r="W462" s="18">
        <v>22.34</v>
      </c>
    </row>
    <row r="463" spans="1:23" x14ac:dyDescent="0.25">
      <c r="A463">
        <v>1000291</v>
      </c>
      <c r="B463" t="s">
        <v>491</v>
      </c>
      <c r="C463">
        <v>50</v>
      </c>
      <c r="D463">
        <v>9</v>
      </c>
      <c r="E463">
        <v>1</v>
      </c>
      <c r="H463" s="17">
        <v>20.27</v>
      </c>
      <c r="I463" s="17">
        <v>28.02</v>
      </c>
      <c r="J463" s="17">
        <v>21.49</v>
      </c>
      <c r="K463" s="17">
        <v>29.71</v>
      </c>
      <c r="L463" s="17">
        <v>21.75</v>
      </c>
      <c r="M463" s="17">
        <v>30.07</v>
      </c>
      <c r="N463" s="18">
        <v>21.62</v>
      </c>
      <c r="O463" s="18">
        <v>29.89</v>
      </c>
      <c r="P463" s="18">
        <v>22.29</v>
      </c>
      <c r="Q463" s="18">
        <v>30.82</v>
      </c>
      <c r="R463" s="18">
        <v>21.49</v>
      </c>
      <c r="S463" s="18">
        <v>29.71</v>
      </c>
      <c r="T463" s="18">
        <v>21.62</v>
      </c>
      <c r="U463" s="18">
        <v>29.89</v>
      </c>
      <c r="V463" s="18">
        <v>21.75</v>
      </c>
      <c r="W463" s="18">
        <v>30.07</v>
      </c>
    </row>
    <row r="464" spans="1:23" x14ac:dyDescent="0.25">
      <c r="A464">
        <v>1000292</v>
      </c>
      <c r="B464" t="s">
        <v>492</v>
      </c>
      <c r="C464">
        <v>50</v>
      </c>
      <c r="D464">
        <v>9</v>
      </c>
      <c r="E464">
        <v>1</v>
      </c>
      <c r="H464" s="17">
        <v>27.47</v>
      </c>
      <c r="I464" s="17">
        <v>37.979999999999997</v>
      </c>
      <c r="J464" s="17">
        <v>29.12</v>
      </c>
      <c r="K464" s="17">
        <v>40.26</v>
      </c>
      <c r="L464" s="17">
        <v>29.48</v>
      </c>
      <c r="M464" s="17">
        <v>40.75</v>
      </c>
      <c r="N464" s="18">
        <v>29.3</v>
      </c>
      <c r="O464" s="18">
        <v>40.51</v>
      </c>
      <c r="P464" s="18">
        <v>30.22</v>
      </c>
      <c r="Q464" s="18">
        <v>41.77</v>
      </c>
      <c r="R464" s="18">
        <v>29.12</v>
      </c>
      <c r="S464" s="18">
        <v>40.26</v>
      </c>
      <c r="T464" s="18">
        <v>29.3</v>
      </c>
      <c r="U464" s="18">
        <v>40.51</v>
      </c>
      <c r="V464" s="18">
        <v>29.48</v>
      </c>
      <c r="W464" s="18">
        <v>40.75</v>
      </c>
    </row>
    <row r="465" spans="1:23" x14ac:dyDescent="0.25">
      <c r="A465">
        <v>1001305</v>
      </c>
      <c r="B465" t="s">
        <v>419</v>
      </c>
      <c r="C465">
        <v>50</v>
      </c>
      <c r="D465">
        <v>9</v>
      </c>
      <c r="E465">
        <v>1</v>
      </c>
      <c r="F465" t="s">
        <v>15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</row>
    <row r="466" spans="1:23" x14ac:dyDescent="0.25">
      <c r="A466">
        <v>1000359</v>
      </c>
      <c r="B466" t="s">
        <v>251</v>
      </c>
      <c r="C466">
        <v>50</v>
      </c>
      <c r="D466">
        <v>9</v>
      </c>
      <c r="E466">
        <v>1</v>
      </c>
      <c r="F466" t="s">
        <v>15</v>
      </c>
      <c r="G466" t="s">
        <v>19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</row>
    <row r="467" spans="1:23" x14ac:dyDescent="0.25">
      <c r="A467">
        <v>1000353</v>
      </c>
      <c r="B467" t="s">
        <v>246</v>
      </c>
      <c r="C467">
        <v>50</v>
      </c>
      <c r="D467">
        <v>9</v>
      </c>
      <c r="E467">
        <v>1</v>
      </c>
      <c r="F467" t="s">
        <v>15</v>
      </c>
      <c r="G467" t="s">
        <v>19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7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</row>
    <row r="468" spans="1:23" x14ac:dyDescent="0.25">
      <c r="A468">
        <v>1000309</v>
      </c>
      <c r="B468" t="s">
        <v>223</v>
      </c>
      <c r="C468">
        <v>50</v>
      </c>
      <c r="D468">
        <v>9</v>
      </c>
      <c r="E468">
        <v>1</v>
      </c>
      <c r="F468" t="s">
        <v>15</v>
      </c>
      <c r="G468" t="s">
        <v>19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7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</row>
    <row r="469" spans="1:23" x14ac:dyDescent="0.25">
      <c r="A469">
        <v>1000310</v>
      </c>
      <c r="B469" t="s">
        <v>224</v>
      </c>
      <c r="C469">
        <v>50</v>
      </c>
      <c r="D469">
        <v>9</v>
      </c>
      <c r="E469">
        <v>1</v>
      </c>
      <c r="F469" t="s">
        <v>15</v>
      </c>
      <c r="G469" t="s">
        <v>19</v>
      </c>
      <c r="H469" s="17">
        <v>489.82</v>
      </c>
      <c r="I469" s="17">
        <v>677.15</v>
      </c>
      <c r="J469" s="17">
        <v>519.33000000000004</v>
      </c>
      <c r="K469" s="17">
        <v>717.94</v>
      </c>
      <c r="L469" s="17">
        <v>525.66</v>
      </c>
      <c r="M469" s="17">
        <v>726.69</v>
      </c>
      <c r="N469" s="18">
        <v>522.47</v>
      </c>
      <c r="O469" s="18">
        <v>722.29</v>
      </c>
      <c r="P469" s="18">
        <v>538.79999999999995</v>
      </c>
      <c r="Q469" s="18">
        <v>744.86</v>
      </c>
      <c r="R469" s="18">
        <v>519.33000000000004</v>
      </c>
      <c r="S469" s="18">
        <v>717.94</v>
      </c>
      <c r="T469" s="18">
        <v>522.47</v>
      </c>
      <c r="U469" s="18">
        <v>722.28</v>
      </c>
      <c r="V469" s="18">
        <v>525.66</v>
      </c>
      <c r="W469" s="18">
        <v>726.69</v>
      </c>
    </row>
    <row r="470" spans="1:23" x14ac:dyDescent="0.25">
      <c r="A470">
        <v>1000316</v>
      </c>
      <c r="B470" t="s">
        <v>227</v>
      </c>
      <c r="C470">
        <v>50</v>
      </c>
      <c r="D470">
        <v>9</v>
      </c>
      <c r="E470">
        <v>4</v>
      </c>
      <c r="F470" t="s">
        <v>15</v>
      </c>
      <c r="G470" t="s">
        <v>19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7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</row>
    <row r="471" spans="1:23" x14ac:dyDescent="0.25">
      <c r="A471">
        <v>1001003</v>
      </c>
      <c r="B471" t="s">
        <v>227</v>
      </c>
      <c r="C471">
        <v>50</v>
      </c>
      <c r="D471">
        <v>9</v>
      </c>
      <c r="E471">
        <v>1</v>
      </c>
      <c r="F471" t="s">
        <v>15</v>
      </c>
      <c r="G471" t="s">
        <v>19</v>
      </c>
      <c r="H471" s="17">
        <v>13.54</v>
      </c>
      <c r="I471" s="17">
        <v>18.72</v>
      </c>
      <c r="J471" s="17">
        <v>14.35</v>
      </c>
      <c r="K471" s="17">
        <v>19.84</v>
      </c>
      <c r="L471" s="17">
        <v>14.53</v>
      </c>
      <c r="M471" s="17">
        <v>20.09</v>
      </c>
      <c r="N471" s="18">
        <v>14.44</v>
      </c>
      <c r="O471" s="18">
        <v>19.97</v>
      </c>
      <c r="P471" s="18">
        <v>14.89</v>
      </c>
      <c r="Q471" s="18">
        <v>20.59</v>
      </c>
      <c r="R471" s="18">
        <v>14.35</v>
      </c>
      <c r="S471" s="18">
        <v>19.84</v>
      </c>
      <c r="T471" s="18">
        <v>14.44</v>
      </c>
      <c r="U471" s="18">
        <v>19.96</v>
      </c>
      <c r="V471" s="18">
        <v>14.53</v>
      </c>
      <c r="W471" s="18">
        <v>20.09</v>
      </c>
    </row>
    <row r="472" spans="1:23" x14ac:dyDescent="0.25">
      <c r="A472">
        <v>1000360</v>
      </c>
      <c r="B472" t="s">
        <v>252</v>
      </c>
      <c r="C472">
        <v>50</v>
      </c>
      <c r="D472">
        <v>9</v>
      </c>
      <c r="E472">
        <v>1</v>
      </c>
      <c r="F472" t="s">
        <v>15</v>
      </c>
      <c r="G472" t="s">
        <v>19</v>
      </c>
      <c r="H472" s="17">
        <v>16.84</v>
      </c>
      <c r="I472" s="17">
        <v>0.01</v>
      </c>
      <c r="J472" s="17">
        <v>17.850000000000001</v>
      </c>
      <c r="K472" s="17">
        <v>0.01</v>
      </c>
      <c r="L472" s="17">
        <v>18.07</v>
      </c>
      <c r="M472" s="17">
        <v>0.01</v>
      </c>
      <c r="N472" s="18">
        <v>17.96</v>
      </c>
      <c r="O472" s="18">
        <v>0.01</v>
      </c>
      <c r="P472" s="18">
        <v>18.52</v>
      </c>
      <c r="Q472" s="18">
        <v>0.01</v>
      </c>
      <c r="R472" s="18">
        <v>17.850000000000001</v>
      </c>
      <c r="S472" s="18">
        <v>0.01</v>
      </c>
      <c r="T472" s="18">
        <v>17.96</v>
      </c>
      <c r="U472" s="18">
        <v>0.01</v>
      </c>
      <c r="V472" s="18">
        <v>18.07</v>
      </c>
      <c r="W472" s="18">
        <v>0.01</v>
      </c>
    </row>
    <row r="473" spans="1:23" x14ac:dyDescent="0.25">
      <c r="A473">
        <v>1000361</v>
      </c>
      <c r="B473" t="s">
        <v>253</v>
      </c>
      <c r="C473">
        <v>50</v>
      </c>
      <c r="D473">
        <v>9</v>
      </c>
      <c r="E473">
        <v>1</v>
      </c>
      <c r="F473" t="s">
        <v>15</v>
      </c>
      <c r="G473" t="s">
        <v>19</v>
      </c>
      <c r="H473" s="17">
        <v>24.89</v>
      </c>
      <c r="I473" s="17">
        <v>0.01</v>
      </c>
      <c r="J473" s="17">
        <v>26.39</v>
      </c>
      <c r="K473" s="17">
        <v>0.01</v>
      </c>
      <c r="L473" s="17">
        <v>26.71</v>
      </c>
      <c r="M473" s="17">
        <v>0.01</v>
      </c>
      <c r="N473" s="18">
        <v>26.55</v>
      </c>
      <c r="O473" s="18">
        <v>0.01</v>
      </c>
      <c r="P473" s="18">
        <v>27.38</v>
      </c>
      <c r="Q473" s="18">
        <v>0.01</v>
      </c>
      <c r="R473" s="18">
        <v>26.39</v>
      </c>
      <c r="S473" s="18">
        <v>0.01</v>
      </c>
      <c r="T473" s="18">
        <v>26.55</v>
      </c>
      <c r="U473" s="18">
        <v>0.01</v>
      </c>
      <c r="V473" s="18">
        <v>26.71</v>
      </c>
      <c r="W473" s="18">
        <v>0.01</v>
      </c>
    </row>
    <row r="474" spans="1:23" x14ac:dyDescent="0.25">
      <c r="A474">
        <v>1000816</v>
      </c>
      <c r="B474" t="s">
        <v>332</v>
      </c>
      <c r="C474">
        <v>50</v>
      </c>
      <c r="D474">
        <v>9</v>
      </c>
      <c r="E474">
        <v>1</v>
      </c>
      <c r="F474" t="s">
        <v>15</v>
      </c>
      <c r="H474" s="17">
        <v>0</v>
      </c>
      <c r="I474" s="17">
        <v>0</v>
      </c>
      <c r="J474" s="17">
        <v>0</v>
      </c>
      <c r="K474" s="17">
        <v>0</v>
      </c>
      <c r="L474" s="17">
        <v>0</v>
      </c>
      <c r="M474" s="17">
        <v>0</v>
      </c>
      <c r="N474" s="18">
        <v>0</v>
      </c>
      <c r="O474" s="18">
        <v>0</v>
      </c>
      <c r="P474" s="18">
        <v>0</v>
      </c>
      <c r="Q474" s="18">
        <v>0</v>
      </c>
      <c r="R474" s="18">
        <v>0</v>
      </c>
      <c r="S474" s="18">
        <v>0</v>
      </c>
      <c r="T474" s="18">
        <v>0</v>
      </c>
      <c r="U474" s="18">
        <v>0</v>
      </c>
      <c r="V474" s="18">
        <v>0</v>
      </c>
      <c r="W474" s="18">
        <v>0</v>
      </c>
    </row>
    <row r="475" spans="1:23" x14ac:dyDescent="0.25">
      <c r="A475">
        <v>1000106</v>
      </c>
      <c r="B475" t="s">
        <v>84</v>
      </c>
      <c r="C475">
        <v>50</v>
      </c>
      <c r="D475">
        <v>9</v>
      </c>
      <c r="E475">
        <v>7</v>
      </c>
      <c r="F475" t="s">
        <v>15</v>
      </c>
      <c r="G475" t="s">
        <v>19</v>
      </c>
      <c r="H475" s="17">
        <v>133.53</v>
      </c>
      <c r="I475" s="17">
        <v>184.6</v>
      </c>
      <c r="J475" s="17">
        <v>141.57</v>
      </c>
      <c r="K475" s="17">
        <v>195.72</v>
      </c>
      <c r="L475" s="17">
        <v>143.30000000000001</v>
      </c>
      <c r="M475" s="17">
        <v>198.1</v>
      </c>
      <c r="N475" s="18">
        <v>142.43</v>
      </c>
      <c r="O475" s="18">
        <v>196.9</v>
      </c>
      <c r="P475" s="18">
        <v>146.88</v>
      </c>
      <c r="Q475" s="18">
        <v>203.06</v>
      </c>
      <c r="R475" s="18">
        <v>141.57</v>
      </c>
      <c r="S475" s="18">
        <v>195.71</v>
      </c>
      <c r="T475" s="18">
        <v>142.43</v>
      </c>
      <c r="U475" s="18">
        <v>196.9</v>
      </c>
      <c r="V475" s="18">
        <v>143.30000000000001</v>
      </c>
      <c r="W475" s="18">
        <v>198.1</v>
      </c>
    </row>
    <row r="476" spans="1:23" x14ac:dyDescent="0.25">
      <c r="A476">
        <v>1000637</v>
      </c>
      <c r="B476" t="s">
        <v>288</v>
      </c>
      <c r="C476">
        <v>50</v>
      </c>
      <c r="D476">
        <v>9</v>
      </c>
      <c r="E476">
        <v>7</v>
      </c>
      <c r="F476" t="s">
        <v>15</v>
      </c>
      <c r="H476" s="17">
        <v>0</v>
      </c>
      <c r="I476" s="17">
        <v>0</v>
      </c>
      <c r="J476" s="17">
        <v>0</v>
      </c>
      <c r="K476" s="17">
        <v>0</v>
      </c>
      <c r="L476" s="17">
        <v>0</v>
      </c>
      <c r="M476" s="17">
        <v>0</v>
      </c>
      <c r="N476" s="18">
        <v>0</v>
      </c>
      <c r="O476" s="18">
        <v>0</v>
      </c>
      <c r="P476" s="18">
        <v>0</v>
      </c>
      <c r="Q476" s="18">
        <v>0</v>
      </c>
      <c r="R476" s="18">
        <v>0</v>
      </c>
      <c r="S476" s="18">
        <v>0</v>
      </c>
      <c r="T476" s="18">
        <v>0</v>
      </c>
      <c r="U476" s="18">
        <v>0</v>
      </c>
      <c r="V476" s="18">
        <v>0</v>
      </c>
      <c r="W476" s="18">
        <v>0</v>
      </c>
    </row>
    <row r="477" spans="1:23" x14ac:dyDescent="0.25">
      <c r="A477">
        <v>1000294</v>
      </c>
      <c r="B477" t="s">
        <v>493</v>
      </c>
      <c r="C477">
        <v>50</v>
      </c>
      <c r="D477">
        <v>9</v>
      </c>
      <c r="E477">
        <v>7</v>
      </c>
      <c r="H477" s="17">
        <v>11.97</v>
      </c>
      <c r="I477" s="17">
        <v>16.55</v>
      </c>
      <c r="J477" s="17">
        <v>12.7</v>
      </c>
      <c r="K477" s="17">
        <v>17.55</v>
      </c>
      <c r="L477" s="17">
        <v>12.85</v>
      </c>
      <c r="M477" s="17">
        <v>17.760000000000002</v>
      </c>
      <c r="N477" s="18">
        <v>12.77</v>
      </c>
      <c r="O477" s="18">
        <v>17.66</v>
      </c>
      <c r="P477" s="18">
        <v>13.17</v>
      </c>
      <c r="Q477" s="18">
        <v>18.21</v>
      </c>
      <c r="R477" s="18">
        <v>12.7</v>
      </c>
      <c r="S477" s="18">
        <v>17.559999999999999</v>
      </c>
      <c r="T477" s="18">
        <v>12.77</v>
      </c>
      <c r="U477" s="18">
        <v>17.649999999999999</v>
      </c>
      <c r="V477" s="18">
        <v>12.85</v>
      </c>
      <c r="W477" s="18">
        <v>17.760000000000002</v>
      </c>
    </row>
    <row r="478" spans="1:23" x14ac:dyDescent="0.25">
      <c r="A478">
        <v>1000199</v>
      </c>
      <c r="B478" t="s">
        <v>152</v>
      </c>
      <c r="C478">
        <v>50</v>
      </c>
      <c r="D478">
        <v>9</v>
      </c>
      <c r="E478">
        <v>7</v>
      </c>
      <c r="F478" t="s">
        <v>15</v>
      </c>
      <c r="H478" s="17">
        <v>0</v>
      </c>
      <c r="I478" s="17">
        <v>0</v>
      </c>
      <c r="J478" s="17">
        <v>0</v>
      </c>
      <c r="K478" s="17">
        <v>0</v>
      </c>
      <c r="L478" s="17">
        <v>0</v>
      </c>
      <c r="M478" s="17">
        <v>0</v>
      </c>
      <c r="N478" s="18">
        <v>0</v>
      </c>
      <c r="O478" s="18">
        <v>0</v>
      </c>
      <c r="P478" s="18">
        <v>0</v>
      </c>
      <c r="Q478" s="18">
        <v>0</v>
      </c>
      <c r="R478" s="18">
        <v>0</v>
      </c>
      <c r="S478" s="18">
        <v>0</v>
      </c>
      <c r="T478" s="18">
        <v>0</v>
      </c>
      <c r="U478" s="18">
        <v>0</v>
      </c>
      <c r="V478" s="18">
        <v>0</v>
      </c>
      <c r="W478" s="18">
        <v>0</v>
      </c>
    </row>
    <row r="479" spans="1:23" x14ac:dyDescent="0.25">
      <c r="A479">
        <v>1001193</v>
      </c>
      <c r="B479" t="s">
        <v>574</v>
      </c>
      <c r="C479">
        <v>50</v>
      </c>
      <c r="D479">
        <v>9</v>
      </c>
      <c r="E479">
        <v>1</v>
      </c>
      <c r="H479" s="17">
        <v>72.98</v>
      </c>
      <c r="I479" s="17">
        <v>97.49</v>
      </c>
      <c r="J479" s="17">
        <v>78.040000000000006</v>
      </c>
      <c r="K479" s="17">
        <v>104.02</v>
      </c>
      <c r="L479" s="17">
        <v>79.14</v>
      </c>
      <c r="M479" s="17">
        <v>105.44</v>
      </c>
      <c r="N479" s="18">
        <v>78.59</v>
      </c>
      <c r="O479" s="18">
        <v>104.73</v>
      </c>
      <c r="P479" s="18">
        <v>81.430000000000007</v>
      </c>
      <c r="Q479" s="18">
        <v>108.39</v>
      </c>
      <c r="R479" s="18">
        <v>67.930000000000007</v>
      </c>
      <c r="S479" s="18">
        <v>90.55</v>
      </c>
      <c r="T479" s="18">
        <v>68.349999999999994</v>
      </c>
      <c r="U479" s="18">
        <v>91.08</v>
      </c>
      <c r="V479" s="18">
        <v>68.760000000000005</v>
      </c>
      <c r="W479" s="18">
        <v>91.61</v>
      </c>
    </row>
    <row r="480" spans="1:23" x14ac:dyDescent="0.25">
      <c r="A480">
        <v>1000153</v>
      </c>
      <c r="B480" t="s">
        <v>457</v>
      </c>
      <c r="C480">
        <v>50</v>
      </c>
      <c r="D480">
        <v>9</v>
      </c>
      <c r="E480">
        <v>1</v>
      </c>
      <c r="H480" s="17">
        <v>12.98</v>
      </c>
      <c r="I480" s="17">
        <v>17.34</v>
      </c>
      <c r="J480" s="17">
        <v>13.88</v>
      </c>
      <c r="K480" s="17">
        <v>18.510000000000002</v>
      </c>
      <c r="L480" s="17">
        <v>14.08</v>
      </c>
      <c r="M480" s="17">
        <v>18.760000000000002</v>
      </c>
      <c r="N480" s="18">
        <v>13.98</v>
      </c>
      <c r="O480" s="18">
        <v>18.63</v>
      </c>
      <c r="P480" s="18">
        <v>14.49</v>
      </c>
      <c r="Q480" s="18">
        <v>19.28</v>
      </c>
      <c r="R480" s="18">
        <v>12.08</v>
      </c>
      <c r="S480" s="18">
        <v>16.100000000000001</v>
      </c>
      <c r="T480" s="18">
        <v>12.15</v>
      </c>
      <c r="U480" s="18">
        <v>16.190000000000001</v>
      </c>
      <c r="V480" s="18">
        <v>12.23</v>
      </c>
      <c r="W480" s="18">
        <v>16.29</v>
      </c>
    </row>
    <row r="481" spans="1:23" x14ac:dyDescent="0.25">
      <c r="A481">
        <v>1000152</v>
      </c>
      <c r="B481" t="s">
        <v>456</v>
      </c>
      <c r="C481">
        <v>50</v>
      </c>
      <c r="D481">
        <v>9</v>
      </c>
      <c r="E481">
        <v>1</v>
      </c>
      <c r="H481" s="17">
        <v>26</v>
      </c>
      <c r="I481" s="17">
        <v>34.729999999999997</v>
      </c>
      <c r="J481" s="17">
        <v>27.8</v>
      </c>
      <c r="K481" s="17">
        <v>37.049999999999997</v>
      </c>
      <c r="L481" s="17">
        <v>28.19</v>
      </c>
      <c r="M481" s="17">
        <v>37.56</v>
      </c>
      <c r="N481" s="18">
        <v>27.99</v>
      </c>
      <c r="O481" s="18">
        <v>37.299999999999997</v>
      </c>
      <c r="P481" s="18">
        <v>29.01</v>
      </c>
      <c r="Q481" s="18">
        <v>38.61</v>
      </c>
      <c r="R481" s="18">
        <v>24.2</v>
      </c>
      <c r="S481" s="18">
        <v>32.26</v>
      </c>
      <c r="T481" s="18">
        <v>24.34</v>
      </c>
      <c r="U481" s="18">
        <v>32.44</v>
      </c>
      <c r="V481" s="18">
        <v>24.49</v>
      </c>
      <c r="W481" s="18">
        <v>32.630000000000003</v>
      </c>
    </row>
    <row r="482" spans="1:23" x14ac:dyDescent="0.25">
      <c r="A482">
        <v>1000060</v>
      </c>
      <c r="B482" t="s">
        <v>53</v>
      </c>
      <c r="C482">
        <v>50</v>
      </c>
      <c r="D482">
        <v>9</v>
      </c>
      <c r="E482">
        <v>1</v>
      </c>
      <c r="F482" t="s">
        <v>15</v>
      </c>
      <c r="G482" t="s">
        <v>19</v>
      </c>
      <c r="H482" s="17">
        <v>386.48</v>
      </c>
      <c r="I482" s="17">
        <v>534.29</v>
      </c>
      <c r="J482" s="17">
        <v>409.76</v>
      </c>
      <c r="K482" s="17">
        <v>566.47</v>
      </c>
      <c r="L482" s="17">
        <v>414.76</v>
      </c>
      <c r="M482" s="17">
        <v>573.38</v>
      </c>
      <c r="N482" s="18">
        <v>412.25</v>
      </c>
      <c r="O482" s="18">
        <v>569.91</v>
      </c>
      <c r="P482" s="18">
        <v>425.13</v>
      </c>
      <c r="Q482" s="18">
        <v>587.72</v>
      </c>
      <c r="R482" s="18">
        <v>409.76</v>
      </c>
      <c r="S482" s="18">
        <v>566.47</v>
      </c>
      <c r="T482" s="18">
        <v>412.25</v>
      </c>
      <c r="U482" s="18">
        <v>569.91</v>
      </c>
      <c r="V482" s="18">
        <v>414.76</v>
      </c>
      <c r="W482" s="18">
        <v>573.38</v>
      </c>
    </row>
    <row r="483" spans="1:23" x14ac:dyDescent="0.25">
      <c r="A483">
        <v>1000006</v>
      </c>
      <c r="B483" t="s">
        <v>18</v>
      </c>
      <c r="C483">
        <v>50</v>
      </c>
      <c r="D483">
        <v>9</v>
      </c>
      <c r="E483">
        <v>1</v>
      </c>
      <c r="F483" t="s">
        <v>15</v>
      </c>
      <c r="G483" t="s">
        <v>19</v>
      </c>
      <c r="H483" s="17">
        <v>572.71</v>
      </c>
      <c r="I483" s="17">
        <v>791.73</v>
      </c>
      <c r="J483" s="17">
        <v>607.20000000000005</v>
      </c>
      <c r="K483" s="17">
        <v>839.42</v>
      </c>
      <c r="L483" s="17">
        <v>614.61</v>
      </c>
      <c r="M483" s="17">
        <v>849.66</v>
      </c>
      <c r="N483" s="18">
        <v>610.89</v>
      </c>
      <c r="O483" s="18">
        <v>844.51</v>
      </c>
      <c r="P483" s="18">
        <v>629.98</v>
      </c>
      <c r="Q483" s="18">
        <v>870.9</v>
      </c>
      <c r="R483" s="18">
        <v>607.20000000000005</v>
      </c>
      <c r="S483" s="18">
        <v>839.42</v>
      </c>
      <c r="T483" s="18">
        <v>610.89</v>
      </c>
      <c r="U483" s="18">
        <v>844.52</v>
      </c>
      <c r="V483" s="18">
        <v>614.61</v>
      </c>
      <c r="W483" s="18">
        <v>849.66</v>
      </c>
    </row>
    <row r="484" spans="1:23" x14ac:dyDescent="0.25">
      <c r="A484">
        <v>1000061</v>
      </c>
      <c r="B484" t="s">
        <v>54</v>
      </c>
      <c r="C484">
        <v>50</v>
      </c>
      <c r="D484">
        <v>9</v>
      </c>
      <c r="E484">
        <v>1</v>
      </c>
      <c r="F484" t="s">
        <v>15</v>
      </c>
      <c r="G484" t="s">
        <v>19</v>
      </c>
      <c r="H484" s="17">
        <v>85.66</v>
      </c>
      <c r="I484" s="17">
        <v>118.42</v>
      </c>
      <c r="J484" s="17">
        <v>90.82</v>
      </c>
      <c r="K484" s="17">
        <v>125.56</v>
      </c>
      <c r="L484" s="17">
        <v>91.93</v>
      </c>
      <c r="M484" s="17">
        <v>127.09</v>
      </c>
      <c r="N484" s="18">
        <v>91.37</v>
      </c>
      <c r="O484" s="18">
        <v>126.32</v>
      </c>
      <c r="P484" s="18">
        <v>94.23</v>
      </c>
      <c r="Q484" s="18">
        <v>130.27000000000001</v>
      </c>
      <c r="R484" s="18">
        <v>90.82</v>
      </c>
      <c r="S484" s="18">
        <v>125.55</v>
      </c>
      <c r="T484" s="18">
        <v>91.37</v>
      </c>
      <c r="U484" s="18">
        <v>126.31</v>
      </c>
      <c r="V484" s="18">
        <v>91.93</v>
      </c>
      <c r="W484" s="18">
        <v>127.09</v>
      </c>
    </row>
    <row r="485" spans="1:23" x14ac:dyDescent="0.25">
      <c r="A485">
        <v>1000280</v>
      </c>
      <c r="B485" t="s">
        <v>207</v>
      </c>
      <c r="C485">
        <v>50</v>
      </c>
      <c r="D485">
        <v>9</v>
      </c>
      <c r="E485">
        <v>1</v>
      </c>
      <c r="F485" t="s">
        <v>15</v>
      </c>
      <c r="G485" t="s">
        <v>19</v>
      </c>
      <c r="H485" s="17">
        <v>480.85</v>
      </c>
      <c r="I485" s="17">
        <v>0.01</v>
      </c>
      <c r="J485" s="17">
        <v>509.81</v>
      </c>
      <c r="K485" s="17">
        <v>0.01</v>
      </c>
      <c r="L485" s="17">
        <v>516.03</v>
      </c>
      <c r="M485" s="17">
        <v>0.01</v>
      </c>
      <c r="N485" s="18">
        <v>512.9</v>
      </c>
      <c r="O485" s="18">
        <v>0.01</v>
      </c>
      <c r="P485" s="18">
        <v>528.92999999999995</v>
      </c>
      <c r="Q485" s="18">
        <v>0.01</v>
      </c>
      <c r="R485" s="18">
        <v>509.81</v>
      </c>
      <c r="S485" s="18">
        <v>0.01</v>
      </c>
      <c r="T485" s="18">
        <v>512.9</v>
      </c>
      <c r="U485" s="18">
        <v>0.01</v>
      </c>
      <c r="V485" s="18">
        <v>516.03</v>
      </c>
      <c r="W485" s="18">
        <v>0.01</v>
      </c>
    </row>
    <row r="486" spans="1:23" x14ac:dyDescent="0.25">
      <c r="A486">
        <v>1000054</v>
      </c>
      <c r="B486" t="s">
        <v>51</v>
      </c>
      <c r="C486">
        <v>50</v>
      </c>
      <c r="D486">
        <v>9</v>
      </c>
      <c r="E486">
        <v>1</v>
      </c>
      <c r="F486" t="s">
        <v>15</v>
      </c>
      <c r="G486" t="s">
        <v>19</v>
      </c>
      <c r="H486" s="17">
        <v>200.85</v>
      </c>
      <c r="I486" s="17">
        <v>277.67</v>
      </c>
      <c r="J486" s="17">
        <v>212.95</v>
      </c>
      <c r="K486" s="17">
        <v>294.39</v>
      </c>
      <c r="L486" s="17">
        <v>215.55</v>
      </c>
      <c r="M486" s="17">
        <v>297.99</v>
      </c>
      <c r="N486" s="18">
        <v>214.24</v>
      </c>
      <c r="O486" s="18">
        <v>296.18</v>
      </c>
      <c r="P486" s="18">
        <v>220.94</v>
      </c>
      <c r="Q486" s="18">
        <v>305.43</v>
      </c>
      <c r="R486" s="18">
        <v>212.95</v>
      </c>
      <c r="S486" s="18">
        <v>294.39</v>
      </c>
      <c r="T486" s="18">
        <v>214.24</v>
      </c>
      <c r="U486" s="18">
        <v>296.17</v>
      </c>
      <c r="V486" s="18">
        <v>215.55</v>
      </c>
      <c r="W486" s="18">
        <v>297.99</v>
      </c>
    </row>
    <row r="487" spans="1:23" x14ac:dyDescent="0.25">
      <c r="A487">
        <v>1000633</v>
      </c>
      <c r="B487" t="s">
        <v>285</v>
      </c>
      <c r="C487">
        <v>50</v>
      </c>
      <c r="D487">
        <v>9</v>
      </c>
      <c r="E487">
        <v>1</v>
      </c>
      <c r="F487" t="s">
        <v>15</v>
      </c>
      <c r="G487" t="s">
        <v>19</v>
      </c>
      <c r="H487" s="17">
        <v>0</v>
      </c>
      <c r="I487" s="17">
        <v>0</v>
      </c>
      <c r="J487" s="17">
        <v>0</v>
      </c>
      <c r="K487" s="17">
        <v>0</v>
      </c>
      <c r="L487" s="17">
        <v>0</v>
      </c>
      <c r="M487" s="17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</row>
    <row r="488" spans="1:23" x14ac:dyDescent="0.25">
      <c r="A488">
        <v>1000344</v>
      </c>
      <c r="B488" t="s">
        <v>510</v>
      </c>
      <c r="C488">
        <v>50</v>
      </c>
      <c r="D488">
        <v>9</v>
      </c>
      <c r="E488">
        <v>1</v>
      </c>
      <c r="H488" s="17">
        <v>11.05</v>
      </c>
      <c r="I488" s="17">
        <v>0.01</v>
      </c>
      <c r="J488" s="17">
        <v>11.81</v>
      </c>
      <c r="K488" s="17">
        <v>0.01</v>
      </c>
      <c r="L488" s="17">
        <v>11.98</v>
      </c>
      <c r="M488" s="17">
        <v>0.01</v>
      </c>
      <c r="N488" s="18">
        <v>11.9</v>
      </c>
      <c r="O488" s="18">
        <v>0.01</v>
      </c>
      <c r="P488" s="18">
        <v>12.33</v>
      </c>
      <c r="Q488" s="18">
        <v>0.01</v>
      </c>
      <c r="R488" s="18">
        <v>10.28</v>
      </c>
      <c r="S488" s="18">
        <v>0.01</v>
      </c>
      <c r="T488" s="18">
        <v>10.34</v>
      </c>
      <c r="U488" s="18">
        <v>0.01</v>
      </c>
      <c r="V488" s="18">
        <v>10.4</v>
      </c>
      <c r="W488" s="18">
        <v>0.01</v>
      </c>
    </row>
    <row r="489" spans="1:23" x14ac:dyDescent="0.25">
      <c r="A489">
        <v>1000345</v>
      </c>
      <c r="B489" t="s">
        <v>511</v>
      </c>
      <c r="C489">
        <v>50</v>
      </c>
      <c r="D489">
        <v>9</v>
      </c>
      <c r="E489">
        <v>1</v>
      </c>
      <c r="H489" s="17">
        <v>169.91</v>
      </c>
      <c r="I489" s="17">
        <v>0.01</v>
      </c>
      <c r="J489" s="17">
        <v>181.69</v>
      </c>
      <c r="K489" s="17">
        <v>0.01</v>
      </c>
      <c r="L489" s="17">
        <v>184.25</v>
      </c>
      <c r="M489" s="17">
        <v>0.01</v>
      </c>
      <c r="N489" s="18">
        <v>182.96</v>
      </c>
      <c r="O489" s="18">
        <v>0.01</v>
      </c>
      <c r="P489" s="18">
        <v>189.58</v>
      </c>
      <c r="Q489" s="18">
        <v>0.01</v>
      </c>
      <c r="R489" s="18">
        <v>158.16</v>
      </c>
      <c r="S489" s="18">
        <v>0.01</v>
      </c>
      <c r="T489" s="18">
        <v>159.12</v>
      </c>
      <c r="U489" s="18">
        <v>0.01</v>
      </c>
      <c r="V489" s="18">
        <v>160.09</v>
      </c>
      <c r="W489" s="18">
        <v>0.01</v>
      </c>
    </row>
    <row r="490" spans="1:23" x14ac:dyDescent="0.25">
      <c r="A490">
        <v>1000204</v>
      </c>
      <c r="B490" t="s">
        <v>156</v>
      </c>
      <c r="C490">
        <v>50</v>
      </c>
      <c r="D490">
        <v>9</v>
      </c>
      <c r="E490">
        <v>1</v>
      </c>
      <c r="F490" t="s">
        <v>15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7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</row>
    <row r="491" spans="1:23" x14ac:dyDescent="0.25">
      <c r="A491">
        <v>1000205</v>
      </c>
      <c r="B491" t="s">
        <v>157</v>
      </c>
      <c r="C491">
        <v>50</v>
      </c>
      <c r="D491">
        <v>9</v>
      </c>
      <c r="E491">
        <v>1</v>
      </c>
      <c r="F491" t="s">
        <v>15</v>
      </c>
      <c r="H491" s="17">
        <v>0</v>
      </c>
      <c r="I491" s="17">
        <v>0</v>
      </c>
      <c r="J491" s="17">
        <v>0</v>
      </c>
      <c r="K491" s="17">
        <v>0</v>
      </c>
      <c r="L491" s="17">
        <v>0</v>
      </c>
      <c r="M491" s="17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</row>
    <row r="492" spans="1:23" x14ac:dyDescent="0.25">
      <c r="A492">
        <v>1000306</v>
      </c>
      <c r="B492" t="s">
        <v>222</v>
      </c>
      <c r="C492">
        <v>50</v>
      </c>
      <c r="D492">
        <v>9</v>
      </c>
      <c r="E492">
        <v>1</v>
      </c>
      <c r="F492" t="s">
        <v>15</v>
      </c>
      <c r="G492" t="s">
        <v>19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7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</row>
    <row r="493" spans="1:23" x14ac:dyDescent="0.25">
      <c r="A493">
        <v>1000389</v>
      </c>
      <c r="B493" t="s">
        <v>255</v>
      </c>
      <c r="C493">
        <v>50</v>
      </c>
      <c r="D493">
        <v>9</v>
      </c>
      <c r="E493">
        <v>7</v>
      </c>
      <c r="F493" t="s">
        <v>15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17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</row>
    <row r="494" spans="1:23" x14ac:dyDescent="0.25">
      <c r="A494">
        <v>1000021</v>
      </c>
      <c r="B494" t="s">
        <v>31</v>
      </c>
      <c r="C494">
        <v>50</v>
      </c>
      <c r="D494">
        <v>9</v>
      </c>
      <c r="E494">
        <v>1</v>
      </c>
      <c r="F494" t="s">
        <v>15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</row>
    <row r="495" spans="1:23" x14ac:dyDescent="0.25">
      <c r="A495">
        <v>1000664</v>
      </c>
      <c r="B495" t="s">
        <v>754</v>
      </c>
      <c r="C495">
        <v>50</v>
      </c>
      <c r="D495">
        <v>9</v>
      </c>
      <c r="E495">
        <v>9</v>
      </c>
      <c r="F495" t="s">
        <v>15</v>
      </c>
      <c r="G495" t="s">
        <v>19</v>
      </c>
      <c r="H495" s="17">
        <v>14.97</v>
      </c>
      <c r="I495" s="17">
        <v>20.7</v>
      </c>
      <c r="J495" s="17">
        <v>15.88</v>
      </c>
      <c r="K495" s="17">
        <v>21.95</v>
      </c>
      <c r="L495" s="17">
        <v>16.07</v>
      </c>
      <c r="M495" s="17">
        <v>22.22</v>
      </c>
      <c r="N495" s="18">
        <v>15.97</v>
      </c>
      <c r="O495" s="18">
        <v>22.08</v>
      </c>
      <c r="P495" s="18">
        <v>16.47</v>
      </c>
      <c r="Q495" s="18">
        <v>22.77</v>
      </c>
      <c r="R495" s="18">
        <v>15.88</v>
      </c>
      <c r="S495" s="18">
        <v>21.95</v>
      </c>
      <c r="T495" s="18">
        <v>15.97</v>
      </c>
      <c r="U495" s="18">
        <v>22.08</v>
      </c>
      <c r="V495" s="18">
        <v>16.07</v>
      </c>
      <c r="W495" s="18">
        <v>22.22</v>
      </c>
    </row>
    <row r="496" spans="1:23" x14ac:dyDescent="0.25">
      <c r="A496">
        <v>1000341</v>
      </c>
      <c r="B496" t="s">
        <v>509</v>
      </c>
      <c r="C496">
        <v>50</v>
      </c>
      <c r="D496">
        <v>9</v>
      </c>
      <c r="E496">
        <v>1</v>
      </c>
      <c r="H496" s="17">
        <v>16.739999999999998</v>
      </c>
      <c r="I496" s="17">
        <v>22.36</v>
      </c>
      <c r="J496" s="17">
        <v>17.899999999999999</v>
      </c>
      <c r="K496" s="17">
        <v>23.86</v>
      </c>
      <c r="L496" s="17">
        <v>18.149999999999999</v>
      </c>
      <c r="M496" s="17">
        <v>24.18</v>
      </c>
      <c r="N496" s="18">
        <v>18.02</v>
      </c>
      <c r="O496" s="18">
        <v>24.02</v>
      </c>
      <c r="P496" s="18">
        <v>18.68</v>
      </c>
      <c r="Q496" s="18">
        <v>24.86</v>
      </c>
      <c r="R496" s="18">
        <v>15.58</v>
      </c>
      <c r="S496" s="18">
        <v>20.77</v>
      </c>
      <c r="T496" s="18">
        <v>15.67</v>
      </c>
      <c r="U496" s="18">
        <v>20.88</v>
      </c>
      <c r="V496" s="18">
        <v>15.77</v>
      </c>
      <c r="W496" s="18">
        <v>21.01</v>
      </c>
    </row>
    <row r="497" spans="1:23" x14ac:dyDescent="0.25">
      <c r="A497">
        <v>1000987</v>
      </c>
      <c r="B497" t="s">
        <v>357</v>
      </c>
      <c r="C497">
        <v>50</v>
      </c>
      <c r="D497">
        <v>9</v>
      </c>
      <c r="E497">
        <v>1</v>
      </c>
      <c r="F497" t="s">
        <v>15</v>
      </c>
      <c r="H497" s="17">
        <v>0</v>
      </c>
      <c r="I497" s="17">
        <v>0</v>
      </c>
      <c r="J497" s="17">
        <v>0</v>
      </c>
      <c r="K497" s="17">
        <v>0</v>
      </c>
      <c r="L497" s="17">
        <v>0</v>
      </c>
      <c r="M497" s="17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</row>
    <row r="498" spans="1:23" x14ac:dyDescent="0.25">
      <c r="A498">
        <v>1000989</v>
      </c>
      <c r="B498" t="s">
        <v>358</v>
      </c>
      <c r="C498">
        <v>50</v>
      </c>
      <c r="D498">
        <v>9</v>
      </c>
      <c r="E498">
        <v>1</v>
      </c>
      <c r="F498" t="s">
        <v>15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17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</row>
    <row r="499" spans="1:23" x14ac:dyDescent="0.25">
      <c r="A499">
        <v>1000024</v>
      </c>
      <c r="B499" t="s">
        <v>34</v>
      </c>
      <c r="C499">
        <v>50</v>
      </c>
      <c r="D499">
        <v>9</v>
      </c>
      <c r="E499">
        <v>1</v>
      </c>
      <c r="F499" t="s">
        <v>15</v>
      </c>
      <c r="G499" t="s">
        <v>19</v>
      </c>
      <c r="H499" s="17">
        <v>1834.86</v>
      </c>
      <c r="I499" s="17">
        <v>0.01</v>
      </c>
      <c r="J499" s="17">
        <v>1945.38</v>
      </c>
      <c r="K499" s="17">
        <v>0.01</v>
      </c>
      <c r="L499" s="17">
        <v>1969.11</v>
      </c>
      <c r="M499" s="17">
        <v>0.01</v>
      </c>
      <c r="N499" s="18">
        <v>1957.18</v>
      </c>
      <c r="O499" s="18">
        <v>0.01</v>
      </c>
      <c r="P499" s="18">
        <v>2018.34</v>
      </c>
      <c r="Q499" s="18">
        <v>0.01</v>
      </c>
      <c r="R499" s="18">
        <v>1945.38</v>
      </c>
      <c r="S499" s="18">
        <v>0.01</v>
      </c>
      <c r="T499" s="18">
        <v>1957.18</v>
      </c>
      <c r="U499" s="18">
        <v>0.01</v>
      </c>
      <c r="V499" s="18">
        <v>1969.11</v>
      </c>
      <c r="W499" s="18">
        <v>0.01</v>
      </c>
    </row>
    <row r="500" spans="1:23" x14ac:dyDescent="0.25">
      <c r="A500">
        <v>1000399</v>
      </c>
      <c r="B500" t="s">
        <v>262</v>
      </c>
      <c r="C500">
        <v>50</v>
      </c>
      <c r="D500">
        <v>9</v>
      </c>
      <c r="E500">
        <v>1</v>
      </c>
      <c r="F500" t="s">
        <v>15</v>
      </c>
      <c r="G500" t="s">
        <v>19</v>
      </c>
      <c r="H500" s="17">
        <v>1197.77</v>
      </c>
      <c r="I500" s="17">
        <v>1655.85</v>
      </c>
      <c r="J500" s="17">
        <v>1269.92</v>
      </c>
      <c r="K500" s="17">
        <v>1755.59</v>
      </c>
      <c r="L500" s="17">
        <v>1285.4100000000001</v>
      </c>
      <c r="M500" s="17">
        <v>1777</v>
      </c>
      <c r="N500" s="18">
        <v>1277.6199999999999</v>
      </c>
      <c r="O500" s="18">
        <v>1766.24</v>
      </c>
      <c r="P500" s="18">
        <v>1317.55</v>
      </c>
      <c r="Q500" s="18">
        <v>1821.43</v>
      </c>
      <c r="R500" s="18">
        <v>1269.92</v>
      </c>
      <c r="S500" s="18">
        <v>1755.59</v>
      </c>
      <c r="T500" s="18">
        <v>1277.6199999999999</v>
      </c>
      <c r="U500" s="18">
        <v>1766.23</v>
      </c>
      <c r="V500" s="18">
        <v>1285.4100000000001</v>
      </c>
      <c r="W500" s="18">
        <v>1777</v>
      </c>
    </row>
    <row r="501" spans="1:23" x14ac:dyDescent="0.25">
      <c r="A501">
        <v>1000397</v>
      </c>
      <c r="B501" t="s">
        <v>260</v>
      </c>
      <c r="C501">
        <v>50</v>
      </c>
      <c r="D501">
        <v>9</v>
      </c>
      <c r="E501">
        <v>1</v>
      </c>
      <c r="F501" t="s">
        <v>15</v>
      </c>
      <c r="G501" t="s">
        <v>19</v>
      </c>
      <c r="H501" s="17">
        <v>36.69</v>
      </c>
      <c r="I501" s="17">
        <v>50.72</v>
      </c>
      <c r="J501" s="17">
        <v>38.9</v>
      </c>
      <c r="K501" s="17">
        <v>53.77</v>
      </c>
      <c r="L501" s="17">
        <v>39.369999999999997</v>
      </c>
      <c r="M501" s="17">
        <v>54.43</v>
      </c>
      <c r="N501" s="18">
        <v>39.130000000000003</v>
      </c>
      <c r="O501" s="18">
        <v>54.1</v>
      </c>
      <c r="P501" s="18">
        <v>40.35</v>
      </c>
      <c r="Q501" s="18">
        <v>55.79</v>
      </c>
      <c r="R501" s="18">
        <v>38.9</v>
      </c>
      <c r="S501" s="18">
        <v>53.78</v>
      </c>
      <c r="T501" s="18">
        <v>39.130000000000003</v>
      </c>
      <c r="U501" s="18">
        <v>54.09</v>
      </c>
      <c r="V501" s="18">
        <v>39.369999999999997</v>
      </c>
      <c r="W501" s="18">
        <v>54.43</v>
      </c>
    </row>
    <row r="502" spans="1:23" x14ac:dyDescent="0.25">
      <c r="A502">
        <v>1000050</v>
      </c>
      <c r="B502" t="s">
        <v>49</v>
      </c>
      <c r="C502">
        <v>50</v>
      </c>
      <c r="D502">
        <v>9</v>
      </c>
      <c r="E502">
        <v>1</v>
      </c>
      <c r="F502" t="s">
        <v>15</v>
      </c>
      <c r="H502" s="17">
        <v>0</v>
      </c>
      <c r="I502" s="17">
        <v>0</v>
      </c>
      <c r="J502" s="17">
        <v>0</v>
      </c>
      <c r="K502" s="17">
        <v>0</v>
      </c>
      <c r="L502" s="17">
        <v>0</v>
      </c>
      <c r="M502" s="17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</row>
    <row r="503" spans="1:23" x14ac:dyDescent="0.25">
      <c r="A503">
        <v>1000045</v>
      </c>
      <c r="B503" t="s">
        <v>45</v>
      </c>
      <c r="C503">
        <v>50</v>
      </c>
      <c r="D503">
        <v>9</v>
      </c>
      <c r="E503">
        <v>1</v>
      </c>
      <c r="F503" t="s">
        <v>15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7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</row>
    <row r="504" spans="1:23" x14ac:dyDescent="0.25">
      <c r="A504">
        <v>1000035</v>
      </c>
      <c r="B504" t="s">
        <v>40</v>
      </c>
      <c r="C504">
        <v>50</v>
      </c>
      <c r="D504">
        <v>9</v>
      </c>
      <c r="E504">
        <v>1</v>
      </c>
      <c r="F504" t="s">
        <v>15</v>
      </c>
      <c r="H504" s="17">
        <v>0</v>
      </c>
      <c r="I504" s="17">
        <v>0</v>
      </c>
      <c r="J504" s="17">
        <v>0</v>
      </c>
      <c r="K504" s="17">
        <v>0</v>
      </c>
      <c r="L504" s="17">
        <v>0</v>
      </c>
      <c r="M504" s="17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</row>
    <row r="505" spans="1:23" x14ac:dyDescent="0.25">
      <c r="A505">
        <v>1000027</v>
      </c>
      <c r="B505" t="s">
        <v>36</v>
      </c>
      <c r="C505">
        <v>50</v>
      </c>
      <c r="D505">
        <v>9</v>
      </c>
      <c r="E505">
        <v>1</v>
      </c>
      <c r="F505" t="s">
        <v>15</v>
      </c>
      <c r="H505" s="17">
        <v>0</v>
      </c>
      <c r="I505" s="17">
        <v>0</v>
      </c>
      <c r="J505" s="17">
        <v>0</v>
      </c>
      <c r="K505" s="17">
        <v>0</v>
      </c>
      <c r="L505" s="17">
        <v>0</v>
      </c>
      <c r="M505" s="17">
        <v>0</v>
      </c>
      <c r="N505" s="18">
        <v>0</v>
      </c>
      <c r="O505" s="18">
        <v>0</v>
      </c>
      <c r="P505" s="18">
        <v>0</v>
      </c>
      <c r="Q505" s="18">
        <v>0</v>
      </c>
      <c r="R505" s="18">
        <v>0</v>
      </c>
      <c r="S505" s="18">
        <v>0</v>
      </c>
      <c r="T505" s="18">
        <v>0</v>
      </c>
      <c r="U505" s="18">
        <v>0</v>
      </c>
      <c r="V505" s="18">
        <v>0</v>
      </c>
      <c r="W505" s="18">
        <v>0</v>
      </c>
    </row>
    <row r="506" spans="1:23" x14ac:dyDescent="0.25">
      <c r="A506">
        <v>1000632</v>
      </c>
      <c r="B506" t="s">
        <v>284</v>
      </c>
      <c r="C506">
        <v>50</v>
      </c>
      <c r="D506">
        <v>9</v>
      </c>
      <c r="E506">
        <v>1</v>
      </c>
      <c r="F506" t="s">
        <v>15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7">
        <v>0</v>
      </c>
      <c r="N506" s="18">
        <v>0</v>
      </c>
      <c r="O506" s="18">
        <v>0</v>
      </c>
      <c r="P506" s="18">
        <v>0</v>
      </c>
      <c r="Q506" s="18">
        <v>0</v>
      </c>
      <c r="R506" s="18">
        <v>0</v>
      </c>
      <c r="S506" s="18">
        <v>0</v>
      </c>
      <c r="T506" s="18">
        <v>0</v>
      </c>
      <c r="U506" s="18">
        <v>0</v>
      </c>
      <c r="V506" s="18">
        <v>0</v>
      </c>
      <c r="W506" s="18">
        <v>0</v>
      </c>
    </row>
    <row r="507" spans="1:23" x14ac:dyDescent="0.25">
      <c r="A507">
        <v>1000019</v>
      </c>
      <c r="B507" t="s">
        <v>29</v>
      </c>
      <c r="C507">
        <v>50</v>
      </c>
      <c r="D507">
        <v>9</v>
      </c>
      <c r="E507">
        <v>1</v>
      </c>
      <c r="F507" t="s">
        <v>15</v>
      </c>
      <c r="H507" s="17">
        <v>0</v>
      </c>
      <c r="I507" s="17">
        <v>0</v>
      </c>
      <c r="J507" s="17">
        <v>0</v>
      </c>
      <c r="K507" s="17">
        <v>0</v>
      </c>
      <c r="L507" s="17">
        <v>0</v>
      </c>
      <c r="M507" s="17">
        <v>0</v>
      </c>
      <c r="N507" s="18">
        <v>0</v>
      </c>
      <c r="O507" s="18">
        <v>0</v>
      </c>
      <c r="P507" s="18">
        <v>0</v>
      </c>
      <c r="Q507" s="18">
        <v>0</v>
      </c>
      <c r="R507" s="18">
        <v>0</v>
      </c>
      <c r="S507" s="18">
        <v>0</v>
      </c>
      <c r="T507" s="18">
        <v>0</v>
      </c>
      <c r="U507" s="18">
        <v>0</v>
      </c>
      <c r="V507" s="18">
        <v>0</v>
      </c>
      <c r="W507" s="18">
        <v>0</v>
      </c>
    </row>
    <row r="508" spans="1:23" x14ac:dyDescent="0.25">
      <c r="A508">
        <v>1000036</v>
      </c>
      <c r="B508" t="s">
        <v>41</v>
      </c>
      <c r="C508">
        <v>50</v>
      </c>
      <c r="D508">
        <v>9</v>
      </c>
      <c r="E508">
        <v>1</v>
      </c>
      <c r="F508" t="s">
        <v>15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  <c r="N508" s="18">
        <v>0</v>
      </c>
      <c r="O508" s="18">
        <v>0</v>
      </c>
      <c r="P508" s="18">
        <v>0</v>
      </c>
      <c r="Q508" s="18">
        <v>0</v>
      </c>
      <c r="R508" s="18">
        <v>0</v>
      </c>
      <c r="S508" s="18">
        <v>0</v>
      </c>
      <c r="T508" s="18">
        <v>0</v>
      </c>
      <c r="U508" s="18">
        <v>0</v>
      </c>
      <c r="V508" s="18">
        <v>0</v>
      </c>
      <c r="W508" s="18">
        <v>0</v>
      </c>
    </row>
    <row r="509" spans="1:23" x14ac:dyDescent="0.25">
      <c r="A509">
        <v>1000080</v>
      </c>
      <c r="B509" t="s">
        <v>65</v>
      </c>
      <c r="C509">
        <v>50</v>
      </c>
      <c r="D509">
        <v>9</v>
      </c>
      <c r="E509">
        <v>1</v>
      </c>
      <c r="F509" t="s">
        <v>15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0</v>
      </c>
      <c r="N509" s="18">
        <v>0</v>
      </c>
      <c r="O509" s="18">
        <v>0</v>
      </c>
      <c r="P509" s="18">
        <v>0</v>
      </c>
      <c r="Q509" s="18">
        <v>0</v>
      </c>
      <c r="R509" s="18">
        <v>0</v>
      </c>
      <c r="S509" s="18">
        <v>0</v>
      </c>
      <c r="T509" s="18">
        <v>0</v>
      </c>
      <c r="U509" s="18">
        <v>0</v>
      </c>
      <c r="V509" s="18">
        <v>0</v>
      </c>
      <c r="W509" s="18">
        <v>0</v>
      </c>
    </row>
    <row r="510" spans="1:23" x14ac:dyDescent="0.25">
      <c r="A510">
        <v>1000144</v>
      </c>
      <c r="B510" t="s">
        <v>115</v>
      </c>
      <c r="C510">
        <v>50</v>
      </c>
      <c r="D510">
        <v>9</v>
      </c>
      <c r="E510">
        <v>1</v>
      </c>
      <c r="F510" t="s">
        <v>15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18">
        <v>0</v>
      </c>
      <c r="O510" s="18">
        <v>0</v>
      </c>
      <c r="P510" s="18">
        <v>0</v>
      </c>
      <c r="Q510" s="18">
        <v>0</v>
      </c>
      <c r="R510" s="18">
        <v>0</v>
      </c>
      <c r="S510" s="18">
        <v>0</v>
      </c>
      <c r="T510" s="18">
        <v>0</v>
      </c>
      <c r="U510" s="18">
        <v>0</v>
      </c>
      <c r="V510" s="18">
        <v>0</v>
      </c>
      <c r="W510" s="18">
        <v>0</v>
      </c>
    </row>
    <row r="511" spans="1:23" x14ac:dyDescent="0.25">
      <c r="A511">
        <v>1000119</v>
      </c>
      <c r="B511" t="s">
        <v>95</v>
      </c>
      <c r="C511">
        <v>50</v>
      </c>
      <c r="D511">
        <v>9</v>
      </c>
      <c r="E511">
        <v>1</v>
      </c>
      <c r="F511" t="s">
        <v>15</v>
      </c>
      <c r="G511" t="s">
        <v>19</v>
      </c>
      <c r="H511" s="17">
        <v>12.22</v>
      </c>
      <c r="I511" s="17">
        <v>16.89</v>
      </c>
      <c r="J511" s="17">
        <v>12.95</v>
      </c>
      <c r="K511" s="17">
        <v>17.91</v>
      </c>
      <c r="L511" s="17">
        <v>13.11</v>
      </c>
      <c r="M511" s="17">
        <v>18.12</v>
      </c>
      <c r="N511" s="18">
        <v>13.03</v>
      </c>
      <c r="O511" s="18">
        <v>18.010000000000002</v>
      </c>
      <c r="P511" s="18">
        <v>13.44</v>
      </c>
      <c r="Q511" s="18">
        <v>18.579999999999998</v>
      </c>
      <c r="R511" s="18">
        <v>12.95</v>
      </c>
      <c r="S511" s="18">
        <v>17.899999999999999</v>
      </c>
      <c r="T511" s="18">
        <v>13.03</v>
      </c>
      <c r="U511" s="18">
        <v>18.010000000000002</v>
      </c>
      <c r="V511" s="18">
        <v>13.11</v>
      </c>
      <c r="W511" s="18">
        <v>18.12</v>
      </c>
    </row>
    <row r="512" spans="1:23" x14ac:dyDescent="0.25">
      <c r="A512">
        <v>1001189</v>
      </c>
      <c r="B512" t="s">
        <v>405</v>
      </c>
      <c r="C512">
        <v>50</v>
      </c>
      <c r="D512">
        <v>9</v>
      </c>
      <c r="E512">
        <v>1</v>
      </c>
      <c r="F512" t="s">
        <v>15</v>
      </c>
      <c r="H512" s="17">
        <v>0</v>
      </c>
      <c r="I512" s="17">
        <v>0</v>
      </c>
      <c r="J512" s="17">
        <v>0</v>
      </c>
      <c r="K512" s="17">
        <v>0</v>
      </c>
      <c r="L512" s="17">
        <v>0</v>
      </c>
      <c r="M512" s="17">
        <v>0</v>
      </c>
      <c r="N512" s="18">
        <v>0</v>
      </c>
      <c r="O512" s="18">
        <v>0</v>
      </c>
      <c r="P512" s="18">
        <v>0</v>
      </c>
      <c r="Q512" s="18">
        <v>0</v>
      </c>
      <c r="R512" s="18">
        <v>0</v>
      </c>
      <c r="S512" s="18">
        <v>0</v>
      </c>
      <c r="T512" s="18">
        <v>0</v>
      </c>
      <c r="U512" s="18">
        <v>0</v>
      </c>
      <c r="V512" s="18">
        <v>0</v>
      </c>
      <c r="W512" s="18">
        <v>0</v>
      </c>
    </row>
    <row r="513" spans="1:23" x14ac:dyDescent="0.25">
      <c r="A513">
        <v>1000155</v>
      </c>
      <c r="B513" t="s">
        <v>121</v>
      </c>
      <c r="C513">
        <v>50</v>
      </c>
      <c r="D513">
        <v>9</v>
      </c>
      <c r="E513">
        <v>1</v>
      </c>
      <c r="F513" t="s">
        <v>15</v>
      </c>
      <c r="G513" t="s">
        <v>19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7">
        <v>0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</row>
    <row r="514" spans="1:23" x14ac:dyDescent="0.25">
      <c r="A514">
        <v>1000158</v>
      </c>
      <c r="B514" t="s">
        <v>123</v>
      </c>
      <c r="C514">
        <v>50</v>
      </c>
      <c r="D514">
        <v>9</v>
      </c>
      <c r="E514">
        <v>1</v>
      </c>
      <c r="F514" t="s">
        <v>15</v>
      </c>
      <c r="H514" s="17">
        <v>0</v>
      </c>
      <c r="I514" s="17">
        <v>0</v>
      </c>
      <c r="J514" s="17">
        <v>0</v>
      </c>
      <c r="K514" s="17">
        <v>0</v>
      </c>
      <c r="L514" s="17">
        <v>0</v>
      </c>
      <c r="M514" s="17">
        <v>0</v>
      </c>
      <c r="N514" s="18">
        <v>0</v>
      </c>
      <c r="O514" s="18">
        <v>0</v>
      </c>
      <c r="P514" s="18">
        <v>0</v>
      </c>
      <c r="Q514" s="18">
        <v>0</v>
      </c>
      <c r="R514" s="18">
        <v>0</v>
      </c>
      <c r="S514" s="18">
        <v>0</v>
      </c>
      <c r="T514" s="18">
        <v>0</v>
      </c>
      <c r="U514" s="18">
        <v>0</v>
      </c>
      <c r="V514" s="18">
        <v>0</v>
      </c>
      <c r="W514" s="18">
        <v>0</v>
      </c>
    </row>
    <row r="515" spans="1:23" x14ac:dyDescent="0.25">
      <c r="A515">
        <v>1000154</v>
      </c>
      <c r="B515" t="s">
        <v>120</v>
      </c>
      <c r="C515">
        <v>50</v>
      </c>
      <c r="D515">
        <v>9</v>
      </c>
      <c r="E515">
        <v>1</v>
      </c>
      <c r="F515" t="s">
        <v>15</v>
      </c>
      <c r="G515" t="s">
        <v>19</v>
      </c>
      <c r="H515" s="17">
        <v>5.18</v>
      </c>
      <c r="I515" s="17">
        <v>7.16</v>
      </c>
      <c r="J515" s="17">
        <v>5.49</v>
      </c>
      <c r="K515" s="17">
        <v>7.59</v>
      </c>
      <c r="L515" s="17">
        <v>5.56</v>
      </c>
      <c r="M515" s="17">
        <v>7.69</v>
      </c>
      <c r="N515" s="18">
        <v>5.53</v>
      </c>
      <c r="O515" s="18">
        <v>7.64</v>
      </c>
      <c r="P515" s="18">
        <v>5.7</v>
      </c>
      <c r="Q515" s="18">
        <v>7.88</v>
      </c>
      <c r="R515" s="18">
        <v>5.49</v>
      </c>
      <c r="S515" s="18">
        <v>7.59</v>
      </c>
      <c r="T515" s="18">
        <v>5.53</v>
      </c>
      <c r="U515" s="18">
        <v>7.64</v>
      </c>
      <c r="V515" s="18">
        <v>5.56</v>
      </c>
      <c r="W515" s="18">
        <v>7.69</v>
      </c>
    </row>
    <row r="516" spans="1:23" x14ac:dyDescent="0.25">
      <c r="A516">
        <v>1000328</v>
      </c>
      <c r="B516" t="s">
        <v>234</v>
      </c>
      <c r="C516">
        <v>50</v>
      </c>
      <c r="D516">
        <v>9</v>
      </c>
      <c r="E516">
        <v>1</v>
      </c>
      <c r="F516" t="s">
        <v>15</v>
      </c>
      <c r="G516" t="s">
        <v>19</v>
      </c>
      <c r="H516" s="17">
        <v>12.37</v>
      </c>
      <c r="I516" s="17">
        <v>17.09</v>
      </c>
      <c r="J516" s="17">
        <v>13.11</v>
      </c>
      <c r="K516" s="17">
        <v>18.12</v>
      </c>
      <c r="L516" s="17">
        <v>13.27</v>
      </c>
      <c r="M516" s="17">
        <v>18.34</v>
      </c>
      <c r="N516" s="18">
        <v>13.19</v>
      </c>
      <c r="O516" s="18">
        <v>18.23</v>
      </c>
      <c r="P516" s="18">
        <v>13.6</v>
      </c>
      <c r="Q516" s="18">
        <v>18.8</v>
      </c>
      <c r="R516" s="18">
        <v>13.11</v>
      </c>
      <c r="S516" s="18">
        <v>18.12</v>
      </c>
      <c r="T516" s="18">
        <v>13.19</v>
      </c>
      <c r="U516" s="18">
        <v>18.23</v>
      </c>
      <c r="V516" s="18">
        <v>13.27</v>
      </c>
      <c r="W516" s="18">
        <v>18.34</v>
      </c>
    </row>
    <row r="517" spans="1:23" x14ac:dyDescent="0.25">
      <c r="A517">
        <v>1000165</v>
      </c>
      <c r="B517" t="s">
        <v>129</v>
      </c>
      <c r="C517">
        <v>50</v>
      </c>
      <c r="D517">
        <v>9</v>
      </c>
      <c r="E517">
        <v>1</v>
      </c>
      <c r="F517" t="s">
        <v>15</v>
      </c>
      <c r="G517" t="s">
        <v>19</v>
      </c>
      <c r="H517" s="17">
        <v>9.36</v>
      </c>
      <c r="I517" s="17">
        <v>12.93</v>
      </c>
      <c r="J517" s="17">
        <v>9.92</v>
      </c>
      <c r="K517" s="17">
        <v>13.71</v>
      </c>
      <c r="L517" s="17">
        <v>10.039999999999999</v>
      </c>
      <c r="M517" s="17">
        <v>13.88</v>
      </c>
      <c r="N517" s="18">
        <v>9.98</v>
      </c>
      <c r="O517" s="18">
        <v>13.8</v>
      </c>
      <c r="P517" s="18">
        <v>10.29</v>
      </c>
      <c r="Q517" s="18">
        <v>14.23</v>
      </c>
      <c r="R517" s="18">
        <v>9.92</v>
      </c>
      <c r="S517" s="18">
        <v>13.71</v>
      </c>
      <c r="T517" s="18">
        <v>9.98</v>
      </c>
      <c r="U517" s="18">
        <v>13.8</v>
      </c>
      <c r="V517" s="18">
        <v>10.039999999999999</v>
      </c>
      <c r="W517" s="18">
        <v>13.88</v>
      </c>
    </row>
    <row r="518" spans="1:23" x14ac:dyDescent="0.25">
      <c r="A518">
        <v>1000236</v>
      </c>
      <c r="B518" t="s">
        <v>178</v>
      </c>
      <c r="C518">
        <v>50</v>
      </c>
      <c r="D518">
        <v>9</v>
      </c>
      <c r="E518">
        <v>1</v>
      </c>
      <c r="F518" t="s">
        <v>15</v>
      </c>
      <c r="G518" t="s">
        <v>19</v>
      </c>
      <c r="H518" s="17">
        <v>262.7</v>
      </c>
      <c r="I518" s="17">
        <v>363.17</v>
      </c>
      <c r="J518" s="17">
        <v>278.52</v>
      </c>
      <c r="K518" s="17">
        <v>385.04</v>
      </c>
      <c r="L518" s="17">
        <v>281.92</v>
      </c>
      <c r="M518" s="17">
        <v>389.74</v>
      </c>
      <c r="N518" s="18">
        <v>280.20999999999998</v>
      </c>
      <c r="O518" s="18">
        <v>387.38</v>
      </c>
      <c r="P518" s="18">
        <v>288.97000000000003</v>
      </c>
      <c r="Q518" s="18">
        <v>399.48</v>
      </c>
      <c r="R518" s="18">
        <v>278.52</v>
      </c>
      <c r="S518" s="18">
        <v>385.04</v>
      </c>
      <c r="T518" s="18">
        <v>280.20999999999998</v>
      </c>
      <c r="U518" s="18">
        <v>387.37</v>
      </c>
      <c r="V518" s="18">
        <v>281.92</v>
      </c>
      <c r="W518" s="18">
        <v>389.74</v>
      </c>
    </row>
    <row r="519" spans="1:23" x14ac:dyDescent="0.25">
      <c r="A519">
        <v>1000289</v>
      </c>
      <c r="B519" t="s">
        <v>213</v>
      </c>
      <c r="C519">
        <v>50</v>
      </c>
      <c r="D519">
        <v>9</v>
      </c>
      <c r="E519">
        <v>1</v>
      </c>
      <c r="F519" t="s">
        <v>15</v>
      </c>
      <c r="G519" t="s">
        <v>19</v>
      </c>
      <c r="H519" s="17">
        <v>33.049999999999997</v>
      </c>
      <c r="I519" s="17">
        <v>0.01</v>
      </c>
      <c r="J519" s="17">
        <v>35.04</v>
      </c>
      <c r="K519" s="17">
        <v>0.01</v>
      </c>
      <c r="L519" s="17">
        <v>35.47</v>
      </c>
      <c r="M519" s="17">
        <v>0.01</v>
      </c>
      <c r="N519" s="18">
        <v>35.26</v>
      </c>
      <c r="O519" s="18">
        <v>0.01</v>
      </c>
      <c r="P519" s="18">
        <v>36.36</v>
      </c>
      <c r="Q519" s="18">
        <v>0.01</v>
      </c>
      <c r="R519" s="18">
        <v>35.04</v>
      </c>
      <c r="S519" s="18">
        <v>0.01</v>
      </c>
      <c r="T519" s="18">
        <v>35.26</v>
      </c>
      <c r="U519" s="18">
        <v>0.01</v>
      </c>
      <c r="V519" s="18">
        <v>35.47</v>
      </c>
      <c r="W519" s="18">
        <v>0.01</v>
      </c>
    </row>
    <row r="520" spans="1:23" x14ac:dyDescent="0.25">
      <c r="A520">
        <v>1000290</v>
      </c>
      <c r="B520" t="s">
        <v>214</v>
      </c>
      <c r="C520">
        <v>50</v>
      </c>
      <c r="D520">
        <v>9</v>
      </c>
      <c r="E520">
        <v>1</v>
      </c>
      <c r="F520" t="s">
        <v>15</v>
      </c>
      <c r="G520" t="s">
        <v>19</v>
      </c>
      <c r="H520" s="17">
        <v>143.22</v>
      </c>
      <c r="I520" s="17">
        <v>0.01</v>
      </c>
      <c r="J520" s="17">
        <v>151.85</v>
      </c>
      <c r="K520" s="17">
        <v>0.01</v>
      </c>
      <c r="L520" s="17">
        <v>153.69999999999999</v>
      </c>
      <c r="M520" s="17">
        <v>0.01</v>
      </c>
      <c r="N520" s="18">
        <v>152.77000000000001</v>
      </c>
      <c r="O520" s="18">
        <v>0.01</v>
      </c>
      <c r="P520" s="18">
        <v>157.54</v>
      </c>
      <c r="Q520" s="18">
        <v>0.01</v>
      </c>
      <c r="R520" s="18">
        <v>151.85</v>
      </c>
      <c r="S520" s="18">
        <v>0.01</v>
      </c>
      <c r="T520" s="18">
        <v>152.77000000000001</v>
      </c>
      <c r="U520" s="18">
        <v>0.01</v>
      </c>
      <c r="V520" s="18">
        <v>153.69999999999999</v>
      </c>
      <c r="W520" s="18">
        <v>0.01</v>
      </c>
    </row>
    <row r="521" spans="1:23" x14ac:dyDescent="0.25">
      <c r="A521">
        <v>1000183</v>
      </c>
      <c r="B521" t="s">
        <v>462</v>
      </c>
      <c r="C521">
        <v>50</v>
      </c>
      <c r="D521">
        <v>9</v>
      </c>
      <c r="E521">
        <v>1</v>
      </c>
      <c r="H521" s="17">
        <v>10.09</v>
      </c>
      <c r="I521" s="17">
        <v>13.48</v>
      </c>
      <c r="J521" s="17">
        <v>10.79</v>
      </c>
      <c r="K521" s="17">
        <v>14.38</v>
      </c>
      <c r="L521" s="17">
        <v>10.94</v>
      </c>
      <c r="M521" s="17">
        <v>14.58</v>
      </c>
      <c r="N521" s="18">
        <v>10.86</v>
      </c>
      <c r="O521" s="18">
        <v>14.48</v>
      </c>
      <c r="P521" s="18">
        <v>11.26</v>
      </c>
      <c r="Q521" s="18">
        <v>14.98</v>
      </c>
      <c r="R521" s="18">
        <v>9.39</v>
      </c>
      <c r="S521" s="18">
        <v>12.52</v>
      </c>
      <c r="T521" s="18">
        <v>9.44</v>
      </c>
      <c r="U521" s="18">
        <v>12.58</v>
      </c>
      <c r="V521" s="18">
        <v>9.5</v>
      </c>
      <c r="W521" s="18">
        <v>12.66</v>
      </c>
    </row>
    <row r="522" spans="1:23" x14ac:dyDescent="0.25">
      <c r="A522">
        <v>1000288</v>
      </c>
      <c r="B522" t="s">
        <v>212</v>
      </c>
      <c r="C522">
        <v>50</v>
      </c>
      <c r="D522">
        <v>9</v>
      </c>
      <c r="E522">
        <v>1</v>
      </c>
      <c r="F522" t="s">
        <v>15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</row>
    <row r="523" spans="1:23" x14ac:dyDescent="0.25">
      <c r="A523">
        <v>1000230</v>
      </c>
      <c r="B523" t="s">
        <v>174</v>
      </c>
      <c r="C523">
        <v>50</v>
      </c>
      <c r="D523">
        <v>9</v>
      </c>
      <c r="E523">
        <v>1</v>
      </c>
      <c r="F523" t="s">
        <v>15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</row>
    <row r="524" spans="1:23" x14ac:dyDescent="0.25">
      <c r="A524">
        <v>1000327</v>
      </c>
      <c r="B524" t="s">
        <v>233</v>
      </c>
      <c r="C524">
        <v>50</v>
      </c>
      <c r="D524">
        <v>9</v>
      </c>
      <c r="E524">
        <v>1</v>
      </c>
      <c r="F524" t="s">
        <v>15</v>
      </c>
      <c r="G524" t="s">
        <v>19</v>
      </c>
      <c r="H524" s="17">
        <v>28.66</v>
      </c>
      <c r="I524" s="17">
        <v>39.619999999999997</v>
      </c>
      <c r="J524" s="17">
        <v>30.39</v>
      </c>
      <c r="K524" s="17">
        <v>42.01</v>
      </c>
      <c r="L524" s="17">
        <v>30.76</v>
      </c>
      <c r="M524" s="17">
        <v>42.52</v>
      </c>
      <c r="N524" s="18">
        <v>30.57</v>
      </c>
      <c r="O524" s="18">
        <v>42.27</v>
      </c>
      <c r="P524" s="18">
        <v>31.53</v>
      </c>
      <c r="Q524" s="18">
        <v>43.59</v>
      </c>
      <c r="R524" s="18">
        <v>30.39</v>
      </c>
      <c r="S524" s="18">
        <v>42.01</v>
      </c>
      <c r="T524" s="18">
        <v>30.57</v>
      </c>
      <c r="U524" s="18">
        <v>42.26</v>
      </c>
      <c r="V524" s="18">
        <v>30.76</v>
      </c>
      <c r="W524" s="18">
        <v>42.52</v>
      </c>
    </row>
    <row r="525" spans="1:23" x14ac:dyDescent="0.25">
      <c r="A525">
        <v>1000657</v>
      </c>
      <c r="B525" t="s">
        <v>304</v>
      </c>
      <c r="C525">
        <v>50</v>
      </c>
      <c r="D525">
        <v>9</v>
      </c>
      <c r="E525">
        <v>1</v>
      </c>
      <c r="F525" t="s">
        <v>15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  <c r="N525" s="18">
        <v>0</v>
      </c>
      <c r="O525" s="18">
        <v>0</v>
      </c>
      <c r="P525" s="18">
        <v>0</v>
      </c>
      <c r="Q525" s="18">
        <v>0</v>
      </c>
      <c r="R525" s="18">
        <v>0</v>
      </c>
      <c r="S525" s="18">
        <v>0</v>
      </c>
      <c r="T525" s="18">
        <v>0</v>
      </c>
      <c r="U525" s="18">
        <v>0</v>
      </c>
      <c r="V525" s="18">
        <v>0</v>
      </c>
      <c r="W525" s="18">
        <v>0</v>
      </c>
    </row>
    <row r="526" spans="1:23" x14ac:dyDescent="0.25">
      <c r="A526">
        <v>1000342</v>
      </c>
      <c r="B526" t="s">
        <v>243</v>
      </c>
      <c r="C526">
        <v>50</v>
      </c>
      <c r="D526">
        <v>9</v>
      </c>
      <c r="E526">
        <v>1</v>
      </c>
      <c r="F526" t="s">
        <v>15</v>
      </c>
      <c r="H526" s="17">
        <v>6.48</v>
      </c>
      <c r="I526" s="17">
        <v>8.9499999999999993</v>
      </c>
      <c r="J526" s="17">
        <v>6.87</v>
      </c>
      <c r="K526" s="17">
        <v>9.49</v>
      </c>
      <c r="L526" s="17">
        <v>6.95</v>
      </c>
      <c r="M526" s="17">
        <v>9.61</v>
      </c>
      <c r="N526" s="18">
        <v>6.91</v>
      </c>
      <c r="O526" s="18">
        <v>9.5500000000000007</v>
      </c>
      <c r="P526" s="18">
        <v>7.12</v>
      </c>
      <c r="Q526" s="18">
        <v>9.85</v>
      </c>
      <c r="R526" s="18">
        <v>6.87</v>
      </c>
      <c r="S526" s="18">
        <v>9.5</v>
      </c>
      <c r="T526" s="18">
        <v>6.91</v>
      </c>
      <c r="U526" s="18">
        <v>9.5500000000000007</v>
      </c>
      <c r="V526" s="18">
        <v>6.95</v>
      </c>
      <c r="W526" s="18">
        <v>9.61</v>
      </c>
    </row>
    <row r="527" spans="1:23" x14ac:dyDescent="0.25">
      <c r="A527">
        <v>1001083</v>
      </c>
      <c r="B527" t="s">
        <v>560</v>
      </c>
      <c r="C527">
        <v>50</v>
      </c>
      <c r="D527">
        <v>9</v>
      </c>
      <c r="E527">
        <v>1</v>
      </c>
      <c r="H527" s="17">
        <v>51.43</v>
      </c>
      <c r="I527" s="17">
        <v>71.099999999999994</v>
      </c>
      <c r="J527" s="17">
        <v>54.52</v>
      </c>
      <c r="K527" s="17">
        <v>75.38</v>
      </c>
      <c r="L527" s="17">
        <v>55.19</v>
      </c>
      <c r="M527" s="17">
        <v>76.3</v>
      </c>
      <c r="N527" s="18">
        <v>54.86</v>
      </c>
      <c r="O527" s="18">
        <v>75.83</v>
      </c>
      <c r="P527" s="18">
        <v>56.57</v>
      </c>
      <c r="Q527" s="18">
        <v>78.2</v>
      </c>
      <c r="R527" s="18">
        <v>54.52</v>
      </c>
      <c r="S527" s="18">
        <v>75.37</v>
      </c>
      <c r="T527" s="18">
        <v>54.86</v>
      </c>
      <c r="U527" s="18">
        <v>75.84</v>
      </c>
      <c r="V527" s="18">
        <v>55.19</v>
      </c>
      <c r="W527" s="18">
        <v>76.3</v>
      </c>
    </row>
    <row r="528" spans="1:23" x14ac:dyDescent="0.25">
      <c r="A528">
        <v>1000009</v>
      </c>
      <c r="B528" t="s">
        <v>22</v>
      </c>
      <c r="C528">
        <v>50</v>
      </c>
      <c r="D528">
        <v>9</v>
      </c>
      <c r="E528">
        <v>1</v>
      </c>
      <c r="F528" t="s">
        <v>15</v>
      </c>
      <c r="G528" t="s">
        <v>19</v>
      </c>
      <c r="H528" s="17">
        <v>321.13</v>
      </c>
      <c r="I528" s="17">
        <v>443.95</v>
      </c>
      <c r="J528" s="17">
        <v>340.48</v>
      </c>
      <c r="K528" s="17">
        <v>470.69</v>
      </c>
      <c r="L528" s="17">
        <v>344.63</v>
      </c>
      <c r="M528" s="17">
        <v>476.43</v>
      </c>
      <c r="N528" s="18">
        <v>342.54</v>
      </c>
      <c r="O528" s="18">
        <v>473.54</v>
      </c>
      <c r="P528" s="18">
        <v>353.25</v>
      </c>
      <c r="Q528" s="18">
        <v>488.34</v>
      </c>
      <c r="R528" s="18">
        <v>340.48</v>
      </c>
      <c r="S528" s="18">
        <v>470.69</v>
      </c>
      <c r="T528" s="18">
        <v>342.54</v>
      </c>
      <c r="U528" s="18">
        <v>473.54</v>
      </c>
      <c r="V528" s="18">
        <v>344.63</v>
      </c>
      <c r="W528" s="18">
        <v>476.43</v>
      </c>
    </row>
    <row r="529" spans="1:23" x14ac:dyDescent="0.25">
      <c r="A529">
        <v>1000013</v>
      </c>
      <c r="B529" t="s">
        <v>25</v>
      </c>
      <c r="C529">
        <v>50</v>
      </c>
      <c r="D529">
        <v>9</v>
      </c>
      <c r="E529">
        <v>1</v>
      </c>
      <c r="F529" t="s">
        <v>15</v>
      </c>
      <c r="H529" s="17">
        <v>20.149999999999999</v>
      </c>
      <c r="I529" s="17">
        <v>26.92</v>
      </c>
      <c r="J529" s="17">
        <v>21.55</v>
      </c>
      <c r="K529" s="17">
        <v>28.72</v>
      </c>
      <c r="L529" s="17">
        <v>21.85</v>
      </c>
      <c r="M529" s="17">
        <v>29.11</v>
      </c>
      <c r="N529" s="18">
        <v>21.7</v>
      </c>
      <c r="O529" s="18">
        <v>28.91</v>
      </c>
      <c r="P529" s="18">
        <v>22.48</v>
      </c>
      <c r="Q529" s="18">
        <v>29.93</v>
      </c>
      <c r="R529" s="18">
        <v>18.75</v>
      </c>
      <c r="S529" s="18">
        <v>24.99</v>
      </c>
      <c r="T529" s="18">
        <v>18.87</v>
      </c>
      <c r="U529" s="18">
        <v>25.15</v>
      </c>
      <c r="V529" s="18">
        <v>18.98</v>
      </c>
      <c r="W529" s="18">
        <v>25.29</v>
      </c>
    </row>
    <row r="530" spans="1:23" x14ac:dyDescent="0.25">
      <c r="A530">
        <v>1000269</v>
      </c>
      <c r="B530" t="s">
        <v>199</v>
      </c>
      <c r="C530">
        <v>50</v>
      </c>
      <c r="D530">
        <v>9</v>
      </c>
      <c r="E530">
        <v>1</v>
      </c>
      <c r="F530" t="s">
        <v>15</v>
      </c>
      <c r="H530" s="17">
        <v>0</v>
      </c>
      <c r="I530" s="17">
        <v>0</v>
      </c>
      <c r="J530" s="17">
        <v>0</v>
      </c>
      <c r="K530" s="17">
        <v>0</v>
      </c>
      <c r="L530" s="17">
        <v>0</v>
      </c>
      <c r="M530" s="17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</row>
    <row r="531" spans="1:23" x14ac:dyDescent="0.25">
      <c r="A531">
        <v>1000256</v>
      </c>
      <c r="B531" t="s">
        <v>190</v>
      </c>
      <c r="C531">
        <v>50</v>
      </c>
      <c r="D531">
        <v>9</v>
      </c>
      <c r="E531">
        <v>1</v>
      </c>
      <c r="F531" t="s">
        <v>15</v>
      </c>
      <c r="G531" t="s">
        <v>19</v>
      </c>
      <c r="H531" s="17">
        <v>76.8</v>
      </c>
      <c r="I531" s="17">
        <v>0.01</v>
      </c>
      <c r="J531" s="17">
        <v>81.430000000000007</v>
      </c>
      <c r="K531" s="17">
        <v>0.01</v>
      </c>
      <c r="L531" s="17">
        <v>82.42</v>
      </c>
      <c r="M531" s="17">
        <v>0.01</v>
      </c>
      <c r="N531" s="18">
        <v>81.92</v>
      </c>
      <c r="O531" s="18">
        <v>0.01</v>
      </c>
      <c r="P531" s="18">
        <v>84.48</v>
      </c>
      <c r="Q531" s="18">
        <v>0.01</v>
      </c>
      <c r="R531" s="18">
        <v>81.430000000000007</v>
      </c>
      <c r="S531" s="18">
        <v>0.01</v>
      </c>
      <c r="T531" s="18">
        <v>81.92</v>
      </c>
      <c r="U531" s="18">
        <v>0.01</v>
      </c>
      <c r="V531" s="18">
        <v>82.42</v>
      </c>
      <c r="W531" s="18">
        <v>0.01</v>
      </c>
    </row>
    <row r="532" spans="1:23" x14ac:dyDescent="0.25">
      <c r="A532">
        <v>1000197</v>
      </c>
      <c r="B532" t="s">
        <v>151</v>
      </c>
      <c r="C532">
        <v>50</v>
      </c>
      <c r="D532">
        <v>9</v>
      </c>
      <c r="E532">
        <v>1</v>
      </c>
      <c r="F532" t="s">
        <v>15</v>
      </c>
      <c r="G532" t="s">
        <v>19</v>
      </c>
      <c r="H532" s="17">
        <v>6.76</v>
      </c>
      <c r="I532" s="17">
        <v>9.34</v>
      </c>
      <c r="J532" s="17">
        <v>7.16</v>
      </c>
      <c r="K532" s="17">
        <v>9.9</v>
      </c>
      <c r="L532" s="17">
        <v>7.25</v>
      </c>
      <c r="M532" s="17">
        <v>10.02</v>
      </c>
      <c r="N532" s="18">
        <v>7.21</v>
      </c>
      <c r="O532" s="18">
        <v>9.9600000000000009</v>
      </c>
      <c r="P532" s="18">
        <v>7.43</v>
      </c>
      <c r="Q532" s="18">
        <v>10.27</v>
      </c>
      <c r="R532" s="18">
        <v>7.16</v>
      </c>
      <c r="S532" s="18">
        <v>9.9</v>
      </c>
      <c r="T532" s="18">
        <v>7.21</v>
      </c>
      <c r="U532" s="18">
        <v>9.9700000000000006</v>
      </c>
      <c r="V532" s="18">
        <v>7.25</v>
      </c>
      <c r="W532" s="18">
        <v>10.02</v>
      </c>
    </row>
    <row r="533" spans="1:23" x14ac:dyDescent="0.25">
      <c r="A533">
        <v>1000252</v>
      </c>
      <c r="B533" t="s">
        <v>188</v>
      </c>
      <c r="C533">
        <v>50</v>
      </c>
      <c r="D533">
        <v>9</v>
      </c>
      <c r="E533">
        <v>1</v>
      </c>
      <c r="F533" t="s">
        <v>15</v>
      </c>
      <c r="G533" t="s">
        <v>19</v>
      </c>
      <c r="H533" s="17">
        <v>67.19</v>
      </c>
      <c r="I533" s="17">
        <v>0.01</v>
      </c>
      <c r="J533" s="17">
        <v>71.239999999999995</v>
      </c>
      <c r="K533" s="17">
        <v>0.01</v>
      </c>
      <c r="L533" s="17">
        <v>72.11</v>
      </c>
      <c r="M533" s="17">
        <v>0.01</v>
      </c>
      <c r="N533" s="18">
        <v>71.67</v>
      </c>
      <c r="O533" s="18">
        <v>0.01</v>
      </c>
      <c r="P533" s="18">
        <v>73.91</v>
      </c>
      <c r="Q533" s="18">
        <v>0.01</v>
      </c>
      <c r="R533" s="18">
        <v>71.239999999999995</v>
      </c>
      <c r="S533" s="18">
        <v>0.01</v>
      </c>
      <c r="T533" s="18">
        <v>71.67</v>
      </c>
      <c r="U533" s="18">
        <v>0.01</v>
      </c>
      <c r="V533" s="18">
        <v>72.11</v>
      </c>
      <c r="W533" s="18">
        <v>0.01</v>
      </c>
    </row>
    <row r="534" spans="1:23" x14ac:dyDescent="0.25">
      <c r="A534">
        <v>1000137</v>
      </c>
      <c r="B534" t="s">
        <v>108</v>
      </c>
      <c r="C534">
        <v>50</v>
      </c>
      <c r="D534">
        <v>9</v>
      </c>
      <c r="E534">
        <v>1</v>
      </c>
      <c r="F534" t="s">
        <v>15</v>
      </c>
      <c r="H534" s="17">
        <v>0</v>
      </c>
      <c r="I534" s="17">
        <v>0</v>
      </c>
      <c r="J534" s="17">
        <v>0</v>
      </c>
      <c r="K534" s="17">
        <v>0</v>
      </c>
      <c r="L534" s="17">
        <v>0</v>
      </c>
      <c r="M534" s="17">
        <v>0</v>
      </c>
      <c r="N534" s="18">
        <v>0</v>
      </c>
      <c r="O534" s="18">
        <v>0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</row>
    <row r="535" spans="1:23" x14ac:dyDescent="0.25">
      <c r="A535">
        <v>1000867</v>
      </c>
      <c r="B535" t="s">
        <v>338</v>
      </c>
      <c r="C535">
        <v>50</v>
      </c>
      <c r="D535">
        <v>9</v>
      </c>
      <c r="E535">
        <v>1</v>
      </c>
      <c r="F535" t="s">
        <v>15</v>
      </c>
      <c r="G535" t="s">
        <v>19</v>
      </c>
      <c r="H535" s="17">
        <v>532.32000000000005</v>
      </c>
      <c r="I535" s="17">
        <v>735.9</v>
      </c>
      <c r="J535" s="17">
        <v>564.39</v>
      </c>
      <c r="K535" s="17">
        <v>780.23</v>
      </c>
      <c r="L535" s="17">
        <v>571.27</v>
      </c>
      <c r="M535" s="17">
        <v>789.75</v>
      </c>
      <c r="N535" s="18">
        <v>567.80999999999995</v>
      </c>
      <c r="O535" s="18">
        <v>784.96</v>
      </c>
      <c r="P535" s="18">
        <v>585.54999999999995</v>
      </c>
      <c r="Q535" s="18">
        <v>809.49</v>
      </c>
      <c r="R535" s="18">
        <v>564.39</v>
      </c>
      <c r="S535" s="18">
        <v>780.24</v>
      </c>
      <c r="T535" s="18">
        <v>567.80999999999995</v>
      </c>
      <c r="U535" s="18">
        <v>784.96</v>
      </c>
      <c r="V535" s="18">
        <v>571.27</v>
      </c>
      <c r="W535" s="18">
        <v>789.75</v>
      </c>
    </row>
    <row r="536" spans="1:23" x14ac:dyDescent="0.25">
      <c r="A536">
        <v>1000227</v>
      </c>
      <c r="B536" t="s">
        <v>171</v>
      </c>
      <c r="C536">
        <v>50</v>
      </c>
      <c r="D536">
        <v>9</v>
      </c>
      <c r="E536">
        <v>1</v>
      </c>
      <c r="F536" t="s">
        <v>15</v>
      </c>
      <c r="H536" s="17">
        <v>11.44</v>
      </c>
      <c r="I536" s="17">
        <v>15.82</v>
      </c>
      <c r="J536" s="17">
        <v>12.13</v>
      </c>
      <c r="K536" s="17">
        <v>16.77</v>
      </c>
      <c r="L536" s="17">
        <v>12.28</v>
      </c>
      <c r="M536" s="17">
        <v>16.98</v>
      </c>
      <c r="N536" s="18">
        <v>12.21</v>
      </c>
      <c r="O536" s="18">
        <v>16.87</v>
      </c>
      <c r="P536" s="18">
        <v>12.59</v>
      </c>
      <c r="Q536" s="18">
        <v>17.399999999999999</v>
      </c>
      <c r="R536" s="18">
        <v>12.13</v>
      </c>
      <c r="S536" s="18">
        <v>16.77</v>
      </c>
      <c r="T536" s="18">
        <v>12.21</v>
      </c>
      <c r="U536" s="18">
        <v>16.88</v>
      </c>
      <c r="V536" s="18">
        <v>12.28</v>
      </c>
      <c r="W536" s="18">
        <v>16.98</v>
      </c>
    </row>
    <row r="537" spans="1:23" x14ac:dyDescent="0.25">
      <c r="A537">
        <v>1000223</v>
      </c>
      <c r="B537" t="s">
        <v>473</v>
      </c>
      <c r="C537">
        <v>50</v>
      </c>
      <c r="D537">
        <v>9</v>
      </c>
      <c r="E537">
        <v>1</v>
      </c>
      <c r="H537" s="17">
        <v>11.03</v>
      </c>
      <c r="I537" s="17">
        <v>15.25</v>
      </c>
      <c r="J537" s="17">
        <v>11.7</v>
      </c>
      <c r="K537" s="17">
        <v>16.170000000000002</v>
      </c>
      <c r="L537" s="17">
        <v>11.84</v>
      </c>
      <c r="M537" s="17">
        <v>16.37</v>
      </c>
      <c r="N537" s="18">
        <v>11.77</v>
      </c>
      <c r="O537" s="18">
        <v>16.27</v>
      </c>
      <c r="P537" s="18">
        <v>12.14</v>
      </c>
      <c r="Q537" s="18">
        <v>16.78</v>
      </c>
      <c r="R537" s="18">
        <v>11.7</v>
      </c>
      <c r="S537" s="18">
        <v>16.170000000000002</v>
      </c>
      <c r="T537" s="18">
        <v>11.77</v>
      </c>
      <c r="U537" s="18">
        <v>16.27</v>
      </c>
      <c r="V537" s="18">
        <v>11.84</v>
      </c>
      <c r="W537" s="18">
        <v>16.37</v>
      </c>
    </row>
    <row r="538" spans="1:23" x14ac:dyDescent="0.25">
      <c r="A538">
        <v>1000228</v>
      </c>
      <c r="B538" t="s">
        <v>172</v>
      </c>
      <c r="C538">
        <v>50</v>
      </c>
      <c r="D538">
        <v>9</v>
      </c>
      <c r="E538">
        <v>1</v>
      </c>
      <c r="F538" t="s">
        <v>15</v>
      </c>
      <c r="G538" t="s">
        <v>19</v>
      </c>
      <c r="H538" s="17">
        <v>174.35</v>
      </c>
      <c r="I538" s="17">
        <v>241.03</v>
      </c>
      <c r="J538" s="17">
        <v>184.86</v>
      </c>
      <c r="K538" s="17">
        <v>255.55</v>
      </c>
      <c r="L538" s="17">
        <v>187.11</v>
      </c>
      <c r="M538" s="17">
        <v>258.67</v>
      </c>
      <c r="N538" s="18">
        <v>185.98</v>
      </c>
      <c r="O538" s="18">
        <v>257.10000000000002</v>
      </c>
      <c r="P538" s="18">
        <v>191.79</v>
      </c>
      <c r="Q538" s="18">
        <v>265.14</v>
      </c>
      <c r="R538" s="18">
        <v>184.86</v>
      </c>
      <c r="S538" s="18">
        <v>255.56</v>
      </c>
      <c r="T538" s="18">
        <v>185.98</v>
      </c>
      <c r="U538" s="18">
        <v>257.11</v>
      </c>
      <c r="V538" s="18">
        <v>187.11</v>
      </c>
      <c r="W538" s="18">
        <v>258.67</v>
      </c>
    </row>
    <row r="539" spans="1:23" x14ac:dyDescent="0.25">
      <c r="A539">
        <v>1000066</v>
      </c>
      <c r="B539" t="s">
        <v>58</v>
      </c>
      <c r="C539">
        <v>50</v>
      </c>
      <c r="D539">
        <v>9</v>
      </c>
      <c r="E539">
        <v>1</v>
      </c>
      <c r="F539" t="s">
        <v>15</v>
      </c>
      <c r="G539" t="s">
        <v>19</v>
      </c>
      <c r="H539" s="17">
        <v>0</v>
      </c>
      <c r="I539" s="17">
        <v>0</v>
      </c>
      <c r="J539" s="17">
        <v>0</v>
      </c>
      <c r="K539" s="17">
        <v>0</v>
      </c>
      <c r="L539" s="17">
        <v>0</v>
      </c>
      <c r="M539" s="17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</row>
    <row r="540" spans="1:23" x14ac:dyDescent="0.25">
      <c r="A540">
        <v>1000065</v>
      </c>
      <c r="B540" t="s">
        <v>57</v>
      </c>
      <c r="C540">
        <v>50</v>
      </c>
      <c r="D540">
        <v>9</v>
      </c>
      <c r="E540">
        <v>1</v>
      </c>
      <c r="F540" t="s">
        <v>15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  <c r="N540" s="18">
        <v>0</v>
      </c>
      <c r="O540" s="18">
        <v>0</v>
      </c>
      <c r="P540" s="18">
        <v>0</v>
      </c>
      <c r="Q540" s="18">
        <v>0</v>
      </c>
      <c r="R540" s="18">
        <v>0</v>
      </c>
      <c r="S540" s="18">
        <v>0</v>
      </c>
      <c r="T540" s="18">
        <v>0</v>
      </c>
      <c r="U540" s="18">
        <v>0</v>
      </c>
      <c r="V540" s="18">
        <v>0</v>
      </c>
      <c r="W540" s="18">
        <v>0</v>
      </c>
    </row>
    <row r="541" spans="1:23" x14ac:dyDescent="0.25">
      <c r="A541">
        <v>1000182</v>
      </c>
      <c r="B541" t="s">
        <v>144</v>
      </c>
      <c r="C541">
        <v>50</v>
      </c>
      <c r="D541">
        <v>9</v>
      </c>
      <c r="E541">
        <v>1</v>
      </c>
      <c r="F541" t="s">
        <v>15</v>
      </c>
      <c r="G541" t="s">
        <v>19</v>
      </c>
      <c r="H541" s="17">
        <v>165.28</v>
      </c>
      <c r="I541" s="17">
        <v>0.01</v>
      </c>
      <c r="J541" s="17">
        <v>175.23</v>
      </c>
      <c r="K541" s="17">
        <v>0.01</v>
      </c>
      <c r="L541" s="17">
        <v>177.37</v>
      </c>
      <c r="M541" s="17">
        <v>0.01</v>
      </c>
      <c r="N541" s="18">
        <v>176.3</v>
      </c>
      <c r="O541" s="18">
        <v>0.01</v>
      </c>
      <c r="P541" s="18">
        <v>181.8</v>
      </c>
      <c r="Q541" s="18">
        <v>0.01</v>
      </c>
      <c r="R541" s="18">
        <v>175.23</v>
      </c>
      <c r="S541" s="18">
        <v>0.01</v>
      </c>
      <c r="T541" s="18">
        <v>176.3</v>
      </c>
      <c r="U541" s="18">
        <v>0.01</v>
      </c>
      <c r="V541" s="18">
        <v>177.37</v>
      </c>
      <c r="W541" s="18">
        <v>0.01</v>
      </c>
    </row>
    <row r="542" spans="1:23" x14ac:dyDescent="0.25">
      <c r="A542">
        <v>1000275</v>
      </c>
      <c r="B542" t="s">
        <v>203</v>
      </c>
      <c r="C542">
        <v>50</v>
      </c>
      <c r="D542">
        <v>9</v>
      </c>
      <c r="E542">
        <v>1</v>
      </c>
      <c r="F542" t="s">
        <v>15</v>
      </c>
      <c r="H542" s="17">
        <v>0</v>
      </c>
      <c r="I542" s="17">
        <v>0</v>
      </c>
      <c r="J542" s="17">
        <v>0</v>
      </c>
      <c r="K542" s="17">
        <v>0</v>
      </c>
      <c r="L542" s="17">
        <v>0</v>
      </c>
      <c r="M542" s="17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</row>
    <row r="543" spans="1:23" x14ac:dyDescent="0.25">
      <c r="A543">
        <v>1000276</v>
      </c>
      <c r="B543" t="s">
        <v>204</v>
      </c>
      <c r="C543">
        <v>50</v>
      </c>
      <c r="D543">
        <v>9</v>
      </c>
      <c r="E543">
        <v>1</v>
      </c>
      <c r="F543" t="s">
        <v>15</v>
      </c>
      <c r="H543" s="17">
        <v>0</v>
      </c>
      <c r="I543" s="17">
        <v>0</v>
      </c>
      <c r="J543" s="17">
        <v>0</v>
      </c>
      <c r="K543" s="17">
        <v>0</v>
      </c>
      <c r="L543" s="17">
        <v>0</v>
      </c>
      <c r="M543" s="17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</row>
    <row r="544" spans="1:23" x14ac:dyDescent="0.25">
      <c r="A544">
        <v>1000174</v>
      </c>
      <c r="B544" t="s">
        <v>137</v>
      </c>
      <c r="C544">
        <v>50</v>
      </c>
      <c r="D544">
        <v>9</v>
      </c>
      <c r="E544">
        <v>1</v>
      </c>
      <c r="F544" t="s">
        <v>15</v>
      </c>
      <c r="G544" t="s">
        <v>19</v>
      </c>
      <c r="H544" s="17">
        <v>7.23</v>
      </c>
      <c r="I544" s="17">
        <v>10</v>
      </c>
      <c r="J544" s="17">
        <v>7.67</v>
      </c>
      <c r="K544" s="17">
        <v>10.6</v>
      </c>
      <c r="L544" s="17">
        <v>7.76</v>
      </c>
      <c r="M544" s="17">
        <v>10.73</v>
      </c>
      <c r="N544" s="18">
        <v>7.71</v>
      </c>
      <c r="O544" s="18">
        <v>10.66</v>
      </c>
      <c r="P544" s="18">
        <v>7.95</v>
      </c>
      <c r="Q544" s="18">
        <v>11</v>
      </c>
      <c r="R544" s="18">
        <v>7.67</v>
      </c>
      <c r="S544" s="18">
        <v>10.6</v>
      </c>
      <c r="T544" s="18">
        <v>7.71</v>
      </c>
      <c r="U544" s="18">
        <v>10.66</v>
      </c>
      <c r="V544" s="18">
        <v>7.76</v>
      </c>
      <c r="W544" s="18">
        <v>10.73</v>
      </c>
    </row>
    <row r="545" spans="1:23" x14ac:dyDescent="0.25">
      <c r="A545">
        <v>1000139</v>
      </c>
      <c r="B545" t="s">
        <v>110</v>
      </c>
      <c r="C545">
        <v>50</v>
      </c>
      <c r="D545">
        <v>9</v>
      </c>
      <c r="E545">
        <v>1</v>
      </c>
      <c r="F545" t="s">
        <v>15</v>
      </c>
      <c r="G545" t="s">
        <v>19</v>
      </c>
      <c r="H545" s="17">
        <v>129.91</v>
      </c>
      <c r="I545" s="17">
        <v>0.01</v>
      </c>
      <c r="J545" s="17">
        <v>137.72999999999999</v>
      </c>
      <c r="K545" s="17">
        <v>0.01</v>
      </c>
      <c r="L545" s="17">
        <v>139.41</v>
      </c>
      <c r="M545" s="17">
        <v>0.01</v>
      </c>
      <c r="N545" s="18">
        <v>138.57</v>
      </c>
      <c r="O545" s="18">
        <v>0.01</v>
      </c>
      <c r="P545" s="18">
        <v>142.9</v>
      </c>
      <c r="Q545" s="18">
        <v>0.01</v>
      </c>
      <c r="R545" s="18">
        <v>137.72999999999999</v>
      </c>
      <c r="S545" s="18">
        <v>0.01</v>
      </c>
      <c r="T545" s="18">
        <v>138.57</v>
      </c>
      <c r="U545" s="18">
        <v>0.01</v>
      </c>
      <c r="V545" s="18">
        <v>139.41</v>
      </c>
      <c r="W545" s="18">
        <v>0.01</v>
      </c>
    </row>
    <row r="546" spans="1:23" x14ac:dyDescent="0.25">
      <c r="A546">
        <v>1000074</v>
      </c>
      <c r="B546" t="s">
        <v>63</v>
      </c>
      <c r="C546">
        <v>50</v>
      </c>
      <c r="D546">
        <v>9</v>
      </c>
      <c r="E546">
        <v>1</v>
      </c>
      <c r="F546" t="s">
        <v>15</v>
      </c>
      <c r="G546" t="s">
        <v>19</v>
      </c>
      <c r="H546" s="17">
        <v>64.959999999999994</v>
      </c>
      <c r="I546" s="17">
        <v>0.01</v>
      </c>
      <c r="J546" s="17">
        <v>68.87</v>
      </c>
      <c r="K546" s="17">
        <v>0.01</v>
      </c>
      <c r="L546" s="17">
        <v>69.709999999999994</v>
      </c>
      <c r="M546" s="17">
        <v>0.01</v>
      </c>
      <c r="N546" s="18">
        <v>69.290000000000006</v>
      </c>
      <c r="O546" s="18">
        <v>0.01</v>
      </c>
      <c r="P546" s="18">
        <v>71.45</v>
      </c>
      <c r="Q546" s="18">
        <v>0.01</v>
      </c>
      <c r="R546" s="18">
        <v>68.87</v>
      </c>
      <c r="S546" s="18">
        <v>0.01</v>
      </c>
      <c r="T546" s="18">
        <v>69.290000000000006</v>
      </c>
      <c r="U546" s="18">
        <v>0.01</v>
      </c>
      <c r="V546" s="18">
        <v>69.709999999999994</v>
      </c>
      <c r="W546" s="18">
        <v>0.01</v>
      </c>
    </row>
    <row r="547" spans="1:23" x14ac:dyDescent="0.25">
      <c r="A547">
        <v>1000114</v>
      </c>
      <c r="B547" t="s">
        <v>90</v>
      </c>
      <c r="C547">
        <v>50</v>
      </c>
      <c r="D547">
        <v>9</v>
      </c>
      <c r="E547">
        <v>1</v>
      </c>
      <c r="F547" t="s">
        <v>15</v>
      </c>
      <c r="G547" t="s">
        <v>19</v>
      </c>
      <c r="H547" s="17">
        <v>51.94</v>
      </c>
      <c r="I547" s="17">
        <v>0.01</v>
      </c>
      <c r="J547" s="17">
        <v>55.07</v>
      </c>
      <c r="K547" s="17">
        <v>0.01</v>
      </c>
      <c r="L547" s="17">
        <v>55.74</v>
      </c>
      <c r="M547" s="17">
        <v>0.01</v>
      </c>
      <c r="N547" s="18">
        <v>55.4</v>
      </c>
      <c r="O547" s="18">
        <v>0.01</v>
      </c>
      <c r="P547" s="18">
        <v>57.13</v>
      </c>
      <c r="Q547" s="18">
        <v>0.01</v>
      </c>
      <c r="R547" s="18">
        <v>55.07</v>
      </c>
      <c r="S547" s="18">
        <v>0.01</v>
      </c>
      <c r="T547" s="18">
        <v>55.4</v>
      </c>
      <c r="U547" s="18">
        <v>0.01</v>
      </c>
      <c r="V547" s="18">
        <v>55.74</v>
      </c>
      <c r="W547" s="18">
        <v>0.01</v>
      </c>
    </row>
    <row r="548" spans="1:23" x14ac:dyDescent="0.25">
      <c r="A548">
        <v>1000043</v>
      </c>
      <c r="B548" t="s">
        <v>44</v>
      </c>
      <c r="C548">
        <v>50</v>
      </c>
      <c r="D548">
        <v>9</v>
      </c>
      <c r="E548">
        <v>1</v>
      </c>
      <c r="F548" t="s">
        <v>15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7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</row>
    <row r="549" spans="1:23" x14ac:dyDescent="0.25">
      <c r="A549">
        <v>1000047</v>
      </c>
      <c r="B549" t="s">
        <v>46</v>
      </c>
      <c r="C549">
        <v>50</v>
      </c>
      <c r="D549">
        <v>9</v>
      </c>
      <c r="E549">
        <v>1</v>
      </c>
      <c r="F549" t="s">
        <v>15</v>
      </c>
      <c r="G549" t="s">
        <v>19</v>
      </c>
      <c r="H549" s="17">
        <v>121.56</v>
      </c>
      <c r="I549" s="17">
        <v>168.04</v>
      </c>
      <c r="J549" s="17">
        <v>128.88</v>
      </c>
      <c r="K549" s="17">
        <v>178.17</v>
      </c>
      <c r="L549" s="17">
        <v>130.44999999999999</v>
      </c>
      <c r="M549" s="17">
        <v>180.34</v>
      </c>
      <c r="N549" s="18">
        <v>129.66</v>
      </c>
      <c r="O549" s="18">
        <v>179.25</v>
      </c>
      <c r="P549" s="18">
        <v>133.71</v>
      </c>
      <c r="Q549" s="18">
        <v>184.85</v>
      </c>
      <c r="R549" s="18">
        <v>128.88</v>
      </c>
      <c r="S549" s="18">
        <v>178.17</v>
      </c>
      <c r="T549" s="18">
        <v>129.66</v>
      </c>
      <c r="U549" s="18">
        <v>179.25</v>
      </c>
      <c r="V549" s="18">
        <v>130.44999999999999</v>
      </c>
      <c r="W549" s="18">
        <v>180.34</v>
      </c>
    </row>
    <row r="550" spans="1:23" x14ac:dyDescent="0.25">
      <c r="A550">
        <v>1000398</v>
      </c>
      <c r="B550" t="s">
        <v>261</v>
      </c>
      <c r="C550">
        <v>50</v>
      </c>
      <c r="D550">
        <v>9</v>
      </c>
      <c r="E550">
        <v>1</v>
      </c>
      <c r="F550" t="s">
        <v>15</v>
      </c>
      <c r="H550" s="17">
        <v>0</v>
      </c>
      <c r="I550" s="17">
        <v>0</v>
      </c>
      <c r="J550" s="17">
        <v>0</v>
      </c>
      <c r="K550" s="17">
        <v>0</v>
      </c>
      <c r="L550" s="17">
        <v>0</v>
      </c>
      <c r="M550" s="17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</row>
    <row r="551" spans="1:23" x14ac:dyDescent="0.25">
      <c r="A551">
        <v>1000335</v>
      </c>
      <c r="B551" t="s">
        <v>239</v>
      </c>
      <c r="C551">
        <v>50</v>
      </c>
      <c r="D551">
        <v>9</v>
      </c>
      <c r="E551">
        <v>1</v>
      </c>
      <c r="F551" t="s">
        <v>15</v>
      </c>
      <c r="G551" t="s">
        <v>19</v>
      </c>
      <c r="H551" s="17">
        <v>26.68</v>
      </c>
      <c r="I551" s="17">
        <v>36.880000000000003</v>
      </c>
      <c r="J551" s="17">
        <v>28.29</v>
      </c>
      <c r="K551" s="17">
        <v>39.1</v>
      </c>
      <c r="L551" s="17">
        <v>28.63</v>
      </c>
      <c r="M551" s="17">
        <v>39.58</v>
      </c>
      <c r="N551" s="18">
        <v>28.46</v>
      </c>
      <c r="O551" s="18">
        <v>39.340000000000003</v>
      </c>
      <c r="P551" s="18">
        <v>29.35</v>
      </c>
      <c r="Q551" s="18">
        <v>40.57</v>
      </c>
      <c r="R551" s="18">
        <v>28.29</v>
      </c>
      <c r="S551" s="18">
        <v>39.11</v>
      </c>
      <c r="T551" s="18">
        <v>28.46</v>
      </c>
      <c r="U551" s="18">
        <v>39.340000000000003</v>
      </c>
      <c r="V551" s="18">
        <v>28.63</v>
      </c>
      <c r="W551" s="18">
        <v>39.58</v>
      </c>
    </row>
    <row r="552" spans="1:23" x14ac:dyDescent="0.25">
      <c r="A552">
        <v>1000337</v>
      </c>
      <c r="B552" t="s">
        <v>241</v>
      </c>
      <c r="C552">
        <v>50</v>
      </c>
      <c r="D552">
        <v>9</v>
      </c>
      <c r="E552">
        <v>1</v>
      </c>
      <c r="F552" t="s">
        <v>15</v>
      </c>
      <c r="G552" t="s">
        <v>19</v>
      </c>
      <c r="H552" s="17">
        <v>73.58</v>
      </c>
      <c r="I552" s="17">
        <v>101.72</v>
      </c>
      <c r="J552" s="17">
        <v>78.010000000000005</v>
      </c>
      <c r="K552" s="17">
        <v>107.84</v>
      </c>
      <c r="L552" s="17">
        <v>78.959999999999994</v>
      </c>
      <c r="M552" s="17">
        <v>109.16</v>
      </c>
      <c r="N552" s="18">
        <v>78.48</v>
      </c>
      <c r="O552" s="18">
        <v>108.5</v>
      </c>
      <c r="P552" s="18">
        <v>80.930000000000007</v>
      </c>
      <c r="Q552" s="18">
        <v>111.89</v>
      </c>
      <c r="R552" s="18">
        <v>78.010000000000005</v>
      </c>
      <c r="S552" s="18">
        <v>107.84</v>
      </c>
      <c r="T552" s="18">
        <v>78.48</v>
      </c>
      <c r="U552" s="18">
        <v>108.49</v>
      </c>
      <c r="V552" s="18">
        <v>78.959999999999994</v>
      </c>
      <c r="W552" s="18">
        <v>109.16</v>
      </c>
    </row>
    <row r="553" spans="1:23" x14ac:dyDescent="0.25">
      <c r="A553">
        <v>1001223</v>
      </c>
      <c r="B553" t="s">
        <v>580</v>
      </c>
      <c r="C553">
        <v>50</v>
      </c>
      <c r="D553">
        <v>9</v>
      </c>
      <c r="E553">
        <v>1</v>
      </c>
      <c r="H553" s="17">
        <v>18.059999999999999</v>
      </c>
      <c r="I553" s="17">
        <v>24.97</v>
      </c>
      <c r="J553" s="17">
        <v>19.149999999999999</v>
      </c>
      <c r="K553" s="17">
        <v>26.47</v>
      </c>
      <c r="L553" s="17">
        <v>19.38</v>
      </c>
      <c r="M553" s="17">
        <v>26.79</v>
      </c>
      <c r="N553" s="18">
        <v>19.260000000000002</v>
      </c>
      <c r="O553" s="18">
        <v>26.63</v>
      </c>
      <c r="P553" s="18">
        <v>19.86</v>
      </c>
      <c r="Q553" s="18">
        <v>27.46</v>
      </c>
      <c r="R553" s="18">
        <v>19.149999999999999</v>
      </c>
      <c r="S553" s="18">
        <v>26.47</v>
      </c>
      <c r="T553" s="18">
        <v>19.260000000000002</v>
      </c>
      <c r="U553" s="18">
        <v>26.63</v>
      </c>
      <c r="V553" s="18">
        <v>19.38</v>
      </c>
      <c r="W553" s="18">
        <v>26.79</v>
      </c>
    </row>
    <row r="554" spans="1:23" x14ac:dyDescent="0.25">
      <c r="A554">
        <v>1001224</v>
      </c>
      <c r="B554" t="s">
        <v>412</v>
      </c>
      <c r="C554">
        <v>50</v>
      </c>
      <c r="D554">
        <v>9</v>
      </c>
      <c r="E554">
        <v>1</v>
      </c>
      <c r="F554" t="s">
        <v>15</v>
      </c>
      <c r="H554" s="17">
        <v>36.119999999999997</v>
      </c>
      <c r="I554" s="17">
        <v>49.93</v>
      </c>
      <c r="J554" s="17">
        <v>38.29</v>
      </c>
      <c r="K554" s="17">
        <v>52.94</v>
      </c>
      <c r="L554" s="17">
        <v>38.76</v>
      </c>
      <c r="M554" s="17">
        <v>53.58</v>
      </c>
      <c r="N554" s="18">
        <v>38.53</v>
      </c>
      <c r="O554" s="18">
        <v>53.26</v>
      </c>
      <c r="P554" s="18">
        <v>39.729999999999997</v>
      </c>
      <c r="Q554" s="18">
        <v>54.92</v>
      </c>
      <c r="R554" s="18">
        <v>38.29</v>
      </c>
      <c r="S554" s="18">
        <v>52.93</v>
      </c>
      <c r="T554" s="18">
        <v>38.53</v>
      </c>
      <c r="U554" s="18">
        <v>53.27</v>
      </c>
      <c r="V554" s="18">
        <v>38.76</v>
      </c>
      <c r="W554" s="18">
        <v>53.58</v>
      </c>
    </row>
    <row r="555" spans="1:23" x14ac:dyDescent="0.25">
      <c r="A555">
        <v>1000156</v>
      </c>
      <c r="B555" t="s">
        <v>122</v>
      </c>
      <c r="C555">
        <v>50</v>
      </c>
      <c r="D555">
        <v>9</v>
      </c>
      <c r="E555">
        <v>1</v>
      </c>
      <c r="F555" t="s">
        <v>15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7">
        <v>0</v>
      </c>
      <c r="N555" s="18">
        <v>0</v>
      </c>
      <c r="O555" s="18">
        <v>0</v>
      </c>
      <c r="P555" s="18">
        <v>0</v>
      </c>
      <c r="Q555" s="18">
        <v>0</v>
      </c>
      <c r="R555" s="18">
        <v>0</v>
      </c>
      <c r="S555" s="18">
        <v>0</v>
      </c>
      <c r="T555" s="18">
        <v>0</v>
      </c>
      <c r="U555" s="18">
        <v>0</v>
      </c>
      <c r="V555" s="18">
        <v>0</v>
      </c>
      <c r="W555" s="18">
        <v>0</v>
      </c>
    </row>
    <row r="556" spans="1:23" x14ac:dyDescent="0.25">
      <c r="A556">
        <v>1000151</v>
      </c>
      <c r="B556" t="s">
        <v>119</v>
      </c>
      <c r="C556">
        <v>50</v>
      </c>
      <c r="D556">
        <v>9</v>
      </c>
      <c r="E556">
        <v>1</v>
      </c>
      <c r="F556" t="s">
        <v>15</v>
      </c>
      <c r="H556" s="17">
        <v>22.76</v>
      </c>
      <c r="I556" s="17">
        <v>31.46</v>
      </c>
      <c r="J556" s="17">
        <v>24.13</v>
      </c>
      <c r="K556" s="17">
        <v>33.35</v>
      </c>
      <c r="L556" s="17">
        <v>24.42</v>
      </c>
      <c r="M556" s="17">
        <v>33.76</v>
      </c>
      <c r="N556" s="18">
        <v>24.27</v>
      </c>
      <c r="O556" s="18">
        <v>33.549999999999997</v>
      </c>
      <c r="P556" s="18">
        <v>25.03</v>
      </c>
      <c r="Q556" s="18">
        <v>34.6</v>
      </c>
      <c r="R556" s="18">
        <v>24.13</v>
      </c>
      <c r="S556" s="18">
        <v>33.36</v>
      </c>
      <c r="T556" s="18">
        <v>24.27</v>
      </c>
      <c r="U556" s="18">
        <v>33.549999999999997</v>
      </c>
      <c r="V556" s="18">
        <v>24.42</v>
      </c>
      <c r="W556" s="18">
        <v>33.76</v>
      </c>
    </row>
    <row r="557" spans="1:23" x14ac:dyDescent="0.25">
      <c r="A557">
        <v>1000016</v>
      </c>
      <c r="B557" t="s">
        <v>27</v>
      </c>
      <c r="C557">
        <v>50</v>
      </c>
      <c r="D557">
        <v>9</v>
      </c>
      <c r="E557">
        <v>1</v>
      </c>
      <c r="F557" t="s">
        <v>15</v>
      </c>
      <c r="H557" s="17">
        <v>0</v>
      </c>
      <c r="I557" s="17">
        <v>0</v>
      </c>
      <c r="J557" s="17">
        <v>0</v>
      </c>
      <c r="K557" s="17">
        <v>0</v>
      </c>
      <c r="L557" s="17">
        <v>0</v>
      </c>
      <c r="M557" s="17">
        <v>0</v>
      </c>
      <c r="N557" s="18">
        <v>0</v>
      </c>
      <c r="O557" s="18">
        <v>0</v>
      </c>
      <c r="P557" s="18">
        <v>0</v>
      </c>
      <c r="Q557" s="18">
        <v>0</v>
      </c>
      <c r="R557" s="18">
        <v>0</v>
      </c>
      <c r="S557" s="18">
        <v>0</v>
      </c>
      <c r="T557" s="18">
        <v>0</v>
      </c>
      <c r="U557" s="18">
        <v>0</v>
      </c>
      <c r="V557" s="18">
        <v>0</v>
      </c>
      <c r="W557" s="18">
        <v>0</v>
      </c>
    </row>
    <row r="558" spans="1:23" x14ac:dyDescent="0.25">
      <c r="A558">
        <v>1000277</v>
      </c>
      <c r="B558" t="s">
        <v>205</v>
      </c>
      <c r="C558">
        <v>50</v>
      </c>
      <c r="D558">
        <v>9</v>
      </c>
      <c r="E558">
        <v>1</v>
      </c>
      <c r="F558" t="s">
        <v>15</v>
      </c>
      <c r="H558" s="17">
        <v>0</v>
      </c>
      <c r="I558" s="17">
        <v>0</v>
      </c>
      <c r="J558" s="17">
        <v>0</v>
      </c>
      <c r="K558" s="17">
        <v>0</v>
      </c>
      <c r="L558" s="17">
        <v>0</v>
      </c>
      <c r="M558" s="17">
        <v>0</v>
      </c>
      <c r="N558" s="18">
        <v>0</v>
      </c>
      <c r="O558" s="18">
        <v>0</v>
      </c>
      <c r="P558" s="18">
        <v>0</v>
      </c>
      <c r="Q558" s="18">
        <v>0</v>
      </c>
      <c r="R558" s="18">
        <v>0</v>
      </c>
      <c r="S558" s="18">
        <v>0</v>
      </c>
      <c r="T558" s="18">
        <v>0</v>
      </c>
      <c r="U558" s="18">
        <v>0</v>
      </c>
      <c r="V558" s="18">
        <v>0</v>
      </c>
      <c r="W558" s="18">
        <v>0</v>
      </c>
    </row>
    <row r="559" spans="1:23" x14ac:dyDescent="0.25">
      <c r="A559">
        <v>1000233</v>
      </c>
      <c r="B559" t="s">
        <v>177</v>
      </c>
      <c r="C559">
        <v>50</v>
      </c>
      <c r="D559">
        <v>9</v>
      </c>
      <c r="E559">
        <v>1</v>
      </c>
      <c r="F559" t="s">
        <v>15</v>
      </c>
      <c r="G559" t="s">
        <v>19</v>
      </c>
      <c r="H559" s="17">
        <v>20.85</v>
      </c>
      <c r="I559" s="17">
        <v>28.83</v>
      </c>
      <c r="J559" s="17">
        <v>22.11</v>
      </c>
      <c r="K559" s="17">
        <v>30.57</v>
      </c>
      <c r="L559" s="17">
        <v>22.38</v>
      </c>
      <c r="M559" s="17">
        <v>30.94</v>
      </c>
      <c r="N559" s="18">
        <v>22.24</v>
      </c>
      <c r="O559" s="18">
        <v>30.75</v>
      </c>
      <c r="P559" s="18">
        <v>22.94</v>
      </c>
      <c r="Q559" s="18">
        <v>31.71</v>
      </c>
      <c r="R559" s="18">
        <v>22.11</v>
      </c>
      <c r="S559" s="18">
        <v>30.57</v>
      </c>
      <c r="T559" s="18">
        <v>22.24</v>
      </c>
      <c r="U559" s="18">
        <v>30.75</v>
      </c>
      <c r="V559" s="18">
        <v>22.38</v>
      </c>
      <c r="W559" s="18">
        <v>30.94</v>
      </c>
    </row>
    <row r="560" spans="1:23" x14ac:dyDescent="0.25">
      <c r="A560">
        <v>1000731</v>
      </c>
      <c r="B560" t="s">
        <v>319</v>
      </c>
      <c r="C560">
        <v>50</v>
      </c>
      <c r="D560">
        <v>9</v>
      </c>
      <c r="E560">
        <v>1</v>
      </c>
      <c r="F560" t="s">
        <v>15</v>
      </c>
      <c r="H560" s="17">
        <v>0</v>
      </c>
      <c r="I560" s="17">
        <v>0</v>
      </c>
      <c r="J560" s="17">
        <v>0</v>
      </c>
      <c r="K560" s="17">
        <v>0</v>
      </c>
      <c r="L560" s="17">
        <v>0</v>
      </c>
      <c r="M560" s="17">
        <v>0</v>
      </c>
      <c r="N560" s="18">
        <v>0</v>
      </c>
      <c r="O560" s="18">
        <v>0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</row>
    <row r="561" spans="1:23" x14ac:dyDescent="0.25">
      <c r="A561">
        <v>1000231</v>
      </c>
      <c r="B561" t="s">
        <v>175</v>
      </c>
      <c r="C561">
        <v>50</v>
      </c>
      <c r="D561">
        <v>9</v>
      </c>
      <c r="E561">
        <v>1</v>
      </c>
      <c r="F561" t="s">
        <v>15</v>
      </c>
      <c r="G561" t="s">
        <v>19</v>
      </c>
      <c r="H561" s="17">
        <v>9.5</v>
      </c>
      <c r="I561" s="17">
        <v>13.14</v>
      </c>
      <c r="J561" s="17">
        <v>10.08</v>
      </c>
      <c r="K561" s="17">
        <v>13.93</v>
      </c>
      <c r="L561" s="17">
        <v>10.199999999999999</v>
      </c>
      <c r="M561" s="17">
        <v>14.1</v>
      </c>
      <c r="N561" s="18">
        <v>10.14</v>
      </c>
      <c r="O561" s="18">
        <v>14.02</v>
      </c>
      <c r="P561" s="18">
        <v>10.46</v>
      </c>
      <c r="Q561" s="18">
        <v>14.45</v>
      </c>
      <c r="R561" s="18">
        <v>10.08</v>
      </c>
      <c r="S561" s="18">
        <v>13.94</v>
      </c>
      <c r="T561" s="18">
        <v>10.14</v>
      </c>
      <c r="U561" s="18">
        <v>14.02</v>
      </c>
      <c r="V561" s="18">
        <v>10.199999999999999</v>
      </c>
      <c r="W561" s="18">
        <v>14.1</v>
      </c>
    </row>
    <row r="562" spans="1:23" x14ac:dyDescent="0.25">
      <c r="A562">
        <v>1000232</v>
      </c>
      <c r="B562" t="s">
        <v>176</v>
      </c>
      <c r="C562">
        <v>50</v>
      </c>
      <c r="D562">
        <v>9</v>
      </c>
      <c r="E562">
        <v>1</v>
      </c>
      <c r="F562" t="s">
        <v>15</v>
      </c>
      <c r="G562" t="s">
        <v>19</v>
      </c>
      <c r="H562" s="17">
        <v>11.43</v>
      </c>
      <c r="I562" s="17">
        <v>15.81</v>
      </c>
      <c r="J562" s="17">
        <v>12.12</v>
      </c>
      <c r="K562" s="17">
        <v>16.760000000000002</v>
      </c>
      <c r="L562" s="17">
        <v>12.27</v>
      </c>
      <c r="M562" s="17">
        <v>16.96</v>
      </c>
      <c r="N562" s="18">
        <v>12.2</v>
      </c>
      <c r="O562" s="18">
        <v>16.86</v>
      </c>
      <c r="P562" s="18">
        <v>12.58</v>
      </c>
      <c r="Q562" s="18">
        <v>17.39</v>
      </c>
      <c r="R562" s="18">
        <v>12.12</v>
      </c>
      <c r="S562" s="18">
        <v>16.760000000000002</v>
      </c>
      <c r="T562" s="18">
        <v>12.2</v>
      </c>
      <c r="U562" s="18">
        <v>16.87</v>
      </c>
      <c r="V562" s="18">
        <v>12.27</v>
      </c>
      <c r="W562" s="18">
        <v>16.96</v>
      </c>
    </row>
    <row r="563" spans="1:23" x14ac:dyDescent="0.25">
      <c r="A563">
        <v>1000807</v>
      </c>
      <c r="B563" t="s">
        <v>326</v>
      </c>
      <c r="C563">
        <v>50</v>
      </c>
      <c r="D563">
        <v>9</v>
      </c>
      <c r="E563">
        <v>1</v>
      </c>
      <c r="F563" t="s">
        <v>15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</row>
    <row r="564" spans="1:23" x14ac:dyDescent="0.25">
      <c r="A564">
        <v>1000880</v>
      </c>
      <c r="B564" t="s">
        <v>534</v>
      </c>
      <c r="C564">
        <v>50</v>
      </c>
      <c r="D564">
        <v>9</v>
      </c>
      <c r="E564">
        <v>1</v>
      </c>
      <c r="H564" s="17">
        <v>23.18</v>
      </c>
      <c r="I564" s="17">
        <v>23.18</v>
      </c>
      <c r="J564" s="17">
        <v>23.18</v>
      </c>
      <c r="K564" s="17">
        <v>23.18</v>
      </c>
      <c r="L564" s="17">
        <v>23.18</v>
      </c>
      <c r="M564" s="17">
        <v>23.18</v>
      </c>
      <c r="N564" s="18">
        <v>23.18</v>
      </c>
      <c r="O564" s="18">
        <v>23.18</v>
      </c>
      <c r="P564" s="18">
        <v>23.18</v>
      </c>
      <c r="Q564" s="18">
        <v>23.18</v>
      </c>
      <c r="R564" s="18">
        <v>23.18</v>
      </c>
      <c r="S564" s="18">
        <v>23.18</v>
      </c>
      <c r="T564" s="18">
        <v>23.18</v>
      </c>
      <c r="U564" s="18">
        <v>23.18</v>
      </c>
      <c r="V564" s="18">
        <v>23.18</v>
      </c>
      <c r="W564" s="18">
        <v>23.18</v>
      </c>
    </row>
    <row r="565" spans="1:23" x14ac:dyDescent="0.25">
      <c r="A565">
        <v>1000985</v>
      </c>
      <c r="B565" t="s">
        <v>545</v>
      </c>
      <c r="C565">
        <v>50</v>
      </c>
      <c r="D565">
        <v>9</v>
      </c>
      <c r="E565">
        <v>1</v>
      </c>
      <c r="H565" s="17">
        <v>30.9</v>
      </c>
      <c r="I565" s="17">
        <v>30.9</v>
      </c>
      <c r="J565" s="17">
        <v>30.9</v>
      </c>
      <c r="K565" s="17">
        <v>30.9</v>
      </c>
      <c r="L565" s="17">
        <v>30.9</v>
      </c>
      <c r="M565" s="17">
        <v>30.9</v>
      </c>
      <c r="N565" s="18">
        <v>30.9</v>
      </c>
      <c r="O565" s="18">
        <v>30.9</v>
      </c>
      <c r="P565" s="18">
        <v>30.9</v>
      </c>
      <c r="Q565" s="18">
        <v>30.9</v>
      </c>
      <c r="R565" s="18">
        <v>30.9</v>
      </c>
      <c r="S565" s="18">
        <v>30.9</v>
      </c>
      <c r="T565" s="18">
        <v>30.9</v>
      </c>
      <c r="U565" s="18">
        <v>30.9</v>
      </c>
      <c r="V565" s="18">
        <v>30.9</v>
      </c>
      <c r="W565" s="18">
        <v>30.9</v>
      </c>
    </row>
    <row r="566" spans="1:23" x14ac:dyDescent="0.25">
      <c r="A566">
        <v>1000627</v>
      </c>
      <c r="B566" t="s">
        <v>528</v>
      </c>
      <c r="C566">
        <v>50</v>
      </c>
      <c r="D566">
        <v>9</v>
      </c>
      <c r="E566">
        <v>1</v>
      </c>
      <c r="H566" s="17">
        <v>9.0500000000000007</v>
      </c>
      <c r="I566" s="17">
        <v>12.08</v>
      </c>
      <c r="J566" s="17">
        <v>9.67</v>
      </c>
      <c r="K566" s="17">
        <v>12.89</v>
      </c>
      <c r="L566" s="17">
        <v>9.81</v>
      </c>
      <c r="M566" s="17">
        <v>13.07</v>
      </c>
      <c r="N566" s="18">
        <v>9.74</v>
      </c>
      <c r="O566" s="18">
        <v>12.98</v>
      </c>
      <c r="P566" s="18">
        <v>10.09</v>
      </c>
      <c r="Q566" s="18">
        <v>13.44</v>
      </c>
      <c r="R566" s="18">
        <v>8.41</v>
      </c>
      <c r="S566" s="18">
        <v>11.21</v>
      </c>
      <c r="T566" s="18">
        <v>8.4700000000000006</v>
      </c>
      <c r="U566" s="18">
        <v>11.29</v>
      </c>
      <c r="V566" s="18">
        <v>8.52</v>
      </c>
      <c r="W566" s="18">
        <v>11.35</v>
      </c>
    </row>
    <row r="567" spans="1:23" x14ac:dyDescent="0.25">
      <c r="A567">
        <v>1000628</v>
      </c>
      <c r="B567" t="s">
        <v>529</v>
      </c>
      <c r="C567">
        <v>50</v>
      </c>
      <c r="D567">
        <v>9</v>
      </c>
      <c r="E567">
        <v>1</v>
      </c>
      <c r="H567" s="17">
        <v>11.23</v>
      </c>
      <c r="I567" s="17">
        <v>15</v>
      </c>
      <c r="J567" s="17">
        <v>12.01</v>
      </c>
      <c r="K567" s="17">
        <v>16.010000000000002</v>
      </c>
      <c r="L567" s="17">
        <v>12.18</v>
      </c>
      <c r="M567" s="17">
        <v>16.23</v>
      </c>
      <c r="N567" s="18">
        <v>12.09</v>
      </c>
      <c r="O567" s="18">
        <v>16.12</v>
      </c>
      <c r="P567" s="18">
        <v>12.53</v>
      </c>
      <c r="Q567" s="18">
        <v>16.68</v>
      </c>
      <c r="R567" s="18">
        <v>10.45</v>
      </c>
      <c r="S567" s="18">
        <v>13.93</v>
      </c>
      <c r="T567" s="18">
        <v>10.51</v>
      </c>
      <c r="U567" s="18">
        <v>14.01</v>
      </c>
      <c r="V567" s="18">
        <v>10.58</v>
      </c>
      <c r="W567" s="18">
        <v>14.1</v>
      </c>
    </row>
    <row r="568" spans="1:23" x14ac:dyDescent="0.25">
      <c r="A568">
        <v>1000631</v>
      </c>
      <c r="B568" t="s">
        <v>283</v>
      </c>
      <c r="C568">
        <v>50</v>
      </c>
      <c r="D568">
        <v>9</v>
      </c>
      <c r="E568">
        <v>7</v>
      </c>
      <c r="F568" t="s">
        <v>15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7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</row>
    <row r="569" spans="1:23" x14ac:dyDescent="0.25">
      <c r="A569">
        <v>1000402</v>
      </c>
      <c r="B569" t="s">
        <v>265</v>
      </c>
      <c r="C569">
        <v>50</v>
      </c>
      <c r="D569">
        <v>9</v>
      </c>
      <c r="E569">
        <v>1</v>
      </c>
      <c r="F569" t="s">
        <v>15</v>
      </c>
      <c r="G569" t="s">
        <v>19</v>
      </c>
      <c r="H569" s="17">
        <v>31.07</v>
      </c>
      <c r="I569" s="17">
        <v>42.95</v>
      </c>
      <c r="J569" s="17">
        <v>32.94</v>
      </c>
      <c r="K569" s="17">
        <v>45.54</v>
      </c>
      <c r="L569" s="17">
        <v>33.340000000000003</v>
      </c>
      <c r="M569" s="17">
        <v>46.09</v>
      </c>
      <c r="N569" s="18">
        <v>33.14</v>
      </c>
      <c r="O569" s="18">
        <v>45.81</v>
      </c>
      <c r="P569" s="18">
        <v>34.17</v>
      </c>
      <c r="Q569" s="18">
        <v>47.24</v>
      </c>
      <c r="R569" s="18">
        <v>32.94</v>
      </c>
      <c r="S569" s="18">
        <v>45.54</v>
      </c>
      <c r="T569" s="18">
        <v>33.14</v>
      </c>
      <c r="U569" s="18">
        <v>45.81</v>
      </c>
      <c r="V569" s="18">
        <v>33.340000000000003</v>
      </c>
      <c r="W569" s="18">
        <v>46.09</v>
      </c>
    </row>
    <row r="570" spans="1:23" x14ac:dyDescent="0.25">
      <c r="A570">
        <v>1001209</v>
      </c>
      <c r="B570" t="s">
        <v>578</v>
      </c>
      <c r="C570">
        <v>50</v>
      </c>
      <c r="D570">
        <v>9</v>
      </c>
      <c r="E570">
        <v>7</v>
      </c>
      <c r="H570" s="17">
        <v>8.94</v>
      </c>
      <c r="I570" s="17">
        <v>12.35</v>
      </c>
      <c r="J570" s="17">
        <v>9.4700000000000006</v>
      </c>
      <c r="K570" s="17">
        <v>13.1</v>
      </c>
      <c r="L570" s="17">
        <v>9.59</v>
      </c>
      <c r="M570" s="17">
        <v>13.26</v>
      </c>
      <c r="N570" s="18">
        <v>9.5299999999999994</v>
      </c>
      <c r="O570" s="18">
        <v>13.18</v>
      </c>
      <c r="P570" s="18">
        <v>9.83</v>
      </c>
      <c r="Q570" s="18">
        <v>13.59</v>
      </c>
      <c r="R570" s="18">
        <v>9.4700000000000006</v>
      </c>
      <c r="S570" s="18">
        <v>13.09</v>
      </c>
      <c r="T570" s="18">
        <v>9.5299999999999994</v>
      </c>
      <c r="U570" s="18">
        <v>13.17</v>
      </c>
      <c r="V570" s="18">
        <v>9.59</v>
      </c>
      <c r="W570" s="18">
        <v>13.26</v>
      </c>
    </row>
    <row r="571" spans="1:23" x14ac:dyDescent="0.25">
      <c r="A571">
        <v>1000101</v>
      </c>
      <c r="B571" t="s">
        <v>79</v>
      </c>
      <c r="C571">
        <v>50</v>
      </c>
      <c r="D571">
        <v>9</v>
      </c>
      <c r="E571">
        <v>7</v>
      </c>
      <c r="F571" t="s">
        <v>15</v>
      </c>
      <c r="H571" s="17">
        <v>8.94</v>
      </c>
      <c r="I571" s="17">
        <v>12.35</v>
      </c>
      <c r="J571" s="17">
        <v>9.4700000000000006</v>
      </c>
      <c r="K571" s="17">
        <v>13.1</v>
      </c>
      <c r="L571" s="17">
        <v>9.59</v>
      </c>
      <c r="M571" s="17">
        <v>13.26</v>
      </c>
      <c r="N571" s="18">
        <v>9.5299999999999994</v>
      </c>
      <c r="O571" s="18">
        <v>13.18</v>
      </c>
      <c r="P571" s="18">
        <v>9.83</v>
      </c>
      <c r="Q571" s="18">
        <v>13.59</v>
      </c>
      <c r="R571" s="18">
        <v>9.4700000000000006</v>
      </c>
      <c r="S571" s="18">
        <v>13.09</v>
      </c>
      <c r="T571" s="18">
        <v>9.5299999999999994</v>
      </c>
      <c r="U571" s="18">
        <v>13.17</v>
      </c>
      <c r="V571" s="18">
        <v>9.59</v>
      </c>
      <c r="W571" s="18">
        <v>13.26</v>
      </c>
    </row>
    <row r="572" spans="1:23" x14ac:dyDescent="0.25">
      <c r="A572">
        <v>1000104</v>
      </c>
      <c r="B572" t="s">
        <v>82</v>
      </c>
      <c r="C572">
        <v>50</v>
      </c>
      <c r="D572">
        <v>9</v>
      </c>
      <c r="E572">
        <v>1</v>
      </c>
      <c r="F572" t="s">
        <v>15</v>
      </c>
      <c r="G572" t="s">
        <v>19</v>
      </c>
      <c r="H572" s="17">
        <v>86.49</v>
      </c>
      <c r="I572" s="17">
        <v>119.57</v>
      </c>
      <c r="J572" s="17">
        <v>91.7</v>
      </c>
      <c r="K572" s="17">
        <v>126.77</v>
      </c>
      <c r="L572" s="17">
        <v>92.82</v>
      </c>
      <c r="M572" s="17">
        <v>128.32</v>
      </c>
      <c r="N572" s="18">
        <v>92.26</v>
      </c>
      <c r="O572" s="18">
        <v>127.54</v>
      </c>
      <c r="P572" s="18">
        <v>95.14</v>
      </c>
      <c r="Q572" s="18">
        <v>131.53</v>
      </c>
      <c r="R572" s="18">
        <v>91.7</v>
      </c>
      <c r="S572" s="18">
        <v>126.77</v>
      </c>
      <c r="T572" s="18">
        <v>92.26</v>
      </c>
      <c r="U572" s="18">
        <v>127.54</v>
      </c>
      <c r="V572" s="18">
        <v>92.82</v>
      </c>
      <c r="W572" s="18">
        <v>128.32</v>
      </c>
    </row>
    <row r="573" spans="1:23" x14ac:dyDescent="0.25">
      <c r="A573">
        <v>1000085</v>
      </c>
      <c r="B573" t="s">
        <v>445</v>
      </c>
      <c r="C573">
        <v>50</v>
      </c>
      <c r="D573">
        <v>9</v>
      </c>
      <c r="E573">
        <v>1</v>
      </c>
      <c r="H573" s="17">
        <v>33.72</v>
      </c>
      <c r="I573" s="17">
        <v>46.62</v>
      </c>
      <c r="J573" s="17">
        <v>35.75</v>
      </c>
      <c r="K573" s="17">
        <v>49.43</v>
      </c>
      <c r="L573" s="17">
        <v>36.19</v>
      </c>
      <c r="M573" s="17">
        <v>50.03</v>
      </c>
      <c r="N573" s="18">
        <v>35.97</v>
      </c>
      <c r="O573" s="18">
        <v>49.73</v>
      </c>
      <c r="P573" s="18">
        <v>37.090000000000003</v>
      </c>
      <c r="Q573" s="18">
        <v>51.28</v>
      </c>
      <c r="R573" s="18">
        <v>35.75</v>
      </c>
      <c r="S573" s="18">
        <v>49.42</v>
      </c>
      <c r="T573" s="18">
        <v>35.97</v>
      </c>
      <c r="U573" s="18">
        <v>49.73</v>
      </c>
      <c r="V573" s="18">
        <v>36.19</v>
      </c>
      <c r="W573" s="18">
        <v>50.03</v>
      </c>
    </row>
    <row r="574" spans="1:23" x14ac:dyDescent="0.25">
      <c r="A574">
        <v>1000261</v>
      </c>
      <c r="B574" t="s">
        <v>192</v>
      </c>
      <c r="C574">
        <v>50</v>
      </c>
      <c r="D574">
        <v>9</v>
      </c>
      <c r="E574">
        <v>1</v>
      </c>
      <c r="F574" t="s">
        <v>15</v>
      </c>
      <c r="H574" s="17">
        <v>0</v>
      </c>
      <c r="I574" s="17">
        <v>0</v>
      </c>
      <c r="J574" s="17">
        <v>0</v>
      </c>
      <c r="K574" s="17">
        <v>0</v>
      </c>
      <c r="L574" s="17">
        <v>0</v>
      </c>
      <c r="M574" s="17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</row>
    <row r="575" spans="1:23" x14ac:dyDescent="0.25">
      <c r="A575">
        <v>1000263</v>
      </c>
      <c r="B575" t="s">
        <v>194</v>
      </c>
      <c r="C575">
        <v>50</v>
      </c>
      <c r="D575">
        <v>9</v>
      </c>
      <c r="E575">
        <v>1</v>
      </c>
      <c r="F575" t="s">
        <v>15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7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</row>
    <row r="576" spans="1:23" x14ac:dyDescent="0.25">
      <c r="A576">
        <v>1000377</v>
      </c>
      <c r="B576" t="s">
        <v>254</v>
      </c>
      <c r="C576">
        <v>50</v>
      </c>
      <c r="D576">
        <v>9</v>
      </c>
      <c r="E576">
        <v>1</v>
      </c>
      <c r="F576" t="s">
        <v>15</v>
      </c>
      <c r="H576" s="17">
        <v>10.96</v>
      </c>
      <c r="I576" s="17">
        <v>14.63</v>
      </c>
      <c r="J576" s="17">
        <v>11.72</v>
      </c>
      <c r="K576" s="17">
        <v>15.62</v>
      </c>
      <c r="L576" s="17">
        <v>11.88</v>
      </c>
      <c r="M576" s="17">
        <v>15.83</v>
      </c>
      <c r="N576" s="18">
        <v>11.8</v>
      </c>
      <c r="O576" s="18">
        <v>15.72</v>
      </c>
      <c r="P576" s="18">
        <v>12.22</v>
      </c>
      <c r="Q576" s="18">
        <v>16.27</v>
      </c>
      <c r="R576" s="18">
        <v>10.199999999999999</v>
      </c>
      <c r="S576" s="18">
        <v>13.6</v>
      </c>
      <c r="T576" s="18">
        <v>10.26</v>
      </c>
      <c r="U576" s="18">
        <v>13.67</v>
      </c>
      <c r="V576" s="18">
        <v>10.32</v>
      </c>
      <c r="W576" s="18">
        <v>13.75</v>
      </c>
    </row>
    <row r="577" spans="1:23" x14ac:dyDescent="0.25">
      <c r="A577">
        <v>1000229</v>
      </c>
      <c r="B577" t="s">
        <v>173</v>
      </c>
      <c r="C577">
        <v>50</v>
      </c>
      <c r="D577">
        <v>9</v>
      </c>
      <c r="E577">
        <v>1</v>
      </c>
      <c r="F577" t="s">
        <v>15</v>
      </c>
      <c r="H577" s="17">
        <v>35.33</v>
      </c>
      <c r="I577" s="17">
        <v>0.01</v>
      </c>
      <c r="J577" s="17">
        <v>37.78</v>
      </c>
      <c r="K577" s="17">
        <v>0.01</v>
      </c>
      <c r="L577" s="17">
        <v>38.31</v>
      </c>
      <c r="M577" s="17">
        <v>0.01</v>
      </c>
      <c r="N577" s="18">
        <v>38.04</v>
      </c>
      <c r="O577" s="18">
        <v>0.01</v>
      </c>
      <c r="P577" s="18">
        <v>39.42</v>
      </c>
      <c r="Q577" s="18">
        <v>0.01</v>
      </c>
      <c r="R577" s="18">
        <v>32.880000000000003</v>
      </c>
      <c r="S577" s="18">
        <v>0.01</v>
      </c>
      <c r="T577" s="18">
        <v>33.08</v>
      </c>
      <c r="U577" s="18">
        <v>0.01</v>
      </c>
      <c r="V577" s="18">
        <v>33.28</v>
      </c>
      <c r="W577" s="18">
        <v>0.01</v>
      </c>
    </row>
    <row r="578" spans="1:23" x14ac:dyDescent="0.25">
      <c r="A578">
        <v>1001182</v>
      </c>
      <c r="B578" t="s">
        <v>402</v>
      </c>
      <c r="C578">
        <v>50</v>
      </c>
      <c r="D578">
        <v>9</v>
      </c>
      <c r="E578">
        <v>1</v>
      </c>
      <c r="F578" t="s">
        <v>15</v>
      </c>
      <c r="H578" s="17">
        <v>0</v>
      </c>
      <c r="I578" s="17">
        <v>0</v>
      </c>
      <c r="J578" s="17">
        <v>0</v>
      </c>
      <c r="K578" s="17">
        <v>0</v>
      </c>
      <c r="L578" s="17">
        <v>0</v>
      </c>
      <c r="M578" s="17">
        <v>0</v>
      </c>
      <c r="N578" s="18">
        <v>0</v>
      </c>
      <c r="O578" s="18">
        <v>0</v>
      </c>
      <c r="P578" s="18">
        <v>0</v>
      </c>
      <c r="Q578" s="18">
        <v>0</v>
      </c>
      <c r="R578" s="18">
        <v>0</v>
      </c>
      <c r="S578" s="18">
        <v>0</v>
      </c>
      <c r="T578" s="18">
        <v>0</v>
      </c>
      <c r="U578" s="18">
        <v>0</v>
      </c>
      <c r="V578" s="18">
        <v>0</v>
      </c>
      <c r="W578" s="18">
        <v>0</v>
      </c>
    </row>
    <row r="579" spans="1:23" x14ac:dyDescent="0.25">
      <c r="A579">
        <v>1000896</v>
      </c>
      <c r="B579" t="s">
        <v>535</v>
      </c>
      <c r="C579">
        <v>50</v>
      </c>
      <c r="D579">
        <v>9</v>
      </c>
      <c r="E579">
        <v>1</v>
      </c>
      <c r="H579" s="17">
        <v>21.16</v>
      </c>
      <c r="I579" s="17">
        <v>0.01</v>
      </c>
      <c r="J579" s="17">
        <v>22.63</v>
      </c>
      <c r="K579" s="17">
        <v>0.01</v>
      </c>
      <c r="L579" s="17">
        <v>22.95</v>
      </c>
      <c r="M579" s="17">
        <v>0.01</v>
      </c>
      <c r="N579" s="18">
        <v>22.79</v>
      </c>
      <c r="O579" s="18">
        <v>0.01</v>
      </c>
      <c r="P579" s="18">
        <v>23.61</v>
      </c>
      <c r="Q579" s="18">
        <v>0.01</v>
      </c>
      <c r="R579" s="18">
        <v>19.690000000000001</v>
      </c>
      <c r="S579" s="18">
        <v>0.01</v>
      </c>
      <c r="T579" s="18">
        <v>19.82</v>
      </c>
      <c r="U579" s="18">
        <v>0.01</v>
      </c>
      <c r="V579" s="18">
        <v>19.940000000000001</v>
      </c>
      <c r="W579" s="18">
        <v>0.01</v>
      </c>
    </row>
    <row r="580" spans="1:23" x14ac:dyDescent="0.25">
      <c r="A580">
        <v>1000015</v>
      </c>
      <c r="B580" t="s">
        <v>26</v>
      </c>
      <c r="C580">
        <v>50</v>
      </c>
      <c r="D580">
        <v>9</v>
      </c>
      <c r="E580">
        <v>1</v>
      </c>
      <c r="F580" t="s">
        <v>15</v>
      </c>
      <c r="G580" t="s">
        <v>19</v>
      </c>
      <c r="H580" s="17">
        <v>137.99</v>
      </c>
      <c r="I580" s="17">
        <v>190.77</v>
      </c>
      <c r="J580" s="17">
        <v>146.31</v>
      </c>
      <c r="K580" s="17">
        <v>202.26</v>
      </c>
      <c r="L580" s="17">
        <v>148.09</v>
      </c>
      <c r="M580" s="17">
        <v>204.73</v>
      </c>
      <c r="N580" s="18">
        <v>147.19</v>
      </c>
      <c r="O580" s="18">
        <v>203.49</v>
      </c>
      <c r="P580" s="18">
        <v>151.79</v>
      </c>
      <c r="Q580" s="18">
        <v>209.84</v>
      </c>
      <c r="R580" s="18">
        <v>146.31</v>
      </c>
      <c r="S580" s="18">
        <v>202.26</v>
      </c>
      <c r="T580" s="18">
        <v>147.19</v>
      </c>
      <c r="U580" s="18">
        <v>203.48</v>
      </c>
      <c r="V580" s="18">
        <v>148.09</v>
      </c>
      <c r="W580" s="18">
        <v>204.73</v>
      </c>
    </row>
    <row r="581" spans="1:23" x14ac:dyDescent="0.25">
      <c r="A581">
        <v>1000943</v>
      </c>
      <c r="B581" t="s">
        <v>349</v>
      </c>
      <c r="C581">
        <v>50</v>
      </c>
      <c r="D581">
        <v>9</v>
      </c>
      <c r="E581">
        <v>4</v>
      </c>
      <c r="F581" t="s">
        <v>15</v>
      </c>
      <c r="G581" t="s">
        <v>19</v>
      </c>
      <c r="H581" s="17">
        <v>50.87</v>
      </c>
      <c r="I581" s="17">
        <v>50.87</v>
      </c>
      <c r="J581" s="17">
        <v>50.87</v>
      </c>
      <c r="K581" s="17">
        <v>50.87</v>
      </c>
      <c r="L581" s="17">
        <v>50.87</v>
      </c>
      <c r="M581" s="17">
        <v>50.87</v>
      </c>
      <c r="N581" s="18">
        <v>50.87</v>
      </c>
      <c r="O581" s="18">
        <v>50.87</v>
      </c>
      <c r="P581" s="18">
        <v>50.87</v>
      </c>
      <c r="Q581" s="18">
        <v>50.87</v>
      </c>
      <c r="R581" s="18">
        <v>50.87</v>
      </c>
      <c r="S581" s="18">
        <v>50.87</v>
      </c>
      <c r="T581" s="18">
        <v>50.87</v>
      </c>
      <c r="U581" s="18">
        <v>50.87</v>
      </c>
      <c r="V581" s="18">
        <v>50.87</v>
      </c>
      <c r="W581" s="18">
        <v>50.87</v>
      </c>
    </row>
    <row r="582" spans="1:23" x14ac:dyDescent="0.25">
      <c r="A582">
        <v>1001195</v>
      </c>
      <c r="B582" t="s">
        <v>406</v>
      </c>
      <c r="C582">
        <v>50</v>
      </c>
      <c r="D582">
        <v>9</v>
      </c>
      <c r="E582">
        <v>1</v>
      </c>
      <c r="F582" t="s">
        <v>15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7">
        <v>0</v>
      </c>
      <c r="N582" s="18">
        <v>0</v>
      </c>
      <c r="O582" s="18">
        <v>0</v>
      </c>
      <c r="P582" s="18">
        <v>0</v>
      </c>
      <c r="Q582" s="18">
        <v>0</v>
      </c>
      <c r="R582" s="18">
        <v>0</v>
      </c>
      <c r="S582" s="18">
        <v>0</v>
      </c>
      <c r="T582" s="18">
        <v>0</v>
      </c>
      <c r="U582" s="18">
        <v>0</v>
      </c>
      <c r="V582" s="18">
        <v>0</v>
      </c>
      <c r="W582" s="18">
        <v>0</v>
      </c>
    </row>
    <row r="583" spans="1:23" x14ac:dyDescent="0.25">
      <c r="A583">
        <v>1001304</v>
      </c>
      <c r="B583" t="s">
        <v>418</v>
      </c>
      <c r="C583">
        <v>50</v>
      </c>
      <c r="D583">
        <v>9</v>
      </c>
      <c r="E583">
        <v>1</v>
      </c>
      <c r="F583" t="s">
        <v>15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  <c r="N583" s="18">
        <v>0</v>
      </c>
      <c r="O583" s="18">
        <v>0</v>
      </c>
      <c r="P583" s="18">
        <v>0</v>
      </c>
      <c r="Q583" s="18">
        <v>0</v>
      </c>
      <c r="R583" s="18">
        <v>0</v>
      </c>
      <c r="S583" s="18">
        <v>0</v>
      </c>
      <c r="T583" s="18">
        <v>0</v>
      </c>
      <c r="U583" s="18">
        <v>0</v>
      </c>
      <c r="V583" s="18">
        <v>0</v>
      </c>
      <c r="W583" s="18">
        <v>0</v>
      </c>
    </row>
    <row r="584" spans="1:23" x14ac:dyDescent="0.25">
      <c r="A584">
        <v>1000400</v>
      </c>
      <c r="B584" t="s">
        <v>263</v>
      </c>
      <c r="C584">
        <v>50</v>
      </c>
      <c r="D584">
        <v>9</v>
      </c>
      <c r="E584">
        <v>1</v>
      </c>
      <c r="F584" t="s">
        <v>15</v>
      </c>
      <c r="H584" s="17">
        <v>0</v>
      </c>
      <c r="I584" s="17">
        <v>0</v>
      </c>
      <c r="J584" s="17">
        <v>0</v>
      </c>
      <c r="K584" s="17">
        <v>0</v>
      </c>
      <c r="L584" s="17">
        <v>0</v>
      </c>
      <c r="M584" s="17">
        <v>0</v>
      </c>
      <c r="N584" s="18">
        <v>0</v>
      </c>
      <c r="O584" s="18">
        <v>0</v>
      </c>
      <c r="P584" s="18">
        <v>0</v>
      </c>
      <c r="Q584" s="18">
        <v>0</v>
      </c>
      <c r="R584" s="18">
        <v>0</v>
      </c>
      <c r="S584" s="18">
        <v>0</v>
      </c>
      <c r="T584" s="18">
        <v>0</v>
      </c>
      <c r="U584" s="18">
        <v>0</v>
      </c>
      <c r="V584" s="18">
        <v>0</v>
      </c>
      <c r="W584" s="18">
        <v>0</v>
      </c>
    </row>
    <row r="585" spans="1:23" x14ac:dyDescent="0.25">
      <c r="A585">
        <v>1001097</v>
      </c>
      <c r="B585" t="s">
        <v>561</v>
      </c>
      <c r="C585">
        <v>50</v>
      </c>
      <c r="D585">
        <v>9</v>
      </c>
      <c r="E585">
        <v>1</v>
      </c>
      <c r="H585" s="17">
        <v>46.7</v>
      </c>
      <c r="I585" s="17">
        <v>46.7</v>
      </c>
      <c r="J585" s="17">
        <v>46.7</v>
      </c>
      <c r="K585" s="17">
        <v>46.7</v>
      </c>
      <c r="L585" s="17">
        <v>46.7</v>
      </c>
      <c r="M585" s="17">
        <v>46.7</v>
      </c>
      <c r="N585" s="18">
        <v>46.7</v>
      </c>
      <c r="O585" s="18">
        <v>46.7</v>
      </c>
      <c r="P585" s="18">
        <v>46.7</v>
      </c>
      <c r="Q585" s="18">
        <v>46.7</v>
      </c>
      <c r="R585" s="18">
        <v>46.7</v>
      </c>
      <c r="S585" s="18">
        <v>46.7</v>
      </c>
      <c r="T585" s="18">
        <v>46.7</v>
      </c>
      <c r="U585" s="18">
        <v>46.7</v>
      </c>
      <c r="V585" s="18">
        <v>46.7</v>
      </c>
      <c r="W585" s="18">
        <v>46.7</v>
      </c>
    </row>
    <row r="586" spans="1:23" x14ac:dyDescent="0.25">
      <c r="A586">
        <v>1001084</v>
      </c>
      <c r="B586" t="s">
        <v>381</v>
      </c>
      <c r="C586">
        <v>50</v>
      </c>
      <c r="D586">
        <v>9</v>
      </c>
      <c r="E586">
        <v>1</v>
      </c>
      <c r="F586" t="s">
        <v>15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7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</row>
    <row r="587" spans="1:23" x14ac:dyDescent="0.25">
      <c r="A587">
        <v>1000873</v>
      </c>
      <c r="B587" t="s">
        <v>532</v>
      </c>
      <c r="C587">
        <v>50</v>
      </c>
      <c r="D587">
        <v>9</v>
      </c>
      <c r="E587">
        <v>1</v>
      </c>
      <c r="H587" s="17">
        <v>49.84</v>
      </c>
      <c r="I587" s="17">
        <v>49.84</v>
      </c>
      <c r="J587" s="17">
        <v>49.84</v>
      </c>
      <c r="K587" s="17">
        <v>49.84</v>
      </c>
      <c r="L587" s="17">
        <v>49.84</v>
      </c>
      <c r="M587" s="17">
        <v>49.84</v>
      </c>
      <c r="N587" s="18">
        <v>49.84</v>
      </c>
      <c r="O587" s="18">
        <v>49.84</v>
      </c>
      <c r="P587" s="18">
        <v>49.84</v>
      </c>
      <c r="Q587" s="18">
        <v>49.84</v>
      </c>
      <c r="R587" s="18">
        <v>49.84</v>
      </c>
      <c r="S587" s="18">
        <v>49.84</v>
      </c>
      <c r="T587" s="18">
        <v>49.84</v>
      </c>
      <c r="U587" s="18">
        <v>49.84</v>
      </c>
      <c r="V587" s="18">
        <v>49.84</v>
      </c>
      <c r="W587" s="18">
        <v>49.84</v>
      </c>
    </row>
    <row r="588" spans="1:23" x14ac:dyDescent="0.25">
      <c r="A588">
        <v>1000777</v>
      </c>
      <c r="B588" t="s">
        <v>322</v>
      </c>
      <c r="C588">
        <v>50</v>
      </c>
      <c r="D588">
        <v>9</v>
      </c>
      <c r="E588">
        <v>1</v>
      </c>
      <c r="F588" t="s">
        <v>15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  <c r="N588" s="18">
        <v>0</v>
      </c>
      <c r="O588" s="18">
        <v>0</v>
      </c>
      <c r="P588" s="18">
        <v>0</v>
      </c>
      <c r="Q588" s="18">
        <v>0</v>
      </c>
      <c r="R588" s="18">
        <v>0</v>
      </c>
      <c r="S588" s="18">
        <v>0</v>
      </c>
      <c r="T588" s="18">
        <v>0</v>
      </c>
      <c r="U588" s="18">
        <v>0</v>
      </c>
      <c r="V588" s="18">
        <v>0</v>
      </c>
      <c r="W588" s="18">
        <v>0</v>
      </c>
    </row>
    <row r="589" spans="1:23" x14ac:dyDescent="0.25">
      <c r="A589">
        <v>1000925</v>
      </c>
      <c r="B589" t="s">
        <v>346</v>
      </c>
      <c r="C589">
        <v>50</v>
      </c>
      <c r="D589">
        <v>9</v>
      </c>
      <c r="E589">
        <v>1</v>
      </c>
      <c r="F589" t="s">
        <v>15</v>
      </c>
      <c r="G589" t="s">
        <v>19</v>
      </c>
      <c r="H589" s="17">
        <v>24.11</v>
      </c>
      <c r="I589" s="17">
        <v>33.33</v>
      </c>
      <c r="J589" s="17">
        <v>25.56</v>
      </c>
      <c r="K589" s="17">
        <v>35.33</v>
      </c>
      <c r="L589" s="17">
        <v>25.87</v>
      </c>
      <c r="M589" s="17">
        <v>35.76</v>
      </c>
      <c r="N589" s="18">
        <v>25.71</v>
      </c>
      <c r="O589" s="18">
        <v>35.549999999999997</v>
      </c>
      <c r="P589" s="18">
        <v>26.52</v>
      </c>
      <c r="Q589" s="18">
        <v>36.659999999999997</v>
      </c>
      <c r="R589" s="18">
        <v>25.56</v>
      </c>
      <c r="S589" s="18">
        <v>35.340000000000003</v>
      </c>
      <c r="T589" s="18">
        <v>25.71</v>
      </c>
      <c r="U589" s="18">
        <v>35.54</v>
      </c>
      <c r="V589" s="18">
        <v>25.87</v>
      </c>
      <c r="W589" s="18">
        <v>35.76</v>
      </c>
    </row>
    <row r="590" spans="1:23" x14ac:dyDescent="0.25">
      <c r="A590">
        <v>1000403</v>
      </c>
      <c r="B590" t="s">
        <v>266</v>
      </c>
      <c r="C590">
        <v>50</v>
      </c>
      <c r="D590">
        <v>9</v>
      </c>
      <c r="E590">
        <v>1</v>
      </c>
      <c r="F590" t="s">
        <v>15</v>
      </c>
      <c r="H590" s="17">
        <v>0</v>
      </c>
      <c r="I590" s="17">
        <v>0</v>
      </c>
      <c r="J590" s="17">
        <v>0</v>
      </c>
      <c r="K590" s="17">
        <v>0</v>
      </c>
      <c r="L590" s="17">
        <v>0</v>
      </c>
      <c r="M590" s="17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</row>
    <row r="591" spans="1:23" x14ac:dyDescent="0.25">
      <c r="A591">
        <v>1000926</v>
      </c>
      <c r="B591" t="s">
        <v>347</v>
      </c>
      <c r="C591">
        <v>50</v>
      </c>
      <c r="D591">
        <v>9</v>
      </c>
      <c r="E591">
        <v>1</v>
      </c>
      <c r="F591" t="s">
        <v>15</v>
      </c>
      <c r="G591" t="s">
        <v>19</v>
      </c>
      <c r="H591" s="17">
        <v>24.11</v>
      </c>
      <c r="I591" s="17">
        <v>33.33</v>
      </c>
      <c r="J591" s="17">
        <v>25.56</v>
      </c>
      <c r="K591" s="17">
        <v>35.33</v>
      </c>
      <c r="L591" s="17">
        <v>25.87</v>
      </c>
      <c r="M591" s="17">
        <v>35.76</v>
      </c>
      <c r="N591" s="18">
        <v>25.71</v>
      </c>
      <c r="O591" s="18">
        <v>35.549999999999997</v>
      </c>
      <c r="P591" s="18">
        <v>26.52</v>
      </c>
      <c r="Q591" s="18">
        <v>36.659999999999997</v>
      </c>
      <c r="R591" s="18">
        <v>25.56</v>
      </c>
      <c r="S591" s="18">
        <v>35.340000000000003</v>
      </c>
      <c r="T591" s="18">
        <v>25.71</v>
      </c>
      <c r="U591" s="18">
        <v>35.54</v>
      </c>
      <c r="V591" s="18">
        <v>25.87</v>
      </c>
      <c r="W591" s="18">
        <v>35.76</v>
      </c>
    </row>
    <row r="592" spans="1:23" x14ac:dyDescent="0.25">
      <c r="A592">
        <v>1000928</v>
      </c>
      <c r="B592" t="s">
        <v>348</v>
      </c>
      <c r="C592">
        <v>50</v>
      </c>
      <c r="D592">
        <v>9</v>
      </c>
      <c r="E592">
        <v>1</v>
      </c>
      <c r="F592" t="s">
        <v>15</v>
      </c>
      <c r="G592" t="s">
        <v>19</v>
      </c>
      <c r="H592" s="17">
        <v>24.11</v>
      </c>
      <c r="I592" s="17">
        <v>33.33</v>
      </c>
      <c r="J592" s="17">
        <v>25.56</v>
      </c>
      <c r="K592" s="17">
        <v>35.33</v>
      </c>
      <c r="L592" s="17">
        <v>25.87</v>
      </c>
      <c r="M592" s="17">
        <v>35.76</v>
      </c>
      <c r="N592" s="18">
        <v>25.71</v>
      </c>
      <c r="O592" s="18">
        <v>35.549999999999997</v>
      </c>
      <c r="P592" s="18">
        <v>26.52</v>
      </c>
      <c r="Q592" s="18">
        <v>36.659999999999997</v>
      </c>
      <c r="R592" s="18">
        <v>25.56</v>
      </c>
      <c r="S592" s="18">
        <v>35.340000000000003</v>
      </c>
      <c r="T592" s="18">
        <v>25.71</v>
      </c>
      <c r="U592" s="18">
        <v>35.54</v>
      </c>
      <c r="V592" s="18">
        <v>25.87</v>
      </c>
      <c r="W592" s="18">
        <v>35.76</v>
      </c>
    </row>
    <row r="593" spans="1:23" x14ac:dyDescent="0.25">
      <c r="A593">
        <v>1000262</v>
      </c>
      <c r="B593" t="s">
        <v>193</v>
      </c>
      <c r="C593">
        <v>50</v>
      </c>
      <c r="D593">
        <v>9</v>
      </c>
      <c r="E593">
        <v>1</v>
      </c>
      <c r="F593" t="s">
        <v>15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7">
        <v>0</v>
      </c>
      <c r="N593" s="18">
        <v>0</v>
      </c>
      <c r="O593" s="18">
        <v>0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0</v>
      </c>
    </row>
    <row r="594" spans="1:23" x14ac:dyDescent="0.25">
      <c r="A594">
        <v>1000666</v>
      </c>
      <c r="B594" t="s">
        <v>310</v>
      </c>
      <c r="C594">
        <v>50</v>
      </c>
      <c r="D594">
        <v>9</v>
      </c>
      <c r="E594">
        <v>1</v>
      </c>
      <c r="F594" t="s">
        <v>15</v>
      </c>
      <c r="H594" s="17">
        <v>0</v>
      </c>
      <c r="I594" s="17">
        <v>0</v>
      </c>
      <c r="J594" s="17">
        <v>0</v>
      </c>
      <c r="K594" s="17">
        <v>0</v>
      </c>
      <c r="L594" s="17">
        <v>0</v>
      </c>
      <c r="M594" s="17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</row>
    <row r="595" spans="1:23" x14ac:dyDescent="0.25">
      <c r="A595">
        <v>1000391</v>
      </c>
      <c r="B595" t="s">
        <v>517</v>
      </c>
      <c r="C595">
        <v>50</v>
      </c>
      <c r="D595">
        <v>9</v>
      </c>
      <c r="E595">
        <v>2</v>
      </c>
      <c r="H595" s="17">
        <v>14.57</v>
      </c>
      <c r="I595" s="17">
        <v>19.46</v>
      </c>
      <c r="J595" s="17">
        <v>15.58</v>
      </c>
      <c r="K595" s="17">
        <v>20.77</v>
      </c>
      <c r="L595" s="17">
        <v>15.8</v>
      </c>
      <c r="M595" s="17">
        <v>21.05</v>
      </c>
      <c r="N595" s="18">
        <v>15.69</v>
      </c>
      <c r="O595" s="18">
        <v>20.91</v>
      </c>
      <c r="P595" s="18">
        <v>16.260000000000002</v>
      </c>
      <c r="Q595" s="18">
        <v>21.64</v>
      </c>
      <c r="R595" s="18">
        <v>13.56</v>
      </c>
      <c r="S595" s="18">
        <v>18.07</v>
      </c>
      <c r="T595" s="18">
        <v>13.64</v>
      </c>
      <c r="U595" s="18">
        <v>18.18</v>
      </c>
      <c r="V595" s="18">
        <v>13.72</v>
      </c>
      <c r="W595" s="18">
        <v>18.28</v>
      </c>
    </row>
    <row r="596" spans="1:23" x14ac:dyDescent="0.25">
      <c r="A596">
        <v>1000396</v>
      </c>
      <c r="B596" t="s">
        <v>519</v>
      </c>
      <c r="C596">
        <v>50</v>
      </c>
      <c r="D596">
        <v>9</v>
      </c>
      <c r="E596">
        <v>2</v>
      </c>
      <c r="H596" s="17">
        <v>19.21</v>
      </c>
      <c r="I596" s="17">
        <v>25.66</v>
      </c>
      <c r="J596" s="17">
        <v>20.54</v>
      </c>
      <c r="K596" s="17">
        <v>27.38</v>
      </c>
      <c r="L596" s="17">
        <v>20.83</v>
      </c>
      <c r="M596" s="17">
        <v>27.75</v>
      </c>
      <c r="N596" s="18">
        <v>20.68</v>
      </c>
      <c r="O596" s="18">
        <v>27.56</v>
      </c>
      <c r="P596" s="18">
        <v>21.43</v>
      </c>
      <c r="Q596" s="18">
        <v>28.53</v>
      </c>
      <c r="R596" s="18">
        <v>17.88</v>
      </c>
      <c r="S596" s="18">
        <v>23.83</v>
      </c>
      <c r="T596" s="18">
        <v>17.98</v>
      </c>
      <c r="U596" s="18">
        <v>23.96</v>
      </c>
      <c r="V596" s="18">
        <v>18.09</v>
      </c>
      <c r="W596" s="18">
        <v>24.1</v>
      </c>
    </row>
    <row r="597" spans="1:23" x14ac:dyDescent="0.25">
      <c r="A597">
        <v>1000077</v>
      </c>
      <c r="B597" t="s">
        <v>444</v>
      </c>
      <c r="C597">
        <v>50</v>
      </c>
      <c r="D597">
        <v>9</v>
      </c>
      <c r="E597">
        <v>2</v>
      </c>
      <c r="H597" s="17">
        <v>22.44</v>
      </c>
      <c r="I597" s="17">
        <v>29.97</v>
      </c>
      <c r="J597" s="17">
        <v>23.99</v>
      </c>
      <c r="K597" s="17">
        <v>31.98</v>
      </c>
      <c r="L597" s="17">
        <v>24.33</v>
      </c>
      <c r="M597" s="17">
        <v>32.42</v>
      </c>
      <c r="N597" s="18">
        <v>24.16</v>
      </c>
      <c r="O597" s="18">
        <v>32.200000000000003</v>
      </c>
      <c r="P597" s="18">
        <v>25.03</v>
      </c>
      <c r="Q597" s="18">
        <v>33.32</v>
      </c>
      <c r="R597" s="18">
        <v>20.88</v>
      </c>
      <c r="S597" s="18">
        <v>27.83</v>
      </c>
      <c r="T597" s="18">
        <v>21.01</v>
      </c>
      <c r="U597" s="18">
        <v>28</v>
      </c>
      <c r="V597" s="18">
        <v>21.14</v>
      </c>
      <c r="W597" s="18">
        <v>28.16</v>
      </c>
    </row>
    <row r="598" spans="1:23" x14ac:dyDescent="0.25">
      <c r="A598">
        <v>1001044</v>
      </c>
      <c r="B598" t="s">
        <v>368</v>
      </c>
      <c r="C598">
        <v>50</v>
      </c>
      <c r="D598">
        <v>9</v>
      </c>
      <c r="E598">
        <v>2</v>
      </c>
      <c r="F598" t="s">
        <v>15</v>
      </c>
      <c r="H598" s="17">
        <v>0</v>
      </c>
      <c r="I598" s="17">
        <v>0</v>
      </c>
      <c r="J598" s="17">
        <v>0</v>
      </c>
      <c r="K598" s="17">
        <v>0</v>
      </c>
      <c r="L598" s="17">
        <v>0</v>
      </c>
      <c r="M598" s="17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</row>
    <row r="599" spans="1:23" x14ac:dyDescent="0.25">
      <c r="A599">
        <v>1001066</v>
      </c>
      <c r="B599" t="s">
        <v>368</v>
      </c>
      <c r="C599">
        <v>50</v>
      </c>
      <c r="D599">
        <v>9</v>
      </c>
      <c r="E599">
        <v>2</v>
      </c>
      <c r="H599" s="17">
        <v>26.53</v>
      </c>
      <c r="I599" s="17">
        <v>35.44</v>
      </c>
      <c r="J599" s="17">
        <v>28.37</v>
      </c>
      <c r="K599" s="17">
        <v>37.82</v>
      </c>
      <c r="L599" s="17">
        <v>28.77</v>
      </c>
      <c r="M599" s="17">
        <v>38.33</v>
      </c>
      <c r="N599" s="18">
        <v>28.57</v>
      </c>
      <c r="O599" s="18">
        <v>38.07</v>
      </c>
      <c r="P599" s="18">
        <v>29.6</v>
      </c>
      <c r="Q599" s="18">
        <v>39.4</v>
      </c>
      <c r="R599" s="18">
        <v>24.69</v>
      </c>
      <c r="S599" s="18">
        <v>32.909999999999997</v>
      </c>
      <c r="T599" s="18">
        <v>24.84</v>
      </c>
      <c r="U599" s="18">
        <v>33.1</v>
      </c>
      <c r="V599" s="18">
        <v>24.99</v>
      </c>
      <c r="W599" s="18">
        <v>33.29</v>
      </c>
    </row>
    <row r="600" spans="1:23" x14ac:dyDescent="0.25">
      <c r="A600">
        <v>1000395</v>
      </c>
      <c r="B600" t="s">
        <v>259</v>
      </c>
      <c r="C600">
        <v>50</v>
      </c>
      <c r="D600">
        <v>9</v>
      </c>
      <c r="E600">
        <v>2</v>
      </c>
      <c r="F600" t="s">
        <v>15</v>
      </c>
      <c r="H600" s="17">
        <v>0</v>
      </c>
      <c r="I600" s="17">
        <v>0</v>
      </c>
      <c r="J600" s="17">
        <v>0</v>
      </c>
      <c r="K600" s="17">
        <v>0</v>
      </c>
      <c r="L600" s="17">
        <v>0</v>
      </c>
      <c r="M600" s="17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</row>
    <row r="601" spans="1:23" x14ac:dyDescent="0.25">
      <c r="A601">
        <v>1001071</v>
      </c>
      <c r="B601" t="s">
        <v>555</v>
      </c>
      <c r="C601">
        <v>50</v>
      </c>
      <c r="D601">
        <v>9</v>
      </c>
      <c r="E601">
        <v>2</v>
      </c>
      <c r="H601" s="17">
        <v>11.85</v>
      </c>
      <c r="I601" s="17">
        <v>11.85</v>
      </c>
      <c r="J601" s="17">
        <v>11.85</v>
      </c>
      <c r="K601" s="17">
        <v>11.85</v>
      </c>
      <c r="L601" s="17">
        <v>11.85</v>
      </c>
      <c r="M601" s="17">
        <v>11.85</v>
      </c>
      <c r="N601" s="18">
        <v>11.85</v>
      </c>
      <c r="O601" s="18">
        <v>11.85</v>
      </c>
      <c r="P601" s="18">
        <v>11.85</v>
      </c>
      <c r="Q601" s="18">
        <v>11.85</v>
      </c>
      <c r="R601" s="18">
        <v>11.85</v>
      </c>
      <c r="S601" s="18">
        <v>11.85</v>
      </c>
      <c r="T601" s="18">
        <v>11.85</v>
      </c>
      <c r="U601" s="18">
        <v>11.85</v>
      </c>
      <c r="V601" s="18">
        <v>11.85</v>
      </c>
      <c r="W601" s="18">
        <v>11.85</v>
      </c>
    </row>
    <row r="602" spans="1:23" x14ac:dyDescent="0.25">
      <c r="A602">
        <v>1001072</v>
      </c>
      <c r="B602" t="s">
        <v>755</v>
      </c>
      <c r="C602">
        <v>50</v>
      </c>
      <c r="D602">
        <v>9</v>
      </c>
      <c r="E602">
        <v>2</v>
      </c>
      <c r="H602" s="17">
        <v>0</v>
      </c>
      <c r="I602" s="17">
        <v>0</v>
      </c>
      <c r="J602" s="17">
        <v>0</v>
      </c>
      <c r="K602" s="17">
        <v>0</v>
      </c>
      <c r="L602" s="17">
        <v>0</v>
      </c>
      <c r="M602" s="17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</row>
    <row r="603" spans="1:23" x14ac:dyDescent="0.25">
      <c r="A603">
        <v>1000909</v>
      </c>
      <c r="B603" t="s">
        <v>537</v>
      </c>
      <c r="C603">
        <v>50</v>
      </c>
      <c r="D603">
        <v>9</v>
      </c>
      <c r="E603">
        <v>2</v>
      </c>
      <c r="H603" s="17">
        <v>4.92</v>
      </c>
      <c r="I603" s="17">
        <v>4.92</v>
      </c>
      <c r="J603" s="17">
        <v>4.92</v>
      </c>
      <c r="K603" s="17">
        <v>4.92</v>
      </c>
      <c r="L603" s="17">
        <v>4.92</v>
      </c>
      <c r="M603" s="17">
        <v>4.92</v>
      </c>
      <c r="N603" s="18">
        <v>4.92</v>
      </c>
      <c r="O603" s="18">
        <v>4.92</v>
      </c>
      <c r="P603" s="18">
        <v>4.92</v>
      </c>
      <c r="Q603" s="18">
        <v>4.92</v>
      </c>
      <c r="R603" s="18">
        <v>4.92</v>
      </c>
      <c r="S603" s="18">
        <v>4.92</v>
      </c>
      <c r="T603" s="18">
        <v>4.92</v>
      </c>
      <c r="U603" s="18">
        <v>4.92</v>
      </c>
      <c r="V603" s="18">
        <v>4.92</v>
      </c>
      <c r="W603" s="18">
        <v>4.92</v>
      </c>
    </row>
    <row r="604" spans="1:23" x14ac:dyDescent="0.25">
      <c r="A604">
        <v>1000871</v>
      </c>
      <c r="B604" t="s">
        <v>341</v>
      </c>
      <c r="C604">
        <v>50</v>
      </c>
      <c r="D604">
        <v>9</v>
      </c>
      <c r="E604">
        <v>2</v>
      </c>
      <c r="F604" t="s">
        <v>15</v>
      </c>
      <c r="G604" t="s">
        <v>19</v>
      </c>
      <c r="H604" s="17">
        <v>0</v>
      </c>
      <c r="I604" s="17">
        <v>0</v>
      </c>
      <c r="J604" s="17">
        <v>0</v>
      </c>
      <c r="K604" s="17">
        <v>0</v>
      </c>
      <c r="L604" s="17">
        <v>0</v>
      </c>
      <c r="M604" s="17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</row>
    <row r="605" spans="1:23" x14ac:dyDescent="0.25">
      <c r="A605">
        <v>1001012</v>
      </c>
      <c r="B605" t="s">
        <v>546</v>
      </c>
      <c r="C605">
        <v>50</v>
      </c>
      <c r="D605">
        <v>9</v>
      </c>
      <c r="E605">
        <v>2</v>
      </c>
      <c r="H605" s="17">
        <v>12.32</v>
      </c>
      <c r="I605" s="17">
        <v>12.32</v>
      </c>
      <c r="J605" s="17">
        <v>12.32</v>
      </c>
      <c r="K605" s="17">
        <v>12.32</v>
      </c>
      <c r="L605" s="17">
        <v>12.32</v>
      </c>
      <c r="M605" s="17">
        <v>12.32</v>
      </c>
      <c r="N605" s="18">
        <v>12.32</v>
      </c>
      <c r="O605" s="18">
        <v>12.32</v>
      </c>
      <c r="P605" s="18">
        <v>12.32</v>
      </c>
      <c r="Q605" s="18">
        <v>12.32</v>
      </c>
      <c r="R605" s="18">
        <v>12.32</v>
      </c>
      <c r="S605" s="18">
        <v>12.32</v>
      </c>
      <c r="T605" s="18">
        <v>12.32</v>
      </c>
      <c r="U605" s="18">
        <v>12.32</v>
      </c>
      <c r="V605" s="18">
        <v>12.32</v>
      </c>
      <c r="W605" s="18">
        <v>12.32</v>
      </c>
    </row>
    <row r="606" spans="1:23" x14ac:dyDescent="0.25">
      <c r="A606">
        <v>1001015</v>
      </c>
      <c r="B606" t="s">
        <v>549</v>
      </c>
      <c r="C606">
        <v>50</v>
      </c>
      <c r="D606">
        <v>9</v>
      </c>
      <c r="E606">
        <v>2</v>
      </c>
      <c r="H606" s="17">
        <v>4.92</v>
      </c>
      <c r="I606" s="17">
        <v>4.92</v>
      </c>
      <c r="J606" s="17">
        <v>4.92</v>
      </c>
      <c r="K606" s="17">
        <v>4.92</v>
      </c>
      <c r="L606" s="17">
        <v>4.92</v>
      </c>
      <c r="M606" s="17">
        <v>4.92</v>
      </c>
      <c r="N606" s="18">
        <v>4.92</v>
      </c>
      <c r="O606" s="18">
        <v>4.92</v>
      </c>
      <c r="P606" s="18">
        <v>4.92</v>
      </c>
      <c r="Q606" s="18">
        <v>4.92</v>
      </c>
      <c r="R606" s="18">
        <v>4.92</v>
      </c>
      <c r="S606" s="18">
        <v>4.92</v>
      </c>
      <c r="T606" s="18">
        <v>4.92</v>
      </c>
      <c r="U606" s="18">
        <v>4.92</v>
      </c>
      <c r="V606" s="18">
        <v>4.92</v>
      </c>
      <c r="W606" s="18">
        <v>4.92</v>
      </c>
    </row>
    <row r="607" spans="1:23" x14ac:dyDescent="0.25">
      <c r="A607">
        <v>1001013</v>
      </c>
      <c r="B607" t="s">
        <v>547</v>
      </c>
      <c r="C607">
        <v>50</v>
      </c>
      <c r="D607">
        <v>9</v>
      </c>
      <c r="E607">
        <v>2</v>
      </c>
      <c r="H607" s="17">
        <v>4.92</v>
      </c>
      <c r="I607" s="17">
        <v>4.92</v>
      </c>
      <c r="J607" s="17">
        <v>4.92</v>
      </c>
      <c r="K607" s="17">
        <v>4.92</v>
      </c>
      <c r="L607" s="17">
        <v>4.92</v>
      </c>
      <c r="M607" s="17">
        <v>4.92</v>
      </c>
      <c r="N607" s="18">
        <v>4.92</v>
      </c>
      <c r="O607" s="18">
        <v>4.92</v>
      </c>
      <c r="P607" s="18">
        <v>4.92</v>
      </c>
      <c r="Q607" s="18">
        <v>4.92</v>
      </c>
      <c r="R607" s="18">
        <v>4.92</v>
      </c>
      <c r="S607" s="18">
        <v>4.92</v>
      </c>
      <c r="T607" s="18">
        <v>4.92</v>
      </c>
      <c r="U607" s="18">
        <v>4.92</v>
      </c>
      <c r="V607" s="18">
        <v>4.92</v>
      </c>
      <c r="W607" s="18">
        <v>4.92</v>
      </c>
    </row>
    <row r="608" spans="1:23" x14ac:dyDescent="0.25">
      <c r="A608">
        <v>1001208</v>
      </c>
      <c r="B608" t="s">
        <v>410</v>
      </c>
      <c r="C608">
        <v>50</v>
      </c>
      <c r="D608">
        <v>9</v>
      </c>
      <c r="E608">
        <v>1</v>
      </c>
      <c r="F608" t="s">
        <v>15</v>
      </c>
      <c r="H608" s="17">
        <v>0</v>
      </c>
      <c r="I608" s="17">
        <v>0</v>
      </c>
      <c r="J608" s="17">
        <v>0</v>
      </c>
      <c r="K608" s="17">
        <v>0</v>
      </c>
      <c r="L608" s="17">
        <v>0</v>
      </c>
      <c r="M608" s="17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</row>
    <row r="609" spans="1:23" x14ac:dyDescent="0.25">
      <c r="A609">
        <v>1001216</v>
      </c>
      <c r="B609" t="s">
        <v>411</v>
      </c>
      <c r="C609">
        <v>50</v>
      </c>
      <c r="D609">
        <v>9</v>
      </c>
      <c r="E609">
        <v>1</v>
      </c>
      <c r="F609" t="s">
        <v>15</v>
      </c>
      <c r="H609" s="17">
        <v>0</v>
      </c>
      <c r="I609" s="17">
        <v>0</v>
      </c>
      <c r="J609" s="17">
        <v>0</v>
      </c>
      <c r="K609" s="17">
        <v>0</v>
      </c>
      <c r="L609" s="17">
        <v>0</v>
      </c>
      <c r="M609" s="17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</row>
    <row r="610" spans="1:23" x14ac:dyDescent="0.25">
      <c r="A610">
        <v>1000100</v>
      </c>
      <c r="B610" t="s">
        <v>78</v>
      </c>
      <c r="C610">
        <v>50</v>
      </c>
      <c r="D610">
        <v>9</v>
      </c>
      <c r="E610">
        <v>1</v>
      </c>
      <c r="F610" t="s">
        <v>15</v>
      </c>
      <c r="G610" t="s">
        <v>19</v>
      </c>
      <c r="H610" s="17">
        <v>4.01</v>
      </c>
      <c r="I610" s="17">
        <v>5.54</v>
      </c>
      <c r="J610" s="17">
        <v>4.25</v>
      </c>
      <c r="K610" s="17">
        <v>5.87</v>
      </c>
      <c r="L610" s="17">
        <v>4.3</v>
      </c>
      <c r="M610" s="17">
        <v>5.94</v>
      </c>
      <c r="N610" s="18">
        <v>4.2699999999999996</v>
      </c>
      <c r="O610" s="18">
        <v>5.91</v>
      </c>
      <c r="P610" s="18">
        <v>4.41</v>
      </c>
      <c r="Q610" s="18">
        <v>6.09</v>
      </c>
      <c r="R610" s="18">
        <v>4.25</v>
      </c>
      <c r="S610" s="18">
        <v>5.88</v>
      </c>
      <c r="T610" s="18">
        <v>4.2699999999999996</v>
      </c>
      <c r="U610" s="18">
        <v>5.9</v>
      </c>
      <c r="V610" s="18">
        <v>4.3</v>
      </c>
      <c r="W610" s="18">
        <v>5.94</v>
      </c>
    </row>
    <row r="611" spans="1:23" x14ac:dyDescent="0.25">
      <c r="A611">
        <v>1001034</v>
      </c>
      <c r="B611" t="s">
        <v>366</v>
      </c>
      <c r="C611">
        <v>50</v>
      </c>
      <c r="D611">
        <v>9</v>
      </c>
      <c r="E611">
        <v>1</v>
      </c>
      <c r="F611" t="s">
        <v>15</v>
      </c>
      <c r="H611" s="17">
        <v>0</v>
      </c>
      <c r="I611" s="17">
        <v>0</v>
      </c>
      <c r="J611" s="17">
        <v>0</v>
      </c>
      <c r="K611" s="17">
        <v>0</v>
      </c>
      <c r="L611" s="17">
        <v>0</v>
      </c>
      <c r="M611" s="17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topLeftCell="A81" workbookViewId="0">
      <selection activeCell="D150" sqref="D150"/>
    </sheetView>
  </sheetViews>
  <sheetFormatPr defaultRowHeight="15" x14ac:dyDescent="0.25"/>
  <cols>
    <col min="1" max="1" width="19.42578125" bestFit="1" customWidth="1"/>
    <col min="2" max="2" width="63" customWidth="1"/>
    <col min="3" max="3" width="9" bestFit="1" customWidth="1"/>
  </cols>
  <sheetData>
    <row r="1" spans="1:3" x14ac:dyDescent="0.25">
      <c r="B1" t="s">
        <v>612</v>
      </c>
    </row>
    <row r="2" spans="1:3" x14ac:dyDescent="0.25">
      <c r="B2" t="s">
        <v>615</v>
      </c>
    </row>
    <row r="3" spans="1:3" x14ac:dyDescent="0.25">
      <c r="A3" t="s">
        <v>613</v>
      </c>
      <c r="C3" t="s">
        <v>614</v>
      </c>
    </row>
    <row r="4" spans="1:3" x14ac:dyDescent="0.25">
      <c r="A4">
        <v>1000003</v>
      </c>
      <c r="B4" t="s">
        <v>616</v>
      </c>
      <c r="C4" s="10">
        <v>96645</v>
      </c>
    </row>
    <row r="5" spans="1:3" x14ac:dyDescent="0.25">
      <c r="A5">
        <v>1000004</v>
      </c>
      <c r="B5" t="s">
        <v>617</v>
      </c>
      <c r="C5" s="10">
        <v>92407</v>
      </c>
    </row>
    <row r="6" spans="1:3" x14ac:dyDescent="0.25">
      <c r="A6">
        <v>1000005</v>
      </c>
      <c r="B6" t="s">
        <v>618</v>
      </c>
      <c r="C6" s="10">
        <v>19628</v>
      </c>
    </row>
    <row r="7" spans="1:3" x14ac:dyDescent="0.25">
      <c r="A7">
        <v>1000008</v>
      </c>
      <c r="B7" t="s">
        <v>619</v>
      </c>
      <c r="C7" s="10">
        <v>4442</v>
      </c>
    </row>
    <row r="8" spans="1:3" x14ac:dyDescent="0.25">
      <c r="A8">
        <v>1000010</v>
      </c>
      <c r="B8" t="s">
        <v>430</v>
      </c>
      <c r="C8" s="10">
        <v>347934</v>
      </c>
    </row>
    <row r="9" spans="1:3" x14ac:dyDescent="0.25">
      <c r="A9">
        <v>1000012</v>
      </c>
      <c r="B9" t="s">
        <v>620</v>
      </c>
      <c r="C9" s="10">
        <v>3431</v>
      </c>
    </row>
    <row r="10" spans="1:3" x14ac:dyDescent="0.25">
      <c r="A10">
        <v>1000014</v>
      </c>
      <c r="B10" t="s">
        <v>621</v>
      </c>
      <c r="C10" s="10">
        <v>262988</v>
      </c>
    </row>
    <row r="11" spans="1:3" x14ac:dyDescent="0.25">
      <c r="A11">
        <v>1000026</v>
      </c>
      <c r="B11" t="s">
        <v>432</v>
      </c>
      <c r="C11" s="10">
        <v>249534</v>
      </c>
    </row>
    <row r="12" spans="1:3" x14ac:dyDescent="0.25">
      <c r="A12">
        <v>1000032</v>
      </c>
      <c r="B12" t="s">
        <v>433</v>
      </c>
      <c r="C12" s="10">
        <v>132195</v>
      </c>
    </row>
    <row r="13" spans="1:3" x14ac:dyDescent="0.25">
      <c r="A13">
        <v>1000037</v>
      </c>
      <c r="B13" t="s">
        <v>434</v>
      </c>
      <c r="C13" s="10">
        <v>121518</v>
      </c>
    </row>
    <row r="14" spans="1:3" x14ac:dyDescent="0.25">
      <c r="A14">
        <v>1000038</v>
      </c>
      <c r="B14" t="s">
        <v>435</v>
      </c>
      <c r="C14" s="10">
        <v>25319</v>
      </c>
    </row>
    <row r="15" spans="1:3" x14ac:dyDescent="0.25">
      <c r="A15">
        <v>1000040</v>
      </c>
      <c r="B15" t="s">
        <v>436</v>
      </c>
      <c r="C15" s="10">
        <v>251889</v>
      </c>
    </row>
    <row r="16" spans="1:3" x14ac:dyDescent="0.25">
      <c r="A16">
        <v>1000041</v>
      </c>
      <c r="B16" t="s">
        <v>437</v>
      </c>
      <c r="C16" s="10">
        <v>535205</v>
      </c>
    </row>
    <row r="17" spans="1:3" x14ac:dyDescent="0.25">
      <c r="A17">
        <v>1000044</v>
      </c>
      <c r="B17" t="s">
        <v>438</v>
      </c>
      <c r="C17" s="10">
        <v>309952</v>
      </c>
    </row>
    <row r="18" spans="1:3" x14ac:dyDescent="0.25">
      <c r="A18">
        <v>1000046</v>
      </c>
      <c r="B18" t="s">
        <v>622</v>
      </c>
      <c r="C18" s="10">
        <v>29635</v>
      </c>
    </row>
    <row r="19" spans="1:3" x14ac:dyDescent="0.25">
      <c r="A19">
        <v>1000049</v>
      </c>
      <c r="B19" t="s">
        <v>48</v>
      </c>
      <c r="C19" s="10">
        <v>2422</v>
      </c>
    </row>
    <row r="20" spans="1:3" x14ac:dyDescent="0.25">
      <c r="A20">
        <v>1000051</v>
      </c>
      <c r="B20" t="s">
        <v>440</v>
      </c>
      <c r="C20" s="10">
        <v>523800</v>
      </c>
    </row>
    <row r="21" spans="1:3" x14ac:dyDescent="0.25">
      <c r="A21">
        <v>1000062</v>
      </c>
      <c r="B21" t="s">
        <v>55</v>
      </c>
      <c r="C21" s="10">
        <v>335</v>
      </c>
    </row>
    <row r="22" spans="1:3" x14ac:dyDescent="0.25">
      <c r="A22">
        <v>1000067</v>
      </c>
      <c r="B22" t="s">
        <v>441</v>
      </c>
      <c r="C22" s="10">
        <v>21913</v>
      </c>
    </row>
    <row r="23" spans="1:3" x14ac:dyDescent="0.25">
      <c r="A23">
        <v>1000068</v>
      </c>
      <c r="B23" t="s">
        <v>623</v>
      </c>
      <c r="C23" s="10">
        <v>91373</v>
      </c>
    </row>
    <row r="24" spans="1:3" x14ac:dyDescent="0.25">
      <c r="A24">
        <v>1000070</v>
      </c>
      <c r="B24" t="s">
        <v>624</v>
      </c>
      <c r="C24" s="10">
        <v>298584</v>
      </c>
    </row>
    <row r="25" spans="1:3" x14ac:dyDescent="0.25">
      <c r="A25">
        <v>1000077</v>
      </c>
      <c r="B25" t="s">
        <v>625</v>
      </c>
      <c r="C25" s="10">
        <v>250687</v>
      </c>
    </row>
    <row r="26" spans="1:3" x14ac:dyDescent="0.25">
      <c r="A26">
        <v>1000085</v>
      </c>
      <c r="B26" t="s">
        <v>445</v>
      </c>
      <c r="C26" s="10">
        <v>22618</v>
      </c>
    </row>
    <row r="27" spans="1:3" x14ac:dyDescent="0.25">
      <c r="A27">
        <v>1000088</v>
      </c>
      <c r="B27" t="s">
        <v>626</v>
      </c>
      <c r="C27" s="10">
        <v>25443</v>
      </c>
    </row>
    <row r="28" spans="1:3" x14ac:dyDescent="0.25">
      <c r="A28">
        <v>1000096</v>
      </c>
      <c r="B28" t="s">
        <v>446</v>
      </c>
      <c r="C28" s="10">
        <v>146243</v>
      </c>
    </row>
    <row r="29" spans="1:3" x14ac:dyDescent="0.25">
      <c r="A29">
        <v>1000099</v>
      </c>
      <c r="B29" t="s">
        <v>627</v>
      </c>
      <c r="C29" s="10">
        <v>72828</v>
      </c>
    </row>
    <row r="30" spans="1:3" x14ac:dyDescent="0.25">
      <c r="A30">
        <v>1000101</v>
      </c>
      <c r="B30" t="s">
        <v>79</v>
      </c>
      <c r="C30" s="10">
        <v>2448</v>
      </c>
    </row>
    <row r="31" spans="1:3" x14ac:dyDescent="0.25">
      <c r="A31">
        <v>1000107</v>
      </c>
      <c r="B31" t="s">
        <v>628</v>
      </c>
      <c r="C31" s="10">
        <v>22579</v>
      </c>
    </row>
    <row r="32" spans="1:3" x14ac:dyDescent="0.25">
      <c r="A32">
        <v>1000110</v>
      </c>
      <c r="B32" t="s">
        <v>87</v>
      </c>
      <c r="C32" s="10">
        <v>2</v>
      </c>
    </row>
    <row r="33" spans="1:3" x14ac:dyDescent="0.25">
      <c r="A33">
        <v>1000111</v>
      </c>
      <c r="B33" t="s">
        <v>449</v>
      </c>
      <c r="C33" s="10">
        <v>13871</v>
      </c>
    </row>
    <row r="34" spans="1:3" x14ac:dyDescent="0.25">
      <c r="A34">
        <v>1000123</v>
      </c>
      <c r="B34" t="s">
        <v>629</v>
      </c>
      <c r="C34" s="10">
        <v>9709</v>
      </c>
    </row>
    <row r="35" spans="1:3" x14ac:dyDescent="0.25">
      <c r="A35">
        <v>1000125</v>
      </c>
      <c r="B35" t="s">
        <v>451</v>
      </c>
      <c r="C35" s="10">
        <v>109203</v>
      </c>
    </row>
    <row r="36" spans="1:3" x14ac:dyDescent="0.25">
      <c r="A36">
        <v>1000126</v>
      </c>
      <c r="B36" t="s">
        <v>100</v>
      </c>
      <c r="C36" s="10">
        <v>280</v>
      </c>
    </row>
    <row r="37" spans="1:3" x14ac:dyDescent="0.25">
      <c r="A37">
        <v>1000128</v>
      </c>
      <c r="B37" t="s">
        <v>630</v>
      </c>
      <c r="C37" s="10">
        <v>88472</v>
      </c>
    </row>
    <row r="38" spans="1:3" x14ac:dyDescent="0.25">
      <c r="A38">
        <v>1000131</v>
      </c>
      <c r="B38" t="s">
        <v>453</v>
      </c>
      <c r="C38" s="10">
        <v>125522</v>
      </c>
    </row>
    <row r="39" spans="1:3" x14ac:dyDescent="0.25">
      <c r="A39">
        <v>1000145</v>
      </c>
      <c r="B39" t="s">
        <v>631</v>
      </c>
      <c r="C39" s="10">
        <v>1218</v>
      </c>
    </row>
    <row r="40" spans="1:3" x14ac:dyDescent="0.25">
      <c r="A40">
        <v>1000148</v>
      </c>
      <c r="B40" t="s">
        <v>117</v>
      </c>
      <c r="C40" s="10">
        <v>4368</v>
      </c>
    </row>
    <row r="41" spans="1:3" x14ac:dyDescent="0.25">
      <c r="A41">
        <v>1000150</v>
      </c>
      <c r="B41" t="s">
        <v>455</v>
      </c>
      <c r="C41" s="10">
        <v>19422704</v>
      </c>
    </row>
    <row r="42" spans="1:3" x14ac:dyDescent="0.25">
      <c r="A42">
        <v>1000151</v>
      </c>
      <c r="B42" t="s">
        <v>119</v>
      </c>
      <c r="C42" s="10">
        <v>756</v>
      </c>
    </row>
    <row r="43" spans="1:3" x14ac:dyDescent="0.25">
      <c r="A43">
        <v>1000152</v>
      </c>
      <c r="B43" t="s">
        <v>456</v>
      </c>
      <c r="C43" s="10">
        <v>705951</v>
      </c>
    </row>
    <row r="44" spans="1:3" x14ac:dyDescent="0.25">
      <c r="A44">
        <v>1000153</v>
      </c>
      <c r="B44" t="s">
        <v>457</v>
      </c>
      <c r="C44" s="10">
        <v>658033</v>
      </c>
    </row>
    <row r="45" spans="1:3" x14ac:dyDescent="0.25">
      <c r="A45">
        <v>1000154</v>
      </c>
      <c r="B45" t="s">
        <v>632</v>
      </c>
      <c r="C45" s="10">
        <v>2099</v>
      </c>
    </row>
    <row r="46" spans="1:3" x14ac:dyDescent="0.25">
      <c r="A46">
        <v>1000157</v>
      </c>
      <c r="B46" t="s">
        <v>633</v>
      </c>
      <c r="C46" s="10">
        <v>18320</v>
      </c>
    </row>
    <row r="47" spans="1:3" x14ac:dyDescent="0.25">
      <c r="A47">
        <v>1000164</v>
      </c>
      <c r="B47" t="s">
        <v>634</v>
      </c>
      <c r="C47" s="10">
        <v>124974</v>
      </c>
    </row>
    <row r="48" spans="1:3" x14ac:dyDescent="0.25">
      <c r="A48">
        <v>1000165</v>
      </c>
      <c r="B48" t="s">
        <v>635</v>
      </c>
      <c r="C48" s="10">
        <v>548</v>
      </c>
    </row>
    <row r="49" spans="1:3" x14ac:dyDescent="0.25">
      <c r="A49">
        <v>1000170</v>
      </c>
      <c r="B49" t="s">
        <v>636</v>
      </c>
      <c r="C49" s="10">
        <v>68177</v>
      </c>
    </row>
    <row r="50" spans="1:3" x14ac:dyDescent="0.25">
      <c r="A50">
        <v>1000175</v>
      </c>
      <c r="B50" t="s">
        <v>637</v>
      </c>
      <c r="C50" s="10">
        <v>192627</v>
      </c>
    </row>
    <row r="51" spans="1:3" x14ac:dyDescent="0.25">
      <c r="A51">
        <v>1000183</v>
      </c>
      <c r="B51" t="s">
        <v>462</v>
      </c>
      <c r="C51" s="10">
        <v>166136</v>
      </c>
    </row>
    <row r="52" spans="1:3" x14ac:dyDescent="0.25">
      <c r="A52">
        <v>1000185</v>
      </c>
      <c r="B52" t="s">
        <v>638</v>
      </c>
      <c r="C52" s="10">
        <v>1118218</v>
      </c>
    </row>
    <row r="53" spans="1:3" x14ac:dyDescent="0.25">
      <c r="A53">
        <v>1000190</v>
      </c>
      <c r="B53" t="s">
        <v>639</v>
      </c>
      <c r="C53" s="10">
        <v>90825</v>
      </c>
    </row>
    <row r="54" spans="1:3" x14ac:dyDescent="0.25">
      <c r="A54">
        <v>1000191</v>
      </c>
      <c r="B54" t="s">
        <v>465</v>
      </c>
      <c r="C54" s="10">
        <v>58283</v>
      </c>
    </row>
    <row r="55" spans="1:3" x14ac:dyDescent="0.25">
      <c r="A55">
        <v>1000192</v>
      </c>
      <c r="B55" t="s">
        <v>640</v>
      </c>
      <c r="C55" s="10">
        <v>75556</v>
      </c>
    </row>
    <row r="56" spans="1:3" x14ac:dyDescent="0.25">
      <c r="A56">
        <v>1000194</v>
      </c>
      <c r="B56" t="s">
        <v>641</v>
      </c>
      <c r="C56" s="10">
        <v>82554</v>
      </c>
    </row>
    <row r="57" spans="1:3" x14ac:dyDescent="0.25">
      <c r="A57">
        <v>1000196</v>
      </c>
      <c r="B57" t="s">
        <v>468</v>
      </c>
      <c r="C57" s="10">
        <v>126358</v>
      </c>
    </row>
    <row r="58" spans="1:3" x14ac:dyDescent="0.25">
      <c r="A58">
        <v>1000198</v>
      </c>
      <c r="B58" t="s">
        <v>642</v>
      </c>
      <c r="C58" s="10">
        <v>437290</v>
      </c>
    </row>
    <row r="59" spans="1:3" x14ac:dyDescent="0.25">
      <c r="A59">
        <v>1000200</v>
      </c>
      <c r="B59" t="s">
        <v>643</v>
      </c>
      <c r="C59" s="10">
        <v>1</v>
      </c>
    </row>
    <row r="60" spans="1:3" x14ac:dyDescent="0.25">
      <c r="A60">
        <v>1000203</v>
      </c>
      <c r="B60" t="s">
        <v>644</v>
      </c>
      <c r="C60" s="10">
        <v>69101</v>
      </c>
    </row>
    <row r="61" spans="1:3" x14ac:dyDescent="0.25">
      <c r="A61">
        <v>1000210</v>
      </c>
      <c r="B61" t="s">
        <v>645</v>
      </c>
      <c r="C61" s="10">
        <v>205210</v>
      </c>
    </row>
    <row r="62" spans="1:3" x14ac:dyDescent="0.25">
      <c r="A62">
        <v>1000211</v>
      </c>
      <c r="B62" t="s">
        <v>161</v>
      </c>
      <c r="C62" s="10">
        <v>55</v>
      </c>
    </row>
    <row r="63" spans="1:3" x14ac:dyDescent="0.25">
      <c r="A63">
        <v>1000219</v>
      </c>
      <c r="B63" t="s">
        <v>472</v>
      </c>
      <c r="C63" s="10">
        <v>871968</v>
      </c>
    </row>
    <row r="64" spans="1:3" x14ac:dyDescent="0.25">
      <c r="A64">
        <v>1000220</v>
      </c>
      <c r="B64" t="s">
        <v>167</v>
      </c>
      <c r="C64" s="10">
        <v>192158</v>
      </c>
    </row>
    <row r="65" spans="1:3" x14ac:dyDescent="0.25">
      <c r="A65">
        <v>1000223</v>
      </c>
      <c r="B65" t="s">
        <v>646</v>
      </c>
      <c r="C65" s="10">
        <v>20975</v>
      </c>
    </row>
    <row r="66" spans="1:3" x14ac:dyDescent="0.25">
      <c r="A66">
        <v>1000227</v>
      </c>
      <c r="B66" t="s">
        <v>647</v>
      </c>
      <c r="C66" s="10">
        <v>118</v>
      </c>
    </row>
    <row r="67" spans="1:3" x14ac:dyDescent="0.25">
      <c r="A67">
        <v>1000231</v>
      </c>
      <c r="B67" t="s">
        <v>648</v>
      </c>
      <c r="C67" s="10">
        <v>5286</v>
      </c>
    </row>
    <row r="68" spans="1:3" x14ac:dyDescent="0.25">
      <c r="A68">
        <v>1000232</v>
      </c>
      <c r="B68" t="s">
        <v>649</v>
      </c>
      <c r="C68" s="10">
        <v>5224</v>
      </c>
    </row>
    <row r="69" spans="1:3" x14ac:dyDescent="0.25">
      <c r="A69">
        <v>1000233</v>
      </c>
      <c r="B69" t="s">
        <v>650</v>
      </c>
      <c r="C69" s="10">
        <v>5121</v>
      </c>
    </row>
    <row r="70" spans="1:3" x14ac:dyDescent="0.25">
      <c r="A70">
        <v>1000234</v>
      </c>
      <c r="B70" t="s">
        <v>474</v>
      </c>
      <c r="C70" s="10">
        <v>184244</v>
      </c>
    </row>
    <row r="71" spans="1:3" x14ac:dyDescent="0.25">
      <c r="A71">
        <v>1000239</v>
      </c>
      <c r="B71" t="s">
        <v>651</v>
      </c>
      <c r="C71" s="10">
        <v>49079</v>
      </c>
    </row>
    <row r="72" spans="1:3" x14ac:dyDescent="0.25">
      <c r="A72">
        <v>1000240</v>
      </c>
      <c r="B72" t="s">
        <v>652</v>
      </c>
      <c r="C72" s="10">
        <v>56316</v>
      </c>
    </row>
    <row r="73" spans="1:3" x14ac:dyDescent="0.25">
      <c r="A73">
        <v>1000241</v>
      </c>
      <c r="B73" t="s">
        <v>653</v>
      </c>
      <c r="C73" s="10">
        <v>419563</v>
      </c>
    </row>
    <row r="74" spans="1:3" x14ac:dyDescent="0.25">
      <c r="A74">
        <v>1000242</v>
      </c>
      <c r="B74" t="s">
        <v>654</v>
      </c>
      <c r="C74" s="10">
        <v>372918</v>
      </c>
    </row>
    <row r="75" spans="1:3" x14ac:dyDescent="0.25">
      <c r="A75">
        <v>1000244</v>
      </c>
      <c r="B75" t="s">
        <v>655</v>
      </c>
      <c r="C75" s="10">
        <v>135850</v>
      </c>
    </row>
    <row r="76" spans="1:3" x14ac:dyDescent="0.25">
      <c r="A76">
        <v>1000245</v>
      </c>
      <c r="B76" t="s">
        <v>656</v>
      </c>
      <c r="C76" s="10">
        <v>2479</v>
      </c>
    </row>
    <row r="77" spans="1:3" x14ac:dyDescent="0.25">
      <c r="A77">
        <v>1000247</v>
      </c>
      <c r="B77" t="s">
        <v>480</v>
      </c>
      <c r="C77" s="10">
        <v>31414</v>
      </c>
    </row>
    <row r="78" spans="1:3" x14ac:dyDescent="0.25">
      <c r="A78">
        <v>1000257</v>
      </c>
      <c r="B78" t="s">
        <v>481</v>
      </c>
      <c r="C78" s="10">
        <v>169119</v>
      </c>
    </row>
    <row r="79" spans="1:3" x14ac:dyDescent="0.25">
      <c r="A79">
        <v>1000259</v>
      </c>
      <c r="B79" t="s">
        <v>657</v>
      </c>
      <c r="C79" s="10">
        <v>58418</v>
      </c>
    </row>
    <row r="80" spans="1:3" x14ac:dyDescent="0.25">
      <c r="A80">
        <v>1000260</v>
      </c>
      <c r="B80" t="s">
        <v>483</v>
      </c>
      <c r="C80" s="10">
        <v>90563</v>
      </c>
    </row>
    <row r="81" spans="1:3" x14ac:dyDescent="0.25">
      <c r="A81">
        <v>1000268</v>
      </c>
      <c r="B81" t="s">
        <v>658</v>
      </c>
      <c r="C81" s="10">
        <v>45530</v>
      </c>
    </row>
    <row r="82" spans="1:3" x14ac:dyDescent="0.25">
      <c r="A82">
        <v>1000272</v>
      </c>
      <c r="B82" t="s">
        <v>485</v>
      </c>
      <c r="C82" s="10">
        <v>1188138</v>
      </c>
    </row>
    <row r="83" spans="1:3" x14ac:dyDescent="0.25">
      <c r="A83">
        <v>1000273</v>
      </c>
      <c r="B83" t="s">
        <v>486</v>
      </c>
      <c r="C83" s="10">
        <v>28243</v>
      </c>
    </row>
    <row r="84" spans="1:3" x14ac:dyDescent="0.25">
      <c r="A84">
        <v>1000279</v>
      </c>
      <c r="B84" t="s">
        <v>487</v>
      </c>
      <c r="C84" s="10">
        <v>92857</v>
      </c>
    </row>
    <row r="85" spans="1:3" x14ac:dyDescent="0.25">
      <c r="A85">
        <v>1000284</v>
      </c>
      <c r="B85" t="s">
        <v>659</v>
      </c>
      <c r="C85" s="10">
        <v>947313</v>
      </c>
    </row>
    <row r="86" spans="1:3" x14ac:dyDescent="0.25">
      <c r="A86">
        <v>1000285</v>
      </c>
      <c r="B86" t="s">
        <v>660</v>
      </c>
      <c r="C86" s="10">
        <v>102924</v>
      </c>
    </row>
    <row r="87" spans="1:3" x14ac:dyDescent="0.25">
      <c r="A87">
        <v>1000286</v>
      </c>
      <c r="B87" t="s">
        <v>661</v>
      </c>
      <c r="C87" s="10">
        <v>12024</v>
      </c>
    </row>
    <row r="88" spans="1:3" x14ac:dyDescent="0.25">
      <c r="A88">
        <v>1000287</v>
      </c>
      <c r="B88" t="s">
        <v>662</v>
      </c>
      <c r="C88" s="10">
        <v>10279</v>
      </c>
    </row>
    <row r="89" spans="1:3" x14ac:dyDescent="0.25">
      <c r="A89">
        <v>1000291</v>
      </c>
      <c r="B89" t="s">
        <v>663</v>
      </c>
      <c r="C89" s="10">
        <v>62583</v>
      </c>
    </row>
    <row r="90" spans="1:3" x14ac:dyDescent="0.25">
      <c r="A90">
        <v>1000292</v>
      </c>
      <c r="B90" t="s">
        <v>664</v>
      </c>
      <c r="C90" s="10">
        <v>35783</v>
      </c>
    </row>
    <row r="91" spans="1:3" x14ac:dyDescent="0.25">
      <c r="A91">
        <v>1000294</v>
      </c>
      <c r="B91" t="s">
        <v>665</v>
      </c>
      <c r="C91" s="10">
        <v>222454</v>
      </c>
    </row>
    <row r="92" spans="1:3" x14ac:dyDescent="0.25">
      <c r="A92">
        <v>1000297</v>
      </c>
      <c r="B92" t="s">
        <v>666</v>
      </c>
      <c r="C92" s="10">
        <v>119252</v>
      </c>
    </row>
    <row r="93" spans="1:3" x14ac:dyDescent="0.25">
      <c r="A93">
        <v>1000298</v>
      </c>
      <c r="B93" t="s">
        <v>667</v>
      </c>
      <c r="C93" s="10">
        <v>15191</v>
      </c>
    </row>
    <row r="94" spans="1:3" x14ac:dyDescent="0.25">
      <c r="A94">
        <v>1000299</v>
      </c>
      <c r="B94" t="s">
        <v>668</v>
      </c>
      <c r="C94" s="10">
        <v>626170</v>
      </c>
    </row>
    <row r="95" spans="1:3" x14ac:dyDescent="0.25">
      <c r="A95">
        <v>1000304</v>
      </c>
      <c r="B95" t="s">
        <v>497</v>
      </c>
      <c r="C95" s="10">
        <v>49862</v>
      </c>
    </row>
    <row r="96" spans="1:3" x14ac:dyDescent="0.25">
      <c r="A96">
        <v>1000307</v>
      </c>
      <c r="B96" t="s">
        <v>669</v>
      </c>
      <c r="C96" s="10">
        <v>321196</v>
      </c>
    </row>
    <row r="97" spans="1:3" x14ac:dyDescent="0.25">
      <c r="A97">
        <v>1000308</v>
      </c>
      <c r="B97" t="s">
        <v>499</v>
      </c>
      <c r="C97" s="10">
        <v>108694</v>
      </c>
    </row>
    <row r="98" spans="1:3" x14ac:dyDescent="0.25">
      <c r="A98">
        <v>1000311</v>
      </c>
      <c r="B98" t="s">
        <v>500</v>
      </c>
      <c r="C98" s="10">
        <v>27649</v>
      </c>
    </row>
    <row r="99" spans="1:3" x14ac:dyDescent="0.25">
      <c r="A99">
        <v>1000313</v>
      </c>
      <c r="B99" t="s">
        <v>670</v>
      </c>
      <c r="C99" s="10">
        <v>115558</v>
      </c>
    </row>
    <row r="100" spans="1:3" x14ac:dyDescent="0.25">
      <c r="A100">
        <v>1000319</v>
      </c>
      <c r="B100" t="s">
        <v>671</v>
      </c>
      <c r="C100" s="10">
        <v>2736</v>
      </c>
    </row>
    <row r="101" spans="1:3" x14ac:dyDescent="0.25">
      <c r="A101">
        <v>1000321</v>
      </c>
      <c r="B101" t="s">
        <v>672</v>
      </c>
      <c r="C101" s="10">
        <v>11653</v>
      </c>
    </row>
    <row r="102" spans="1:3" x14ac:dyDescent="0.25">
      <c r="A102">
        <v>1000325</v>
      </c>
      <c r="B102" t="s">
        <v>504</v>
      </c>
      <c r="C102" s="10">
        <v>171537</v>
      </c>
    </row>
    <row r="103" spans="1:3" x14ac:dyDescent="0.25">
      <c r="A103">
        <v>1000328</v>
      </c>
      <c r="B103" t="s">
        <v>673</v>
      </c>
      <c r="C103" s="10">
        <v>2626</v>
      </c>
    </row>
    <row r="104" spans="1:3" x14ac:dyDescent="0.25">
      <c r="A104">
        <v>1000330</v>
      </c>
      <c r="B104" t="s">
        <v>674</v>
      </c>
      <c r="C104" s="10">
        <v>49093</v>
      </c>
    </row>
    <row r="105" spans="1:3" x14ac:dyDescent="0.25">
      <c r="A105">
        <v>1000334</v>
      </c>
      <c r="B105" t="s">
        <v>506</v>
      </c>
      <c r="C105" s="10">
        <v>984148</v>
      </c>
    </row>
    <row r="106" spans="1:3" x14ac:dyDescent="0.25">
      <c r="A106">
        <v>1000338</v>
      </c>
      <c r="B106" t="s">
        <v>507</v>
      </c>
      <c r="C106" s="10">
        <v>125187</v>
      </c>
    </row>
    <row r="107" spans="1:3" x14ac:dyDescent="0.25">
      <c r="A107">
        <v>1000340</v>
      </c>
      <c r="B107" t="s">
        <v>508</v>
      </c>
      <c r="C107" s="10">
        <v>662466</v>
      </c>
    </row>
    <row r="108" spans="1:3" x14ac:dyDescent="0.25">
      <c r="A108">
        <v>1000341</v>
      </c>
      <c r="B108" t="s">
        <v>675</v>
      </c>
      <c r="C108" s="10">
        <v>330294</v>
      </c>
    </row>
    <row r="109" spans="1:3" x14ac:dyDescent="0.25">
      <c r="A109">
        <v>1000344</v>
      </c>
      <c r="B109" t="s">
        <v>676</v>
      </c>
      <c r="C109" s="10">
        <v>29782</v>
      </c>
    </row>
    <row r="110" spans="1:3" x14ac:dyDescent="0.25">
      <c r="A110">
        <v>1000345</v>
      </c>
      <c r="B110" t="s">
        <v>511</v>
      </c>
      <c r="C110" s="10">
        <v>6589</v>
      </c>
    </row>
    <row r="111" spans="1:3" x14ac:dyDescent="0.25">
      <c r="A111">
        <v>1000346</v>
      </c>
      <c r="B111" t="s">
        <v>512</v>
      </c>
      <c r="C111" s="10">
        <v>183938</v>
      </c>
    </row>
    <row r="112" spans="1:3" x14ac:dyDescent="0.25">
      <c r="A112">
        <v>1000347</v>
      </c>
      <c r="B112" t="s">
        <v>677</v>
      </c>
      <c r="C112" s="10">
        <v>401630</v>
      </c>
    </row>
    <row r="113" spans="1:3" x14ac:dyDescent="0.25">
      <c r="A113">
        <v>1000348</v>
      </c>
      <c r="B113" t="s">
        <v>514</v>
      </c>
      <c r="C113" s="10">
        <v>27139</v>
      </c>
    </row>
    <row r="114" spans="1:3" x14ac:dyDescent="0.25">
      <c r="A114">
        <v>1000351</v>
      </c>
      <c r="B114" t="s">
        <v>245</v>
      </c>
      <c r="C114" s="10">
        <v>20</v>
      </c>
    </row>
    <row r="115" spans="1:3" x14ac:dyDescent="0.25">
      <c r="A115">
        <v>1000352</v>
      </c>
      <c r="B115" t="s">
        <v>678</v>
      </c>
      <c r="C115" s="10">
        <v>553117</v>
      </c>
    </row>
    <row r="116" spans="1:3" x14ac:dyDescent="0.25">
      <c r="A116">
        <v>1000358</v>
      </c>
      <c r="B116" t="s">
        <v>679</v>
      </c>
      <c r="C116" s="10">
        <v>24936</v>
      </c>
    </row>
    <row r="117" spans="1:3" x14ac:dyDescent="0.25">
      <c r="A117">
        <v>1000391</v>
      </c>
      <c r="B117" t="s">
        <v>680</v>
      </c>
      <c r="C117" s="10">
        <v>813594</v>
      </c>
    </row>
    <row r="118" spans="1:3" x14ac:dyDescent="0.25">
      <c r="A118">
        <v>1000393</v>
      </c>
      <c r="B118" t="s">
        <v>518</v>
      </c>
      <c r="C118" s="10">
        <v>36683</v>
      </c>
    </row>
    <row r="119" spans="1:3" x14ac:dyDescent="0.25">
      <c r="A119">
        <v>1000396</v>
      </c>
      <c r="B119" t="s">
        <v>681</v>
      </c>
      <c r="C119" s="10">
        <v>104972</v>
      </c>
    </row>
    <row r="120" spans="1:3" x14ac:dyDescent="0.25">
      <c r="A120">
        <v>1000611</v>
      </c>
      <c r="B120" t="s">
        <v>520</v>
      </c>
      <c r="C120" s="10">
        <v>45895</v>
      </c>
    </row>
    <row r="121" spans="1:3" x14ac:dyDescent="0.25">
      <c r="A121">
        <v>1000615</v>
      </c>
      <c r="B121" t="s">
        <v>521</v>
      </c>
      <c r="C121" s="10">
        <v>237802</v>
      </c>
    </row>
    <row r="122" spans="1:3" x14ac:dyDescent="0.25">
      <c r="A122">
        <v>1000619</v>
      </c>
      <c r="B122" t="s">
        <v>682</v>
      </c>
      <c r="C122" s="10">
        <v>90906</v>
      </c>
    </row>
    <row r="123" spans="1:3" x14ac:dyDescent="0.25">
      <c r="A123">
        <v>1000620</v>
      </c>
      <c r="B123" t="s">
        <v>683</v>
      </c>
      <c r="C123" s="10">
        <v>145617</v>
      </c>
    </row>
    <row r="124" spans="1:3" x14ac:dyDescent="0.25">
      <c r="A124">
        <v>1000621</v>
      </c>
      <c r="B124" t="s">
        <v>684</v>
      </c>
      <c r="C124" s="10">
        <v>87949</v>
      </c>
    </row>
    <row r="125" spans="1:3" x14ac:dyDescent="0.25">
      <c r="A125">
        <v>1000622</v>
      </c>
      <c r="B125" t="s">
        <v>525</v>
      </c>
      <c r="C125" s="10">
        <v>99390</v>
      </c>
    </row>
    <row r="126" spans="1:3" x14ac:dyDescent="0.25">
      <c r="A126">
        <v>1000623</v>
      </c>
      <c r="B126" t="s">
        <v>526</v>
      </c>
      <c r="C126" s="10">
        <v>364778</v>
      </c>
    </row>
    <row r="127" spans="1:3" x14ac:dyDescent="0.25">
      <c r="A127">
        <v>1000624</v>
      </c>
      <c r="B127" t="s">
        <v>527</v>
      </c>
      <c r="C127" s="10">
        <v>654851</v>
      </c>
    </row>
    <row r="128" spans="1:3" x14ac:dyDescent="0.25">
      <c r="A128">
        <v>1000627</v>
      </c>
      <c r="B128" t="s">
        <v>528</v>
      </c>
      <c r="C128" s="10">
        <v>354027</v>
      </c>
    </row>
    <row r="129" spans="1:3" x14ac:dyDescent="0.25">
      <c r="A129">
        <v>1000628</v>
      </c>
      <c r="B129" t="s">
        <v>529</v>
      </c>
      <c r="C129" s="10">
        <v>630085</v>
      </c>
    </row>
    <row r="130" spans="1:3" x14ac:dyDescent="0.25">
      <c r="A130">
        <v>1000809</v>
      </c>
      <c r="B130" t="s">
        <v>685</v>
      </c>
      <c r="C130" s="10">
        <v>1</v>
      </c>
    </row>
    <row r="131" spans="1:3" x14ac:dyDescent="0.25">
      <c r="A131">
        <v>1000851</v>
      </c>
      <c r="B131" t="s">
        <v>686</v>
      </c>
      <c r="C131" s="10">
        <v>492896</v>
      </c>
    </row>
    <row r="132" spans="1:3" x14ac:dyDescent="0.25">
      <c r="A132">
        <v>1000866</v>
      </c>
      <c r="B132" t="s">
        <v>687</v>
      </c>
      <c r="C132" s="10">
        <v>30590</v>
      </c>
    </row>
    <row r="133" spans="1:3" x14ac:dyDescent="0.25">
      <c r="A133">
        <v>1000873</v>
      </c>
      <c r="B133" t="s">
        <v>688</v>
      </c>
      <c r="C133" s="10">
        <v>110350</v>
      </c>
    </row>
    <row r="134" spans="1:3" x14ac:dyDescent="0.25">
      <c r="A134">
        <v>1000878</v>
      </c>
      <c r="B134" t="s">
        <v>689</v>
      </c>
      <c r="C134" s="10">
        <v>57977</v>
      </c>
    </row>
    <row r="135" spans="1:3" x14ac:dyDescent="0.25">
      <c r="A135">
        <v>1000880</v>
      </c>
      <c r="B135" t="s">
        <v>690</v>
      </c>
      <c r="C135" s="10">
        <v>94329</v>
      </c>
    </row>
    <row r="136" spans="1:3" x14ac:dyDescent="0.25">
      <c r="A136">
        <v>1000896</v>
      </c>
      <c r="B136" t="s">
        <v>691</v>
      </c>
      <c r="C136" s="10">
        <v>172958</v>
      </c>
    </row>
    <row r="137" spans="1:3" x14ac:dyDescent="0.25">
      <c r="A137">
        <v>1000897</v>
      </c>
      <c r="B137" t="s">
        <v>692</v>
      </c>
      <c r="C137" s="10">
        <v>303072</v>
      </c>
    </row>
    <row r="138" spans="1:3" x14ac:dyDescent="0.25">
      <c r="A138">
        <v>1000909</v>
      </c>
      <c r="B138" t="s">
        <v>537</v>
      </c>
      <c r="C138" s="10">
        <v>100363</v>
      </c>
    </row>
    <row r="139" spans="1:3" x14ac:dyDescent="0.25">
      <c r="A139">
        <v>1000925</v>
      </c>
      <c r="B139" t="s">
        <v>693</v>
      </c>
      <c r="C139" s="10">
        <v>16749</v>
      </c>
    </row>
    <row r="140" spans="1:3" x14ac:dyDescent="0.25">
      <c r="A140">
        <v>1000926</v>
      </c>
      <c r="B140" t="s">
        <v>694</v>
      </c>
      <c r="C140" s="10">
        <v>9542</v>
      </c>
    </row>
    <row r="141" spans="1:3" x14ac:dyDescent="0.25">
      <c r="A141">
        <v>1000928</v>
      </c>
      <c r="B141" t="s">
        <v>695</v>
      </c>
      <c r="C141" s="10">
        <v>6701</v>
      </c>
    </row>
    <row r="142" spans="1:3" x14ac:dyDescent="0.25">
      <c r="A142">
        <v>1000946</v>
      </c>
      <c r="B142" t="s">
        <v>538</v>
      </c>
      <c r="C142" s="10">
        <v>431970</v>
      </c>
    </row>
    <row r="143" spans="1:3" x14ac:dyDescent="0.25">
      <c r="A143">
        <v>1000958</v>
      </c>
      <c r="B143" t="s">
        <v>696</v>
      </c>
      <c r="C143" s="10">
        <v>277752</v>
      </c>
    </row>
    <row r="144" spans="1:3" x14ac:dyDescent="0.25">
      <c r="A144">
        <v>1000964</v>
      </c>
      <c r="B144" t="s">
        <v>540</v>
      </c>
      <c r="C144" s="10">
        <v>468467</v>
      </c>
    </row>
    <row r="145" spans="1:4" x14ac:dyDescent="0.25">
      <c r="A145">
        <v>1000965</v>
      </c>
      <c r="B145" t="s">
        <v>697</v>
      </c>
      <c r="C145" s="10">
        <v>19850</v>
      </c>
    </row>
    <row r="146" spans="1:4" x14ac:dyDescent="0.25">
      <c r="A146">
        <v>1000970</v>
      </c>
      <c r="B146" t="s">
        <v>698</v>
      </c>
      <c r="C146" s="10">
        <v>82553</v>
      </c>
    </row>
    <row r="147" spans="1:4" x14ac:dyDescent="0.25">
      <c r="A147">
        <v>1000971</v>
      </c>
      <c r="B147" t="s">
        <v>543</v>
      </c>
      <c r="C147" s="10">
        <v>99732</v>
      </c>
    </row>
    <row r="148" spans="1:4" x14ac:dyDescent="0.25">
      <c r="A148">
        <v>1000974</v>
      </c>
      <c r="B148" t="s">
        <v>544</v>
      </c>
      <c r="C148" s="10">
        <v>322846</v>
      </c>
    </row>
    <row r="149" spans="1:4" x14ac:dyDescent="0.25">
      <c r="A149">
        <v>1000985</v>
      </c>
      <c r="B149" t="s">
        <v>699</v>
      </c>
      <c r="C149" s="10">
        <v>27367</v>
      </c>
      <c r="D149">
        <f>C149/8</f>
        <v>3420.875</v>
      </c>
    </row>
    <row r="150" spans="1:4" x14ac:dyDescent="0.25">
      <c r="A150">
        <v>1001003</v>
      </c>
      <c r="B150" t="s">
        <v>227</v>
      </c>
      <c r="C150" s="10">
        <v>26677</v>
      </c>
    </row>
    <row r="151" spans="1:4" x14ac:dyDescent="0.25">
      <c r="A151">
        <v>1001012</v>
      </c>
      <c r="B151" t="s">
        <v>546</v>
      </c>
      <c r="C151" s="10">
        <v>18054</v>
      </c>
    </row>
    <row r="152" spans="1:4" x14ac:dyDescent="0.25">
      <c r="A152">
        <v>1001013</v>
      </c>
      <c r="B152" t="s">
        <v>547</v>
      </c>
      <c r="C152" s="10">
        <v>64360</v>
      </c>
    </row>
    <row r="153" spans="1:4" x14ac:dyDescent="0.25">
      <c r="A153">
        <v>1001014</v>
      </c>
      <c r="B153" t="s">
        <v>548</v>
      </c>
      <c r="C153" s="10">
        <v>13229</v>
      </c>
    </row>
    <row r="154" spans="1:4" x14ac:dyDescent="0.25">
      <c r="A154">
        <v>1001015</v>
      </c>
      <c r="B154" t="s">
        <v>549</v>
      </c>
      <c r="C154" s="10">
        <v>72006</v>
      </c>
    </row>
    <row r="155" spans="1:4" x14ac:dyDescent="0.25">
      <c r="A155">
        <v>1001019</v>
      </c>
      <c r="B155" t="s">
        <v>700</v>
      </c>
      <c r="C155" s="10">
        <v>12794</v>
      </c>
    </row>
    <row r="156" spans="1:4" x14ac:dyDescent="0.25">
      <c r="A156">
        <v>1001023</v>
      </c>
      <c r="B156" t="s">
        <v>701</v>
      </c>
      <c r="C156" s="10">
        <v>132213</v>
      </c>
    </row>
    <row r="157" spans="1:4" x14ac:dyDescent="0.25">
      <c r="A157">
        <v>1001032</v>
      </c>
      <c r="B157" t="s">
        <v>702</v>
      </c>
      <c r="C157" s="10">
        <v>98610</v>
      </c>
    </row>
    <row r="158" spans="1:4" x14ac:dyDescent="0.25">
      <c r="A158">
        <v>1001033</v>
      </c>
      <c r="B158" t="s">
        <v>703</v>
      </c>
      <c r="C158" s="10">
        <v>157203</v>
      </c>
    </row>
    <row r="159" spans="1:4" x14ac:dyDescent="0.25">
      <c r="A159">
        <v>1001048</v>
      </c>
      <c r="B159" t="s">
        <v>704</v>
      </c>
      <c r="C159" s="10">
        <v>227597</v>
      </c>
    </row>
    <row r="160" spans="1:4" x14ac:dyDescent="0.25">
      <c r="A160">
        <v>1001060</v>
      </c>
      <c r="B160" t="s">
        <v>374</v>
      </c>
      <c r="C160" s="10">
        <v>2978</v>
      </c>
    </row>
    <row r="161" spans="1:3" x14ac:dyDescent="0.25">
      <c r="A161">
        <v>1001066</v>
      </c>
      <c r="B161" t="s">
        <v>368</v>
      </c>
      <c r="C161" s="10">
        <v>5038</v>
      </c>
    </row>
    <row r="162" spans="1:3" x14ac:dyDescent="0.25">
      <c r="A162">
        <v>1001071</v>
      </c>
      <c r="B162" t="s">
        <v>555</v>
      </c>
      <c r="C162" s="10">
        <v>57266</v>
      </c>
    </row>
    <row r="163" spans="1:3" x14ac:dyDescent="0.25">
      <c r="A163">
        <v>1001073</v>
      </c>
      <c r="B163" t="s">
        <v>705</v>
      </c>
      <c r="C163" s="10">
        <v>108614</v>
      </c>
    </row>
    <row r="164" spans="1:3" x14ac:dyDescent="0.25">
      <c r="A164">
        <v>1001074</v>
      </c>
      <c r="B164" t="s">
        <v>706</v>
      </c>
      <c r="C164" s="10">
        <v>18356</v>
      </c>
    </row>
    <row r="165" spans="1:3" x14ac:dyDescent="0.25">
      <c r="A165">
        <v>1001075</v>
      </c>
      <c r="B165" t="s">
        <v>707</v>
      </c>
      <c r="C165" s="10">
        <v>224403</v>
      </c>
    </row>
    <row r="166" spans="1:3" x14ac:dyDescent="0.25">
      <c r="A166">
        <v>1001081</v>
      </c>
      <c r="B166" t="s">
        <v>708</v>
      </c>
      <c r="C166" s="10">
        <v>92552</v>
      </c>
    </row>
    <row r="167" spans="1:3" x14ac:dyDescent="0.25">
      <c r="A167">
        <v>1001082</v>
      </c>
      <c r="B167" t="s">
        <v>709</v>
      </c>
      <c r="C167" s="10">
        <v>48793</v>
      </c>
    </row>
    <row r="168" spans="1:3" x14ac:dyDescent="0.25">
      <c r="A168">
        <v>1001083</v>
      </c>
      <c r="B168" t="s">
        <v>560</v>
      </c>
      <c r="C168" s="10">
        <v>55727</v>
      </c>
    </row>
    <row r="169" spans="1:3" x14ac:dyDescent="0.25">
      <c r="A169">
        <v>1001097</v>
      </c>
      <c r="B169" t="s">
        <v>710</v>
      </c>
      <c r="C169" s="10">
        <v>152780</v>
      </c>
    </row>
    <row r="170" spans="1:3" x14ac:dyDescent="0.25">
      <c r="A170">
        <v>1001112</v>
      </c>
      <c r="B170" t="s">
        <v>562</v>
      </c>
      <c r="C170" s="10">
        <v>49414</v>
      </c>
    </row>
    <row r="171" spans="1:3" x14ac:dyDescent="0.25">
      <c r="A171">
        <v>1001121</v>
      </c>
      <c r="B171" t="s">
        <v>563</v>
      </c>
      <c r="C171" s="10">
        <v>141283</v>
      </c>
    </row>
    <row r="172" spans="1:3" x14ac:dyDescent="0.25">
      <c r="A172">
        <v>1001127</v>
      </c>
      <c r="B172" t="s">
        <v>711</v>
      </c>
      <c r="C172" s="10">
        <v>169303</v>
      </c>
    </row>
    <row r="173" spans="1:3" x14ac:dyDescent="0.25">
      <c r="A173">
        <v>1001131</v>
      </c>
      <c r="B173" t="s">
        <v>712</v>
      </c>
      <c r="C173" s="10">
        <v>59966</v>
      </c>
    </row>
    <row r="174" spans="1:3" x14ac:dyDescent="0.25">
      <c r="A174">
        <v>1001135</v>
      </c>
      <c r="B174" t="s">
        <v>713</v>
      </c>
      <c r="C174" s="10">
        <v>37629</v>
      </c>
    </row>
    <row r="175" spans="1:3" x14ac:dyDescent="0.25">
      <c r="A175">
        <v>1001141</v>
      </c>
      <c r="B175" t="s">
        <v>714</v>
      </c>
      <c r="C175" s="10">
        <v>28720</v>
      </c>
    </row>
    <row r="176" spans="1:3" x14ac:dyDescent="0.25">
      <c r="A176">
        <v>1001146</v>
      </c>
      <c r="B176" t="s">
        <v>715</v>
      </c>
      <c r="C176" s="10">
        <v>15705</v>
      </c>
    </row>
    <row r="177" spans="1:3" x14ac:dyDescent="0.25">
      <c r="A177">
        <v>1001164</v>
      </c>
      <c r="B177" t="s">
        <v>716</v>
      </c>
      <c r="C177" s="10">
        <v>109807</v>
      </c>
    </row>
    <row r="178" spans="1:3" x14ac:dyDescent="0.25">
      <c r="A178">
        <v>1001168</v>
      </c>
      <c r="B178" t="s">
        <v>717</v>
      </c>
      <c r="C178" s="10">
        <v>94697</v>
      </c>
    </row>
    <row r="179" spans="1:3" x14ac:dyDescent="0.25">
      <c r="A179">
        <v>1001176</v>
      </c>
      <c r="B179" t="s">
        <v>718</v>
      </c>
      <c r="C179" s="10">
        <v>192933</v>
      </c>
    </row>
    <row r="180" spans="1:3" x14ac:dyDescent="0.25">
      <c r="A180">
        <v>1001185</v>
      </c>
      <c r="B180" t="s">
        <v>719</v>
      </c>
      <c r="C180" s="10">
        <v>226120</v>
      </c>
    </row>
    <row r="181" spans="1:3" x14ac:dyDescent="0.25">
      <c r="A181">
        <v>1001192</v>
      </c>
      <c r="B181" t="s">
        <v>720</v>
      </c>
      <c r="C181" s="10">
        <v>40320</v>
      </c>
    </row>
    <row r="182" spans="1:3" x14ac:dyDescent="0.25">
      <c r="A182">
        <v>1001193</v>
      </c>
      <c r="B182" t="s">
        <v>574</v>
      </c>
      <c r="C182" s="10">
        <v>36482</v>
      </c>
    </row>
    <row r="183" spans="1:3" x14ac:dyDescent="0.25">
      <c r="A183">
        <v>1001194</v>
      </c>
      <c r="B183" t="s">
        <v>575</v>
      </c>
      <c r="C183" s="10">
        <v>36875</v>
      </c>
    </row>
    <row r="184" spans="1:3" x14ac:dyDescent="0.25">
      <c r="A184">
        <v>1001205</v>
      </c>
      <c r="B184" t="s">
        <v>721</v>
      </c>
      <c r="C184" s="10">
        <v>239291</v>
      </c>
    </row>
    <row r="185" spans="1:3" x14ac:dyDescent="0.25">
      <c r="A185">
        <v>1001207</v>
      </c>
      <c r="B185" t="s">
        <v>722</v>
      </c>
      <c r="C185" s="10">
        <v>98339</v>
      </c>
    </row>
    <row r="186" spans="1:3" x14ac:dyDescent="0.25">
      <c r="A186">
        <v>1001209</v>
      </c>
      <c r="B186" t="s">
        <v>578</v>
      </c>
      <c r="C186" s="10">
        <v>314035</v>
      </c>
    </row>
    <row r="187" spans="1:3" x14ac:dyDescent="0.25">
      <c r="A187">
        <v>1001222</v>
      </c>
      <c r="B187" t="s">
        <v>579</v>
      </c>
      <c r="C187" s="10">
        <v>121111</v>
      </c>
    </row>
    <row r="188" spans="1:3" x14ac:dyDescent="0.25">
      <c r="A188">
        <v>1001223</v>
      </c>
      <c r="B188" t="s">
        <v>580</v>
      </c>
      <c r="C188" s="10">
        <v>709685</v>
      </c>
    </row>
    <row r="189" spans="1:3" x14ac:dyDescent="0.25">
      <c r="A189">
        <v>1001245</v>
      </c>
      <c r="B189" t="s">
        <v>94</v>
      </c>
      <c r="C189" s="10">
        <v>177877</v>
      </c>
    </row>
    <row r="190" spans="1:3" x14ac:dyDescent="0.25">
      <c r="A190">
        <v>1001248</v>
      </c>
      <c r="B190" t="s">
        <v>723</v>
      </c>
      <c r="C190" s="10">
        <v>106605</v>
      </c>
    </row>
    <row r="191" spans="1:3" x14ac:dyDescent="0.25">
      <c r="A191">
        <v>1001251</v>
      </c>
      <c r="B191" t="s">
        <v>100</v>
      </c>
      <c r="C191" s="10">
        <v>1784166</v>
      </c>
    </row>
    <row r="192" spans="1:3" x14ac:dyDescent="0.25">
      <c r="A192">
        <v>1001280</v>
      </c>
      <c r="B192" t="s">
        <v>582</v>
      </c>
      <c r="C192" s="10">
        <v>86213</v>
      </c>
    </row>
    <row r="193" spans="1:3" x14ac:dyDescent="0.25">
      <c r="A193">
        <v>1001289</v>
      </c>
      <c r="B193" t="s">
        <v>724</v>
      </c>
      <c r="C193" s="10">
        <v>59928</v>
      </c>
    </row>
    <row r="194" spans="1:3" x14ac:dyDescent="0.25">
      <c r="A194">
        <v>1001291</v>
      </c>
      <c r="B194" t="s">
        <v>725</v>
      </c>
      <c r="C194" s="10">
        <v>9828</v>
      </c>
    </row>
    <row r="195" spans="1:3" x14ac:dyDescent="0.25">
      <c r="A195">
        <v>1001345</v>
      </c>
      <c r="B195" t="s">
        <v>726</v>
      </c>
      <c r="C195" s="10">
        <v>5570</v>
      </c>
    </row>
    <row r="196" spans="1:3" x14ac:dyDescent="0.25">
      <c r="C196" s="10">
        <v>51643586</v>
      </c>
    </row>
    <row r="197" spans="1:3" x14ac:dyDescent="0.25">
      <c r="C197" s="10">
        <v>51643586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sqref="A1:B22"/>
    </sheetView>
  </sheetViews>
  <sheetFormatPr defaultRowHeight="15" x14ac:dyDescent="0.25"/>
  <sheetData>
    <row r="1" spans="1:2" x14ac:dyDescent="0.25">
      <c r="A1">
        <v>1</v>
      </c>
      <c r="B1" t="s">
        <v>588</v>
      </c>
    </row>
    <row r="2" spans="1:2" x14ac:dyDescent="0.25">
      <c r="A2">
        <v>2</v>
      </c>
      <c r="B2" t="s">
        <v>589</v>
      </c>
    </row>
    <row r="3" spans="1:2" x14ac:dyDescent="0.25">
      <c r="A3">
        <v>3</v>
      </c>
      <c r="B3" t="s">
        <v>590</v>
      </c>
    </row>
    <row r="4" spans="1:2" x14ac:dyDescent="0.25">
      <c r="A4">
        <v>4</v>
      </c>
      <c r="B4" t="s">
        <v>591</v>
      </c>
    </row>
    <row r="5" spans="1:2" x14ac:dyDescent="0.25">
      <c r="A5">
        <v>5</v>
      </c>
      <c r="B5" t="s">
        <v>592</v>
      </c>
    </row>
    <row r="6" spans="1:2" x14ac:dyDescent="0.25">
      <c r="A6">
        <v>7</v>
      </c>
      <c r="B6" t="s">
        <v>593</v>
      </c>
    </row>
    <row r="7" spans="1:2" x14ac:dyDescent="0.25">
      <c r="A7">
        <v>8</v>
      </c>
      <c r="B7" t="s">
        <v>594</v>
      </c>
    </row>
    <row r="8" spans="1:2" x14ac:dyDescent="0.25">
      <c r="A8">
        <v>9</v>
      </c>
      <c r="B8" t="s">
        <v>595</v>
      </c>
    </row>
    <row r="9" spans="1:2" x14ac:dyDescent="0.25">
      <c r="A9">
        <v>10</v>
      </c>
      <c r="B9" t="s">
        <v>596</v>
      </c>
    </row>
    <row r="10" spans="1:2" x14ac:dyDescent="0.25">
      <c r="A10">
        <v>11</v>
      </c>
      <c r="B10" t="s">
        <v>597</v>
      </c>
    </row>
    <row r="11" spans="1:2" x14ac:dyDescent="0.25">
      <c r="A11">
        <v>12</v>
      </c>
      <c r="B11" t="s">
        <v>598</v>
      </c>
    </row>
    <row r="12" spans="1:2" x14ac:dyDescent="0.25">
      <c r="A12">
        <v>13</v>
      </c>
      <c r="B12" t="s">
        <v>599</v>
      </c>
    </row>
    <row r="13" spans="1:2" x14ac:dyDescent="0.25">
      <c r="A13">
        <v>14</v>
      </c>
      <c r="B13" t="s">
        <v>600</v>
      </c>
    </row>
    <row r="14" spans="1:2" x14ac:dyDescent="0.25">
      <c r="A14">
        <v>15</v>
      </c>
      <c r="B14" t="s">
        <v>601</v>
      </c>
    </row>
    <row r="15" spans="1:2" x14ac:dyDescent="0.25">
      <c r="A15">
        <v>16</v>
      </c>
      <c r="B15" t="s">
        <v>601</v>
      </c>
    </row>
    <row r="16" spans="1:2" x14ac:dyDescent="0.25">
      <c r="A16">
        <v>17</v>
      </c>
      <c r="B16" t="s">
        <v>602</v>
      </c>
    </row>
    <row r="17" spans="1:2" x14ac:dyDescent="0.25">
      <c r="A17">
        <v>21</v>
      </c>
      <c r="B17" t="s">
        <v>603</v>
      </c>
    </row>
    <row r="18" spans="1:2" x14ac:dyDescent="0.25">
      <c r="A18">
        <v>25</v>
      </c>
      <c r="B18" t="s">
        <v>604</v>
      </c>
    </row>
    <row r="19" spans="1:2" x14ac:dyDescent="0.25">
      <c r="A19">
        <v>26</v>
      </c>
      <c r="B19" t="s">
        <v>605</v>
      </c>
    </row>
    <row r="20" spans="1:2" x14ac:dyDescent="0.25">
      <c r="A20">
        <v>37</v>
      </c>
      <c r="B20" t="s">
        <v>606</v>
      </c>
    </row>
    <row r="21" spans="1:2" x14ac:dyDescent="0.25">
      <c r="A21">
        <v>41</v>
      </c>
      <c r="B21" t="s">
        <v>607</v>
      </c>
    </row>
    <row r="22" spans="1:2" x14ac:dyDescent="0.25">
      <c r="A22">
        <v>98</v>
      </c>
      <c r="B22" t="s">
        <v>608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423"/>
  <sheetViews>
    <sheetView topLeftCell="A4" workbookViewId="0">
      <selection activeCell="B16" sqref="B16"/>
    </sheetView>
  </sheetViews>
  <sheetFormatPr defaultRowHeight="15" x14ac:dyDescent="0.25"/>
  <cols>
    <col min="2" max="2" width="44.7109375" bestFit="1" customWidth="1"/>
  </cols>
  <sheetData>
    <row r="2" spans="1:29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585</v>
      </c>
      <c r="I2" t="s">
        <v>737</v>
      </c>
      <c r="J2" s="6" t="s">
        <v>729</v>
      </c>
      <c r="K2" s="12" t="s">
        <v>730</v>
      </c>
      <c r="L2" s="6" t="s">
        <v>731</v>
      </c>
      <c r="M2" s="12" t="s">
        <v>732</v>
      </c>
      <c r="N2" s="6" t="s">
        <v>733</v>
      </c>
      <c r="O2" s="12" t="s">
        <v>734</v>
      </c>
      <c r="P2" s="6" t="s">
        <v>4</v>
      </c>
      <c r="Q2" s="6" t="s">
        <v>5</v>
      </c>
      <c r="R2" s="6" t="s">
        <v>6</v>
      </c>
      <c r="S2" s="12" t="s">
        <v>7</v>
      </c>
      <c r="T2" s="6" t="s">
        <v>735</v>
      </c>
      <c r="U2" s="12" t="s">
        <v>736</v>
      </c>
      <c r="V2" s="6" t="s">
        <v>8</v>
      </c>
      <c r="W2" s="12" t="s">
        <v>9</v>
      </c>
      <c r="X2" s="6" t="s">
        <v>10</v>
      </c>
      <c r="Y2" s="12" t="s">
        <v>11</v>
      </c>
      <c r="Z2" s="6" t="s">
        <v>12</v>
      </c>
      <c r="AA2" s="12" t="s">
        <v>13</v>
      </c>
    </row>
    <row r="3" spans="1:29" x14ac:dyDescent="0.25">
      <c r="A3">
        <v>1000000</v>
      </c>
      <c r="B3" t="s">
        <v>14</v>
      </c>
      <c r="C3">
        <v>50</v>
      </c>
      <c r="D3">
        <v>9</v>
      </c>
      <c r="E3">
        <v>1</v>
      </c>
      <c r="F3" t="s">
        <v>15</v>
      </c>
      <c r="H3" t="e">
        <f>VLOOKUP(A3,Fat!A:C,3,0)</f>
        <v>#N/A</v>
      </c>
      <c r="J3">
        <v>12.13</v>
      </c>
      <c r="K3">
        <v>16.77</v>
      </c>
      <c r="L3">
        <v>12.86</v>
      </c>
      <c r="M3">
        <v>17.78</v>
      </c>
      <c r="N3">
        <v>13.02</v>
      </c>
      <c r="O3">
        <v>18</v>
      </c>
      <c r="P3">
        <v>0</v>
      </c>
      <c r="Q3">
        <v>0</v>
      </c>
      <c r="R3">
        <v>12.94</v>
      </c>
      <c r="S3">
        <v>17.88</v>
      </c>
      <c r="T3">
        <v>13.35</v>
      </c>
      <c r="U3">
        <v>18.46</v>
      </c>
      <c r="V3">
        <v>12.86</v>
      </c>
      <c r="W3">
        <v>17.78</v>
      </c>
      <c r="X3">
        <v>0</v>
      </c>
      <c r="Y3">
        <v>0</v>
      </c>
      <c r="Z3">
        <v>13.02</v>
      </c>
      <c r="AA3">
        <v>18</v>
      </c>
      <c r="AB3">
        <v>80</v>
      </c>
      <c r="AC3">
        <v>1.1599999999999999</v>
      </c>
    </row>
    <row r="4" spans="1:29" x14ac:dyDescent="0.25">
      <c r="A4">
        <v>1000001</v>
      </c>
      <c r="B4" t="s">
        <v>16</v>
      </c>
      <c r="C4">
        <v>50</v>
      </c>
      <c r="D4">
        <v>9</v>
      </c>
      <c r="E4">
        <v>98</v>
      </c>
      <c r="F4" t="s">
        <v>15</v>
      </c>
      <c r="H4" t="e">
        <f>VLOOKUP(A4,Fat!A:C,3,0)</f>
        <v>#N/A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</row>
    <row r="5" spans="1:29" x14ac:dyDescent="0.25">
      <c r="A5">
        <v>1000002</v>
      </c>
      <c r="B5" t="s">
        <v>17</v>
      </c>
      <c r="C5">
        <v>50</v>
      </c>
      <c r="D5">
        <v>9</v>
      </c>
      <c r="E5">
        <v>98</v>
      </c>
      <c r="F5" t="s">
        <v>15</v>
      </c>
      <c r="H5" t="e">
        <f>VLOOKUP(A5,Fat!A:C,3,0)</f>
        <v>#N/A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</row>
    <row r="6" spans="1:29" x14ac:dyDescent="0.25">
      <c r="A6">
        <v>1000006</v>
      </c>
      <c r="B6" t="s">
        <v>18</v>
      </c>
      <c r="C6">
        <v>50</v>
      </c>
      <c r="D6">
        <v>9</v>
      </c>
      <c r="E6">
        <v>1</v>
      </c>
      <c r="F6" t="s">
        <v>15</v>
      </c>
      <c r="G6" t="s">
        <v>19</v>
      </c>
      <c r="H6" t="e">
        <f>VLOOKUP(A6,Fat!A:C,3,0)</f>
        <v>#N/A</v>
      </c>
      <c r="J6">
        <v>509.06</v>
      </c>
      <c r="K6">
        <v>703.7</v>
      </c>
      <c r="L6">
        <v>539.76</v>
      </c>
      <c r="M6">
        <v>746.15</v>
      </c>
      <c r="N6">
        <v>546.32000000000005</v>
      </c>
      <c r="O6">
        <v>755.21</v>
      </c>
      <c r="P6">
        <v>0</v>
      </c>
      <c r="Q6">
        <v>0</v>
      </c>
      <c r="R6">
        <v>543</v>
      </c>
      <c r="S6">
        <v>750.62</v>
      </c>
      <c r="T6">
        <v>559.98</v>
      </c>
      <c r="U6">
        <v>774.14</v>
      </c>
      <c r="V6">
        <v>539.76</v>
      </c>
      <c r="W6">
        <v>746.15</v>
      </c>
      <c r="X6">
        <v>0</v>
      </c>
      <c r="Y6">
        <v>0</v>
      </c>
      <c r="Z6">
        <v>546.32000000000005</v>
      </c>
      <c r="AA6">
        <v>755.21</v>
      </c>
      <c r="AB6">
        <v>0</v>
      </c>
      <c r="AC6">
        <v>44.73</v>
      </c>
    </row>
    <row r="7" spans="1:29" x14ac:dyDescent="0.25">
      <c r="A7">
        <v>1000007</v>
      </c>
      <c r="B7" t="s">
        <v>20</v>
      </c>
      <c r="C7">
        <v>50</v>
      </c>
      <c r="D7">
        <v>9</v>
      </c>
      <c r="E7">
        <v>1</v>
      </c>
      <c r="F7" t="s">
        <v>15</v>
      </c>
      <c r="H7" t="e">
        <f>VLOOKUP(A7,Fat!A:C,3,0)</f>
        <v>#N/A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</row>
    <row r="8" spans="1:29" x14ac:dyDescent="0.25">
      <c r="A8" s="14">
        <v>1000008</v>
      </c>
      <c r="B8" s="14" t="s">
        <v>21</v>
      </c>
      <c r="C8" s="13">
        <v>50</v>
      </c>
      <c r="D8" s="13">
        <v>9</v>
      </c>
      <c r="E8" s="13">
        <v>1</v>
      </c>
      <c r="F8" s="13" t="s">
        <v>15</v>
      </c>
      <c r="G8" s="13" t="s">
        <v>19</v>
      </c>
      <c r="H8" s="13">
        <f>VLOOKUP(A8,Fat!A:C,3,0)</f>
        <v>4442</v>
      </c>
      <c r="I8" s="13">
        <f>VLOOKUP(A8,[2]MAPA!$A:$P,16,0)</f>
        <v>18163</v>
      </c>
      <c r="J8">
        <v>55.33</v>
      </c>
      <c r="K8">
        <v>76.489999999999995</v>
      </c>
      <c r="L8">
        <v>58.67</v>
      </c>
      <c r="M8">
        <v>81.11</v>
      </c>
      <c r="N8">
        <v>59.39</v>
      </c>
      <c r="O8">
        <v>82.09</v>
      </c>
      <c r="P8">
        <v>0</v>
      </c>
      <c r="Q8">
        <v>0</v>
      </c>
      <c r="R8">
        <v>59.03</v>
      </c>
      <c r="S8">
        <v>81.599999999999994</v>
      </c>
      <c r="T8">
        <v>60.87</v>
      </c>
      <c r="U8">
        <v>84.15</v>
      </c>
      <c r="V8">
        <v>58.67</v>
      </c>
      <c r="W8">
        <v>81.11</v>
      </c>
      <c r="X8">
        <v>0</v>
      </c>
      <c r="Y8">
        <v>0</v>
      </c>
      <c r="Z8">
        <v>59.39</v>
      </c>
      <c r="AA8">
        <v>82.09</v>
      </c>
      <c r="AB8">
        <v>60</v>
      </c>
      <c r="AC8">
        <v>5.53</v>
      </c>
    </row>
    <row r="9" spans="1:29" x14ac:dyDescent="0.25">
      <c r="A9">
        <v>1000009</v>
      </c>
      <c r="B9" t="s">
        <v>22</v>
      </c>
      <c r="C9">
        <v>50</v>
      </c>
      <c r="D9">
        <v>9</v>
      </c>
      <c r="E9">
        <v>1</v>
      </c>
      <c r="F9" t="s">
        <v>15</v>
      </c>
      <c r="G9" t="s">
        <v>19</v>
      </c>
      <c r="H9" t="e">
        <f>VLOOKUP(A9,Fat!A:C,3,0)</f>
        <v>#N/A</v>
      </c>
      <c r="J9">
        <v>285.45</v>
      </c>
      <c r="K9">
        <v>394.59</v>
      </c>
      <c r="L9">
        <v>302.66000000000003</v>
      </c>
      <c r="M9">
        <v>418.39</v>
      </c>
      <c r="N9">
        <v>306.33999999999997</v>
      </c>
      <c r="O9">
        <v>423.47</v>
      </c>
      <c r="P9">
        <v>0</v>
      </c>
      <c r="Q9">
        <v>0</v>
      </c>
      <c r="R9">
        <v>304.48</v>
      </c>
      <c r="S9">
        <v>420.9</v>
      </c>
      <c r="T9">
        <v>314</v>
      </c>
      <c r="U9">
        <v>434.09</v>
      </c>
      <c r="V9">
        <v>302.66000000000003</v>
      </c>
      <c r="W9">
        <v>418.39</v>
      </c>
      <c r="X9">
        <v>0</v>
      </c>
      <c r="Y9">
        <v>0</v>
      </c>
      <c r="Z9">
        <v>306.33999999999997</v>
      </c>
      <c r="AA9">
        <v>423.47</v>
      </c>
      <c r="AB9">
        <v>0</v>
      </c>
      <c r="AC9">
        <v>25.08</v>
      </c>
    </row>
    <row r="10" spans="1:29" x14ac:dyDescent="0.25">
      <c r="A10">
        <v>1000011</v>
      </c>
      <c r="B10" t="s">
        <v>23</v>
      </c>
      <c r="C10">
        <v>50</v>
      </c>
      <c r="D10">
        <v>9</v>
      </c>
      <c r="E10">
        <v>2</v>
      </c>
      <c r="F10" t="s">
        <v>15</v>
      </c>
      <c r="H10" t="e">
        <f>VLOOKUP(A10,Fat!A:C,3,0)</f>
        <v>#N/A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20</v>
      </c>
      <c r="AC10">
        <v>0</v>
      </c>
    </row>
    <row r="11" spans="1:29" x14ac:dyDescent="0.25">
      <c r="A11" s="14">
        <v>1000012</v>
      </c>
      <c r="B11" s="14" t="s">
        <v>24</v>
      </c>
      <c r="C11" s="13">
        <v>50</v>
      </c>
      <c r="D11" s="13">
        <v>9</v>
      </c>
      <c r="E11" s="13">
        <v>1</v>
      </c>
      <c r="F11" s="13" t="s">
        <v>15</v>
      </c>
      <c r="G11" s="13" t="s">
        <v>19</v>
      </c>
      <c r="H11" s="13">
        <f>VLOOKUP(A11,Fat!A:C,3,0)</f>
        <v>3431</v>
      </c>
      <c r="I11" s="13">
        <f>VLOOKUP(A11,[2]MAPA!$A:$P,16,0)</f>
        <v>12536</v>
      </c>
      <c r="J11">
        <v>111.45</v>
      </c>
      <c r="K11">
        <v>154.07</v>
      </c>
      <c r="L11">
        <v>118.18</v>
      </c>
      <c r="M11">
        <v>163.36000000000001</v>
      </c>
      <c r="N11">
        <v>119.61</v>
      </c>
      <c r="O11">
        <v>165.35</v>
      </c>
      <c r="P11">
        <v>0</v>
      </c>
      <c r="Q11">
        <v>0</v>
      </c>
      <c r="R11">
        <v>118.88</v>
      </c>
      <c r="S11">
        <v>164.33</v>
      </c>
      <c r="T11">
        <v>122.6</v>
      </c>
      <c r="U11">
        <v>169.49</v>
      </c>
      <c r="V11">
        <v>118.18</v>
      </c>
      <c r="W11">
        <v>163.36000000000001</v>
      </c>
      <c r="X11">
        <v>0</v>
      </c>
      <c r="Y11">
        <v>0</v>
      </c>
      <c r="Z11">
        <v>119.61</v>
      </c>
      <c r="AA11">
        <v>165.35</v>
      </c>
      <c r="AB11">
        <v>60</v>
      </c>
      <c r="AC11">
        <v>11.14</v>
      </c>
    </row>
    <row r="12" spans="1:29" x14ac:dyDescent="0.25">
      <c r="A12">
        <v>1000013</v>
      </c>
      <c r="B12" t="s">
        <v>25</v>
      </c>
      <c r="C12">
        <v>50</v>
      </c>
      <c r="D12">
        <v>9</v>
      </c>
      <c r="E12">
        <v>1</v>
      </c>
      <c r="F12" t="s">
        <v>15</v>
      </c>
      <c r="H12" t="e">
        <f>VLOOKUP(A12,Fat!A:C,3,0)</f>
        <v>#N/A</v>
      </c>
      <c r="J12">
        <v>17.91</v>
      </c>
      <c r="K12">
        <v>23.88</v>
      </c>
      <c r="L12">
        <v>19.16</v>
      </c>
      <c r="M12">
        <v>25.49</v>
      </c>
      <c r="N12">
        <v>19.43</v>
      </c>
      <c r="O12">
        <v>25.84</v>
      </c>
      <c r="P12">
        <v>0</v>
      </c>
      <c r="Q12">
        <v>0</v>
      </c>
      <c r="R12">
        <v>19.29</v>
      </c>
      <c r="S12">
        <v>25.66</v>
      </c>
      <c r="T12">
        <v>19.989999999999998</v>
      </c>
      <c r="U12">
        <v>26.61</v>
      </c>
      <c r="V12">
        <v>16.64</v>
      </c>
      <c r="W12">
        <v>23</v>
      </c>
      <c r="X12">
        <v>0</v>
      </c>
      <c r="Y12">
        <v>0</v>
      </c>
      <c r="Z12">
        <v>16.850000000000001</v>
      </c>
      <c r="AA12">
        <v>23.28</v>
      </c>
      <c r="AB12">
        <v>90</v>
      </c>
      <c r="AC12">
        <v>1.68</v>
      </c>
    </row>
    <row r="13" spans="1:29" x14ac:dyDescent="0.25">
      <c r="A13">
        <v>1000015</v>
      </c>
      <c r="B13" t="s">
        <v>26</v>
      </c>
      <c r="C13">
        <v>50</v>
      </c>
      <c r="D13">
        <v>9</v>
      </c>
      <c r="E13">
        <v>1</v>
      </c>
      <c r="F13" t="s">
        <v>15</v>
      </c>
      <c r="G13" t="s">
        <v>19</v>
      </c>
      <c r="H13" t="e">
        <f>VLOOKUP(A13,Fat!A:C,3,0)</f>
        <v>#N/A</v>
      </c>
      <c r="J13">
        <v>122.66</v>
      </c>
      <c r="K13">
        <v>169.56</v>
      </c>
      <c r="L13">
        <v>130.06</v>
      </c>
      <c r="M13">
        <v>179.79</v>
      </c>
      <c r="N13">
        <v>131.63999999999999</v>
      </c>
      <c r="O13">
        <v>181.97</v>
      </c>
      <c r="P13">
        <v>0</v>
      </c>
      <c r="Q13">
        <v>0</v>
      </c>
      <c r="R13">
        <v>130.84</v>
      </c>
      <c r="S13">
        <v>180.86</v>
      </c>
      <c r="T13">
        <v>134.93</v>
      </c>
      <c r="U13">
        <v>186.53</v>
      </c>
      <c r="V13">
        <v>130.06</v>
      </c>
      <c r="W13">
        <v>179.79</v>
      </c>
      <c r="X13">
        <v>0</v>
      </c>
      <c r="Y13">
        <v>0</v>
      </c>
      <c r="Z13">
        <v>131.63999999999999</v>
      </c>
      <c r="AA13">
        <v>181.97</v>
      </c>
      <c r="AB13">
        <v>0</v>
      </c>
      <c r="AC13">
        <v>11.57</v>
      </c>
    </row>
    <row r="14" spans="1:29" x14ac:dyDescent="0.25">
      <c r="A14">
        <v>1000016</v>
      </c>
      <c r="B14" t="s">
        <v>27</v>
      </c>
      <c r="C14">
        <v>50</v>
      </c>
      <c r="D14">
        <v>9</v>
      </c>
      <c r="E14">
        <v>1</v>
      </c>
      <c r="F14" t="s">
        <v>15</v>
      </c>
      <c r="H14" t="e">
        <f>VLOOKUP(A14,Fat!A:C,3,0)</f>
        <v>#N/A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</row>
    <row r="15" spans="1:29" x14ac:dyDescent="0.25">
      <c r="A15">
        <v>1000017</v>
      </c>
      <c r="B15" t="s">
        <v>28</v>
      </c>
      <c r="C15">
        <v>50</v>
      </c>
      <c r="D15">
        <v>9</v>
      </c>
      <c r="E15">
        <v>2</v>
      </c>
      <c r="F15" t="s">
        <v>15</v>
      </c>
      <c r="G15" t="s">
        <v>19</v>
      </c>
      <c r="H15" t="e">
        <f>VLOOKUP(A15,Fat!A:C,3,0)</f>
        <v>#N/A</v>
      </c>
      <c r="J15">
        <v>58.34</v>
      </c>
      <c r="K15">
        <v>77.8</v>
      </c>
      <c r="L15">
        <v>62.41</v>
      </c>
      <c r="M15">
        <v>83.05</v>
      </c>
      <c r="N15">
        <v>63.3</v>
      </c>
      <c r="O15">
        <v>84.19</v>
      </c>
      <c r="P15">
        <v>0</v>
      </c>
      <c r="Q15">
        <v>0</v>
      </c>
      <c r="R15">
        <v>62.85</v>
      </c>
      <c r="S15">
        <v>83.61</v>
      </c>
      <c r="T15">
        <v>65.13</v>
      </c>
      <c r="U15">
        <v>86.69</v>
      </c>
      <c r="V15">
        <v>54.22</v>
      </c>
      <c r="W15">
        <v>74.95</v>
      </c>
      <c r="X15">
        <v>0</v>
      </c>
      <c r="Y15">
        <v>0</v>
      </c>
      <c r="Z15">
        <v>54.88</v>
      </c>
      <c r="AA15">
        <v>75.86</v>
      </c>
      <c r="AB15">
        <v>20</v>
      </c>
      <c r="AC15">
        <v>27.11</v>
      </c>
    </row>
    <row r="16" spans="1:29" x14ac:dyDescent="0.25">
      <c r="A16">
        <v>1000019</v>
      </c>
      <c r="B16" t="s">
        <v>29</v>
      </c>
      <c r="C16">
        <v>50</v>
      </c>
      <c r="D16">
        <v>9</v>
      </c>
      <c r="E16">
        <v>1</v>
      </c>
      <c r="F16" t="s">
        <v>15</v>
      </c>
      <c r="H16" t="e">
        <f>VLOOKUP(A16,Fat!A:C,3,0)</f>
        <v>#N/A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</row>
    <row r="17" spans="1:29" x14ac:dyDescent="0.25">
      <c r="A17">
        <v>1000020</v>
      </c>
      <c r="B17" t="s">
        <v>30</v>
      </c>
      <c r="C17">
        <v>50</v>
      </c>
      <c r="D17">
        <v>9</v>
      </c>
      <c r="E17">
        <v>1</v>
      </c>
      <c r="F17" t="s">
        <v>15</v>
      </c>
      <c r="G17" t="s">
        <v>19</v>
      </c>
      <c r="H17" t="e">
        <f>VLOOKUP(A17,Fat!A:C,3,0)</f>
        <v>#N/A</v>
      </c>
      <c r="J17">
        <v>5.29</v>
      </c>
      <c r="K17">
        <v>7.32</v>
      </c>
      <c r="L17">
        <v>5.61</v>
      </c>
      <c r="M17">
        <v>7.76</v>
      </c>
      <c r="N17">
        <v>5.68</v>
      </c>
      <c r="O17">
        <v>7.85</v>
      </c>
      <c r="P17">
        <v>0</v>
      </c>
      <c r="Q17">
        <v>0</v>
      </c>
      <c r="R17">
        <v>5.64</v>
      </c>
      <c r="S17">
        <v>7.79</v>
      </c>
      <c r="T17">
        <v>5.82</v>
      </c>
      <c r="U17">
        <v>8.0500000000000007</v>
      </c>
      <c r="V17">
        <v>5.61</v>
      </c>
      <c r="W17">
        <v>7.76</v>
      </c>
      <c r="X17">
        <v>0</v>
      </c>
      <c r="Y17">
        <v>0</v>
      </c>
      <c r="Z17">
        <v>5.68</v>
      </c>
      <c r="AA17">
        <v>7.85</v>
      </c>
      <c r="AB17">
        <v>0</v>
      </c>
      <c r="AC17">
        <v>0.5</v>
      </c>
    </row>
    <row r="18" spans="1:29" x14ac:dyDescent="0.25">
      <c r="A18">
        <v>1000021</v>
      </c>
      <c r="B18" t="s">
        <v>31</v>
      </c>
      <c r="C18">
        <v>50</v>
      </c>
      <c r="D18">
        <v>9</v>
      </c>
      <c r="E18">
        <v>1</v>
      </c>
      <c r="F18" t="s">
        <v>15</v>
      </c>
      <c r="H18" t="e">
        <f>VLOOKUP(A18,Fat!A:C,3,0)</f>
        <v>#N/A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</row>
    <row r="19" spans="1:29" x14ac:dyDescent="0.25">
      <c r="A19">
        <v>1000022</v>
      </c>
      <c r="B19" t="s">
        <v>32</v>
      </c>
      <c r="C19">
        <v>50</v>
      </c>
      <c r="D19">
        <v>9</v>
      </c>
      <c r="E19">
        <v>1</v>
      </c>
      <c r="F19" t="s">
        <v>15</v>
      </c>
      <c r="H19" t="e">
        <f>VLOOKUP(A19,Fat!A:C,3,0)</f>
        <v>#N/A</v>
      </c>
      <c r="J19">
        <v>25.27</v>
      </c>
      <c r="K19">
        <v>33.700000000000003</v>
      </c>
      <c r="L19">
        <v>27.03</v>
      </c>
      <c r="M19">
        <v>35.97</v>
      </c>
      <c r="N19">
        <v>27.42</v>
      </c>
      <c r="O19">
        <v>36.46</v>
      </c>
      <c r="P19">
        <v>0</v>
      </c>
      <c r="Q19">
        <v>0</v>
      </c>
      <c r="R19">
        <v>27.22</v>
      </c>
      <c r="S19">
        <v>36.21</v>
      </c>
      <c r="T19">
        <v>28.21</v>
      </c>
      <c r="U19">
        <v>37.549999999999997</v>
      </c>
      <c r="V19">
        <v>23.48</v>
      </c>
      <c r="W19">
        <v>32.46</v>
      </c>
      <c r="X19">
        <v>0</v>
      </c>
      <c r="Y19">
        <v>0</v>
      </c>
      <c r="Z19">
        <v>23.77</v>
      </c>
      <c r="AA19">
        <v>32.85</v>
      </c>
      <c r="AB19">
        <v>80</v>
      </c>
      <c r="AC19">
        <v>2.38</v>
      </c>
    </row>
    <row r="20" spans="1:29" x14ac:dyDescent="0.25">
      <c r="A20">
        <v>1000023</v>
      </c>
      <c r="B20" t="s">
        <v>33</v>
      </c>
      <c r="C20">
        <v>50</v>
      </c>
      <c r="D20">
        <v>9</v>
      </c>
      <c r="E20">
        <v>98</v>
      </c>
      <c r="F20" t="s">
        <v>15</v>
      </c>
      <c r="H20" t="e">
        <f>VLOOKUP(A20,Fat!A:C,3,0)</f>
        <v>#N/A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</row>
    <row r="21" spans="1:29" x14ac:dyDescent="0.25">
      <c r="A21">
        <v>1000024</v>
      </c>
      <c r="B21" t="s">
        <v>34</v>
      </c>
      <c r="C21">
        <v>50</v>
      </c>
      <c r="D21">
        <v>9</v>
      </c>
      <c r="E21">
        <v>1</v>
      </c>
      <c r="F21" t="s">
        <v>15</v>
      </c>
      <c r="G21" t="s">
        <v>19</v>
      </c>
      <c r="H21" t="e">
        <f>VLOOKUP(A21,Fat!A:C,3,0)</f>
        <v>#N/A</v>
      </c>
      <c r="J21" s="1">
        <v>1630.95</v>
      </c>
      <c r="K21" s="1">
        <v>1630.95</v>
      </c>
      <c r="L21" s="1">
        <v>1729.31</v>
      </c>
      <c r="M21" s="1">
        <v>1729.31</v>
      </c>
      <c r="N21" s="1">
        <v>1750.32</v>
      </c>
      <c r="O21" s="1">
        <v>1750.32</v>
      </c>
      <c r="P21">
        <v>0</v>
      </c>
      <c r="Q21">
        <v>0</v>
      </c>
      <c r="R21" s="1">
        <v>1739.71</v>
      </c>
      <c r="S21" s="1">
        <v>1750.32</v>
      </c>
      <c r="T21" s="1">
        <v>1794.08</v>
      </c>
      <c r="U21" s="1">
        <v>1794.08</v>
      </c>
      <c r="V21" s="1">
        <v>1729.31</v>
      </c>
      <c r="W21" s="1">
        <v>1729.31</v>
      </c>
      <c r="X21">
        <v>0</v>
      </c>
      <c r="Y21">
        <v>0</v>
      </c>
      <c r="Z21" s="1">
        <v>1750.32</v>
      </c>
      <c r="AA21" s="1">
        <v>1750.32</v>
      </c>
      <c r="AB21">
        <v>0</v>
      </c>
      <c r="AC21">
        <v>145.11000000000001</v>
      </c>
    </row>
    <row r="22" spans="1:29" x14ac:dyDescent="0.25">
      <c r="A22">
        <v>1000025</v>
      </c>
      <c r="B22" t="s">
        <v>35</v>
      </c>
      <c r="C22">
        <v>50</v>
      </c>
      <c r="D22">
        <v>9</v>
      </c>
      <c r="E22">
        <v>1</v>
      </c>
      <c r="F22" t="s">
        <v>15</v>
      </c>
      <c r="G22" t="s">
        <v>19</v>
      </c>
      <c r="H22" t="e">
        <f>VLOOKUP(A22,Fat!A:C,3,0)</f>
        <v>#N/A</v>
      </c>
      <c r="J22">
        <v>98.39</v>
      </c>
      <c r="K22">
        <v>98.39</v>
      </c>
      <c r="L22">
        <v>104.32</v>
      </c>
      <c r="M22">
        <v>104.32</v>
      </c>
      <c r="N22">
        <v>105.59</v>
      </c>
      <c r="O22">
        <v>105.59</v>
      </c>
      <c r="P22">
        <v>0</v>
      </c>
      <c r="Q22">
        <v>0</v>
      </c>
      <c r="R22">
        <v>104.95</v>
      </c>
      <c r="S22">
        <v>105.59</v>
      </c>
      <c r="T22">
        <v>108.23</v>
      </c>
      <c r="U22">
        <v>108.23</v>
      </c>
      <c r="V22">
        <v>104.32</v>
      </c>
      <c r="W22">
        <v>104.32</v>
      </c>
      <c r="X22">
        <v>0</v>
      </c>
      <c r="Y22">
        <v>0</v>
      </c>
      <c r="Z22">
        <v>105.59</v>
      </c>
      <c r="AA22">
        <v>105.59</v>
      </c>
      <c r="AB22">
        <v>20</v>
      </c>
      <c r="AC22">
        <v>8.65</v>
      </c>
    </row>
    <row r="23" spans="1:29" x14ac:dyDescent="0.25">
      <c r="A23">
        <v>1000027</v>
      </c>
      <c r="B23" t="s">
        <v>36</v>
      </c>
      <c r="C23">
        <v>50</v>
      </c>
      <c r="D23">
        <v>9</v>
      </c>
      <c r="E23">
        <v>1</v>
      </c>
      <c r="F23" t="s">
        <v>15</v>
      </c>
      <c r="H23" t="e">
        <f>VLOOKUP(A23,Fat!A:C,3,0)</f>
        <v>#N/A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</row>
    <row r="24" spans="1:29" x14ac:dyDescent="0.25">
      <c r="A24">
        <v>1000028</v>
      </c>
      <c r="B24" t="s">
        <v>37</v>
      </c>
      <c r="C24">
        <v>50</v>
      </c>
      <c r="D24">
        <v>9</v>
      </c>
      <c r="E24">
        <v>98</v>
      </c>
      <c r="F24" t="s">
        <v>15</v>
      </c>
      <c r="H24" t="e">
        <f>VLOOKUP(A24,Fat!A:C,3,0)</f>
        <v>#N/A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</row>
    <row r="25" spans="1:29" x14ac:dyDescent="0.25">
      <c r="A25">
        <v>1000030</v>
      </c>
      <c r="B25" t="s">
        <v>38</v>
      </c>
      <c r="C25">
        <v>50</v>
      </c>
      <c r="D25">
        <v>9</v>
      </c>
      <c r="E25">
        <v>1</v>
      </c>
      <c r="F25" t="s">
        <v>15</v>
      </c>
      <c r="H25" t="e">
        <f>VLOOKUP(A25,Fat!A:C,3,0)</f>
        <v>#N/A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70</v>
      </c>
      <c r="AC25">
        <v>0</v>
      </c>
    </row>
    <row r="26" spans="1:29" x14ac:dyDescent="0.25">
      <c r="A26">
        <v>1000033</v>
      </c>
      <c r="B26" t="s">
        <v>39</v>
      </c>
      <c r="C26">
        <v>50</v>
      </c>
      <c r="D26">
        <v>9</v>
      </c>
      <c r="E26">
        <v>2</v>
      </c>
      <c r="F26" t="s">
        <v>15</v>
      </c>
      <c r="H26" t="e">
        <f>VLOOKUP(A26,Fat!A:C,3,0)</f>
        <v>#N/A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</row>
    <row r="27" spans="1:29" x14ac:dyDescent="0.25">
      <c r="A27">
        <v>1000035</v>
      </c>
      <c r="B27" t="s">
        <v>40</v>
      </c>
      <c r="C27">
        <v>50</v>
      </c>
      <c r="D27">
        <v>9</v>
      </c>
      <c r="E27">
        <v>1</v>
      </c>
      <c r="F27" t="s">
        <v>15</v>
      </c>
      <c r="H27" t="e">
        <f>VLOOKUP(A27,Fat!A:C,3,0)</f>
        <v>#N/A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80</v>
      </c>
      <c r="AC27">
        <v>0</v>
      </c>
    </row>
    <row r="28" spans="1:29" x14ac:dyDescent="0.25">
      <c r="A28">
        <v>1000036</v>
      </c>
      <c r="B28" t="s">
        <v>41</v>
      </c>
      <c r="C28">
        <v>50</v>
      </c>
      <c r="D28">
        <v>9</v>
      </c>
      <c r="E28">
        <v>1</v>
      </c>
      <c r="F28" t="s">
        <v>15</v>
      </c>
      <c r="H28" t="e">
        <f>VLOOKUP(A28,Fat!A:C,3,0)</f>
        <v>#N/A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</row>
    <row r="29" spans="1:29" x14ac:dyDescent="0.25">
      <c r="A29">
        <v>1000039</v>
      </c>
      <c r="B29" t="s">
        <v>42</v>
      </c>
      <c r="C29">
        <v>50</v>
      </c>
      <c r="D29">
        <v>9</v>
      </c>
      <c r="E29">
        <v>2</v>
      </c>
      <c r="F29" t="s">
        <v>15</v>
      </c>
      <c r="H29" t="e">
        <f>VLOOKUP(A29,Fat!A:C,3,0)</f>
        <v>#N/A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9.36</v>
      </c>
      <c r="S29">
        <v>9.43</v>
      </c>
      <c r="T29">
        <v>9.6999999999999993</v>
      </c>
      <c r="U29">
        <v>9.6999999999999993</v>
      </c>
      <c r="V29">
        <v>0</v>
      </c>
      <c r="W29">
        <v>0</v>
      </c>
      <c r="X29">
        <v>0</v>
      </c>
      <c r="Y29">
        <v>0</v>
      </c>
      <c r="Z29">
        <v>8.18</v>
      </c>
      <c r="AA29">
        <v>9.43</v>
      </c>
      <c r="AB29">
        <v>20</v>
      </c>
      <c r="AC29">
        <v>4.09</v>
      </c>
    </row>
    <row r="30" spans="1:29" x14ac:dyDescent="0.25">
      <c r="A30">
        <v>1000042</v>
      </c>
      <c r="B30" t="s">
        <v>43</v>
      </c>
      <c r="C30">
        <v>50</v>
      </c>
      <c r="D30">
        <v>9</v>
      </c>
      <c r="E30">
        <v>2</v>
      </c>
      <c r="F30" t="s">
        <v>15</v>
      </c>
      <c r="H30" t="e">
        <f>VLOOKUP(A30,Fat!A:C,3,0)</f>
        <v>#N/A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</row>
    <row r="31" spans="1:29" x14ac:dyDescent="0.25">
      <c r="A31">
        <v>1000043</v>
      </c>
      <c r="B31" t="s">
        <v>44</v>
      </c>
      <c r="C31">
        <v>50</v>
      </c>
      <c r="D31">
        <v>9</v>
      </c>
      <c r="E31">
        <v>1</v>
      </c>
      <c r="F31" t="s">
        <v>15</v>
      </c>
      <c r="H31" t="e">
        <f>VLOOKUP(A31,Fat!A:C,3,0)</f>
        <v>#N/A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</row>
    <row r="32" spans="1:29" x14ac:dyDescent="0.25">
      <c r="A32">
        <v>1000045</v>
      </c>
      <c r="B32" t="s">
        <v>45</v>
      </c>
      <c r="C32">
        <v>50</v>
      </c>
      <c r="D32">
        <v>9</v>
      </c>
      <c r="E32">
        <v>1</v>
      </c>
      <c r="F32" t="s">
        <v>15</v>
      </c>
      <c r="H32" t="e">
        <f>VLOOKUP(A32,Fat!A:C,3,0)</f>
        <v>#N/A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80</v>
      </c>
      <c r="AC32">
        <v>0</v>
      </c>
    </row>
    <row r="33" spans="1:29" x14ac:dyDescent="0.25">
      <c r="A33">
        <v>1000047</v>
      </c>
      <c r="B33" t="s">
        <v>46</v>
      </c>
      <c r="C33">
        <v>50</v>
      </c>
      <c r="D33">
        <v>9</v>
      </c>
      <c r="E33">
        <v>1</v>
      </c>
      <c r="F33" t="s">
        <v>15</v>
      </c>
      <c r="G33" t="s">
        <v>19</v>
      </c>
      <c r="H33" t="e">
        <f>VLOOKUP(A33,Fat!A:C,3,0)</f>
        <v>#N/A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115.25</v>
      </c>
      <c r="S33">
        <v>159.31</v>
      </c>
      <c r="T33">
        <v>118.86</v>
      </c>
      <c r="U33">
        <v>164.32</v>
      </c>
      <c r="V33">
        <v>0</v>
      </c>
      <c r="W33">
        <v>0</v>
      </c>
      <c r="X33">
        <v>0</v>
      </c>
      <c r="Y33">
        <v>0</v>
      </c>
      <c r="Z33">
        <v>115.96</v>
      </c>
      <c r="AA33">
        <v>160.30000000000001</v>
      </c>
      <c r="AB33">
        <v>0</v>
      </c>
      <c r="AC33">
        <v>9.61</v>
      </c>
    </row>
    <row r="34" spans="1:29" x14ac:dyDescent="0.25">
      <c r="A34">
        <v>1000048</v>
      </c>
      <c r="B34" t="s">
        <v>47</v>
      </c>
      <c r="C34">
        <v>50</v>
      </c>
      <c r="D34">
        <v>9</v>
      </c>
      <c r="E34">
        <v>7</v>
      </c>
      <c r="F34" t="s">
        <v>15</v>
      </c>
      <c r="H34" t="e">
        <f>VLOOKUP(A34,Fat!A:C,3,0)</f>
        <v>#N/A</v>
      </c>
      <c r="J34">
        <v>25.61</v>
      </c>
      <c r="K34">
        <v>35.4</v>
      </c>
      <c r="L34">
        <v>27.15</v>
      </c>
      <c r="M34">
        <v>37.53</v>
      </c>
      <c r="N34">
        <v>27.48</v>
      </c>
      <c r="O34">
        <v>37.99</v>
      </c>
      <c r="P34">
        <v>0</v>
      </c>
      <c r="Q34">
        <v>0</v>
      </c>
      <c r="R34">
        <v>27.31</v>
      </c>
      <c r="S34">
        <v>37.75</v>
      </c>
      <c r="T34">
        <v>28.17</v>
      </c>
      <c r="U34">
        <v>38.94</v>
      </c>
      <c r="V34">
        <v>27.15</v>
      </c>
      <c r="W34">
        <v>37.53</v>
      </c>
      <c r="X34">
        <v>0</v>
      </c>
      <c r="Y34">
        <v>0</v>
      </c>
      <c r="Z34">
        <v>27.48</v>
      </c>
      <c r="AA34">
        <v>37.99</v>
      </c>
      <c r="AB34">
        <v>75</v>
      </c>
      <c r="AC34">
        <v>2.41</v>
      </c>
    </row>
    <row r="35" spans="1:29" x14ac:dyDescent="0.25">
      <c r="A35" s="13">
        <v>1000049</v>
      </c>
      <c r="B35" s="13" t="s">
        <v>48</v>
      </c>
      <c r="C35" s="13">
        <v>50</v>
      </c>
      <c r="D35" s="13">
        <v>9</v>
      </c>
      <c r="E35" s="13">
        <v>1</v>
      </c>
      <c r="F35" s="13" t="s">
        <v>15</v>
      </c>
      <c r="G35" s="13"/>
      <c r="H35" s="13">
        <f>VLOOKUP(A35,Fat!A:C,3,0)</f>
        <v>2422</v>
      </c>
      <c r="I35" s="13" t="e">
        <f>VLOOKUP(A35,[2]MAPA!$A:$P,16,0)</f>
        <v>#N/A</v>
      </c>
      <c r="J35">
        <v>75.77</v>
      </c>
      <c r="K35">
        <v>104.74</v>
      </c>
      <c r="L35">
        <v>80.34</v>
      </c>
      <c r="M35">
        <v>111.06</v>
      </c>
      <c r="N35">
        <v>81.31</v>
      </c>
      <c r="O35">
        <v>112.41</v>
      </c>
      <c r="P35">
        <v>0</v>
      </c>
      <c r="Q35">
        <v>0</v>
      </c>
      <c r="R35">
        <v>80.81</v>
      </c>
      <c r="S35">
        <v>111.7</v>
      </c>
      <c r="T35">
        <v>83.34</v>
      </c>
      <c r="U35">
        <v>115.21</v>
      </c>
      <c r="V35">
        <v>80.34</v>
      </c>
      <c r="W35">
        <v>111.06</v>
      </c>
      <c r="X35">
        <v>0</v>
      </c>
      <c r="Y35">
        <v>0</v>
      </c>
      <c r="Z35">
        <v>81.31</v>
      </c>
      <c r="AA35">
        <v>112.41</v>
      </c>
      <c r="AB35">
        <v>92</v>
      </c>
      <c r="AC35">
        <v>5.63</v>
      </c>
    </row>
    <row r="36" spans="1:29" x14ac:dyDescent="0.25">
      <c r="A36">
        <v>1000050</v>
      </c>
      <c r="B36" t="s">
        <v>49</v>
      </c>
      <c r="C36">
        <v>50</v>
      </c>
      <c r="D36">
        <v>9</v>
      </c>
      <c r="E36">
        <v>1</v>
      </c>
      <c r="F36" t="s">
        <v>15</v>
      </c>
      <c r="H36" t="e">
        <f>VLOOKUP(A36,Fat!A:C,3,0)</f>
        <v>#N/A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80</v>
      </c>
      <c r="AC36">
        <v>0</v>
      </c>
    </row>
    <row r="37" spans="1:29" x14ac:dyDescent="0.25">
      <c r="A37">
        <v>1000052</v>
      </c>
      <c r="B37" t="s">
        <v>50</v>
      </c>
      <c r="C37">
        <v>50</v>
      </c>
      <c r="D37">
        <v>9</v>
      </c>
      <c r="E37">
        <v>1</v>
      </c>
      <c r="F37" t="s">
        <v>15</v>
      </c>
      <c r="H37" t="e">
        <f>VLOOKUP(A37,Fat!A:C,3,0)</f>
        <v>#N/A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372.19</v>
      </c>
      <c r="S37">
        <v>374.46</v>
      </c>
      <c r="T37">
        <v>383.82</v>
      </c>
      <c r="U37">
        <v>383.82</v>
      </c>
      <c r="V37">
        <v>0</v>
      </c>
      <c r="W37">
        <v>0</v>
      </c>
      <c r="X37">
        <v>0</v>
      </c>
      <c r="Y37">
        <v>0</v>
      </c>
      <c r="Z37">
        <v>374.46</v>
      </c>
      <c r="AA37">
        <v>374.46</v>
      </c>
      <c r="AB37">
        <v>0</v>
      </c>
      <c r="AC37">
        <v>0</v>
      </c>
    </row>
    <row r="38" spans="1:29" x14ac:dyDescent="0.25">
      <c r="A38">
        <v>1000053</v>
      </c>
      <c r="B38" t="s">
        <v>50</v>
      </c>
      <c r="C38">
        <v>50</v>
      </c>
      <c r="D38">
        <v>9</v>
      </c>
      <c r="E38">
        <v>1</v>
      </c>
      <c r="F38" t="s">
        <v>15</v>
      </c>
      <c r="G38" t="s">
        <v>19</v>
      </c>
      <c r="H38" t="e">
        <f>VLOOKUP(A38,Fat!A:C,3,0)</f>
        <v>#N/A</v>
      </c>
      <c r="J38">
        <v>348.92</v>
      </c>
      <c r="K38">
        <v>348.92</v>
      </c>
      <c r="L38">
        <v>369.97</v>
      </c>
      <c r="M38">
        <v>369.97</v>
      </c>
      <c r="N38">
        <v>374.46</v>
      </c>
      <c r="O38">
        <v>374.46</v>
      </c>
      <c r="P38">
        <v>0</v>
      </c>
      <c r="Q38">
        <v>0</v>
      </c>
      <c r="R38">
        <v>372.19</v>
      </c>
      <c r="S38">
        <v>374.46</v>
      </c>
      <c r="T38">
        <v>383.82</v>
      </c>
      <c r="U38">
        <v>383.82</v>
      </c>
      <c r="V38">
        <v>369.97</v>
      </c>
      <c r="W38">
        <v>369.97</v>
      </c>
      <c r="X38">
        <v>0</v>
      </c>
      <c r="Y38">
        <v>0</v>
      </c>
      <c r="Z38">
        <v>374.46</v>
      </c>
      <c r="AA38">
        <v>374.46</v>
      </c>
      <c r="AB38">
        <v>0</v>
      </c>
      <c r="AC38">
        <v>30.66</v>
      </c>
    </row>
    <row r="39" spans="1:29" x14ac:dyDescent="0.25">
      <c r="A39">
        <v>1000054</v>
      </c>
      <c r="B39" t="s">
        <v>51</v>
      </c>
      <c r="C39">
        <v>50</v>
      </c>
      <c r="D39">
        <v>9</v>
      </c>
      <c r="E39">
        <v>1</v>
      </c>
      <c r="F39" t="s">
        <v>15</v>
      </c>
      <c r="G39" t="s">
        <v>19</v>
      </c>
      <c r="H39" t="e">
        <f>VLOOKUP(A39,Fat!A:C,3,0)</f>
        <v>#N/A</v>
      </c>
      <c r="J39">
        <v>178.53</v>
      </c>
      <c r="K39">
        <v>246.79</v>
      </c>
      <c r="L39">
        <v>189.3</v>
      </c>
      <c r="M39">
        <v>261.68</v>
      </c>
      <c r="N39">
        <v>191.6</v>
      </c>
      <c r="O39">
        <v>264.86</v>
      </c>
      <c r="P39">
        <v>0</v>
      </c>
      <c r="Q39">
        <v>0</v>
      </c>
      <c r="R39">
        <v>190.43</v>
      </c>
      <c r="S39">
        <v>263.24</v>
      </c>
      <c r="T39">
        <v>196.39</v>
      </c>
      <c r="U39">
        <v>271.5</v>
      </c>
      <c r="V39">
        <v>189.3</v>
      </c>
      <c r="W39">
        <v>261.68</v>
      </c>
      <c r="X39">
        <v>0</v>
      </c>
      <c r="Y39">
        <v>0</v>
      </c>
      <c r="Z39">
        <v>191.6</v>
      </c>
      <c r="AA39">
        <v>264.86</v>
      </c>
      <c r="AB39">
        <v>0</v>
      </c>
      <c r="AC39">
        <v>16.41</v>
      </c>
    </row>
    <row r="40" spans="1:29" x14ac:dyDescent="0.25">
      <c r="A40">
        <v>1000055</v>
      </c>
      <c r="B40" t="s">
        <v>52</v>
      </c>
      <c r="C40">
        <v>50</v>
      </c>
      <c r="D40">
        <v>9</v>
      </c>
      <c r="E40">
        <v>2</v>
      </c>
      <c r="F40" t="s">
        <v>15</v>
      </c>
      <c r="H40" t="e">
        <f>VLOOKUP(A40,Fat!A:C,3,0)</f>
        <v>#N/A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24</v>
      </c>
      <c r="AC40">
        <v>0</v>
      </c>
    </row>
    <row r="41" spans="1:29" x14ac:dyDescent="0.25">
      <c r="A41">
        <v>1000060</v>
      </c>
      <c r="B41" t="s">
        <v>53</v>
      </c>
      <c r="C41">
        <v>50</v>
      </c>
      <c r="D41">
        <v>9</v>
      </c>
      <c r="E41">
        <v>1</v>
      </c>
      <c r="F41" t="s">
        <v>15</v>
      </c>
      <c r="G41" t="s">
        <v>19</v>
      </c>
      <c r="H41" t="e">
        <f>VLOOKUP(A41,Fat!A:C,3,0)</f>
        <v>#N/A</v>
      </c>
      <c r="J41">
        <v>343.53</v>
      </c>
      <c r="K41">
        <v>474.89</v>
      </c>
      <c r="L41">
        <v>364.25</v>
      </c>
      <c r="M41">
        <v>503.53</v>
      </c>
      <c r="N41">
        <v>368.68</v>
      </c>
      <c r="O41">
        <v>509.65</v>
      </c>
      <c r="P41">
        <v>0</v>
      </c>
      <c r="Q41">
        <v>0</v>
      </c>
      <c r="R41">
        <v>366.44</v>
      </c>
      <c r="S41">
        <v>506.55</v>
      </c>
      <c r="T41">
        <v>377.9</v>
      </c>
      <c r="U41">
        <v>522.41999999999996</v>
      </c>
      <c r="V41">
        <v>364.25</v>
      </c>
      <c r="W41">
        <v>503.53</v>
      </c>
      <c r="X41">
        <v>0</v>
      </c>
      <c r="Y41">
        <v>0</v>
      </c>
      <c r="Z41">
        <v>368.68</v>
      </c>
      <c r="AA41">
        <v>509.65</v>
      </c>
      <c r="AB41">
        <v>0</v>
      </c>
      <c r="AC41">
        <v>30.18</v>
      </c>
    </row>
    <row r="42" spans="1:29" x14ac:dyDescent="0.25">
      <c r="A42">
        <v>1000061</v>
      </c>
      <c r="B42" t="s">
        <v>54</v>
      </c>
      <c r="C42">
        <v>50</v>
      </c>
      <c r="D42">
        <v>9</v>
      </c>
      <c r="E42">
        <v>1</v>
      </c>
      <c r="F42" t="s">
        <v>15</v>
      </c>
      <c r="G42" t="s">
        <v>19</v>
      </c>
      <c r="H42" t="e">
        <f>VLOOKUP(A42,Fat!A:C,3,0)</f>
        <v>#N/A</v>
      </c>
      <c r="J42">
        <v>76.150000000000006</v>
      </c>
      <c r="K42">
        <v>105.26</v>
      </c>
      <c r="L42">
        <v>80.739999999999995</v>
      </c>
      <c r="M42">
        <v>111.61</v>
      </c>
      <c r="N42">
        <v>81.72</v>
      </c>
      <c r="O42">
        <v>112.97</v>
      </c>
      <c r="P42">
        <v>0</v>
      </c>
      <c r="Q42">
        <v>0</v>
      </c>
      <c r="R42">
        <v>81.22</v>
      </c>
      <c r="S42">
        <v>112.27</v>
      </c>
      <c r="T42">
        <v>83.76</v>
      </c>
      <c r="U42">
        <v>115.79</v>
      </c>
      <c r="V42">
        <v>80.739999999999995</v>
      </c>
      <c r="W42">
        <v>111.61</v>
      </c>
      <c r="X42">
        <v>0</v>
      </c>
      <c r="Y42">
        <v>0</v>
      </c>
      <c r="Z42">
        <v>81.72</v>
      </c>
      <c r="AA42">
        <v>112.97</v>
      </c>
      <c r="AB42">
        <v>0</v>
      </c>
      <c r="AC42">
        <v>7.07</v>
      </c>
    </row>
    <row r="43" spans="1:29" x14ac:dyDescent="0.25">
      <c r="A43" s="13">
        <v>1000062</v>
      </c>
      <c r="B43" s="13" t="s">
        <v>55</v>
      </c>
      <c r="C43" s="13">
        <v>50</v>
      </c>
      <c r="D43" s="13">
        <v>9</v>
      </c>
      <c r="E43" s="13">
        <v>1</v>
      </c>
      <c r="F43" s="13" t="s">
        <v>15</v>
      </c>
      <c r="G43" s="13" t="s">
        <v>19</v>
      </c>
      <c r="H43" s="13">
        <f>VLOOKUP(A43,Fat!A:C,3,0)</f>
        <v>335</v>
      </c>
      <c r="I43" s="13">
        <f>VLOOKUP(A43,[2]MAPA!$A:$P,16,0)</f>
        <v>0</v>
      </c>
      <c r="J43">
        <v>44.29</v>
      </c>
      <c r="K43">
        <v>59.06</v>
      </c>
      <c r="L43">
        <v>47.38</v>
      </c>
      <c r="M43">
        <v>63.04</v>
      </c>
      <c r="N43">
        <v>48.05</v>
      </c>
      <c r="O43">
        <v>63.9</v>
      </c>
      <c r="P43">
        <v>0</v>
      </c>
      <c r="Q43">
        <v>0</v>
      </c>
      <c r="R43">
        <v>47.71</v>
      </c>
      <c r="S43">
        <v>63.46</v>
      </c>
      <c r="T43">
        <v>49.44</v>
      </c>
      <c r="U43">
        <v>65.81</v>
      </c>
      <c r="V43">
        <v>41.15</v>
      </c>
      <c r="W43">
        <v>56.89</v>
      </c>
      <c r="X43">
        <v>0</v>
      </c>
      <c r="Y43">
        <v>0</v>
      </c>
      <c r="Z43">
        <v>41.66</v>
      </c>
      <c r="AA43">
        <v>57.58</v>
      </c>
      <c r="AB43">
        <v>88</v>
      </c>
      <c r="AC43">
        <v>4.12</v>
      </c>
    </row>
    <row r="44" spans="1:29" x14ac:dyDescent="0.25">
      <c r="A44">
        <v>1000063</v>
      </c>
      <c r="B44" t="s">
        <v>56</v>
      </c>
      <c r="C44">
        <v>50</v>
      </c>
      <c r="D44">
        <v>9</v>
      </c>
      <c r="E44">
        <v>2</v>
      </c>
      <c r="F44" t="s">
        <v>15</v>
      </c>
      <c r="H44" t="e">
        <f>VLOOKUP(A44,Fat!A:C,3,0)</f>
        <v>#N/A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24</v>
      </c>
      <c r="AC44">
        <v>0</v>
      </c>
    </row>
    <row r="45" spans="1:29" x14ac:dyDescent="0.25">
      <c r="A45">
        <v>1000065</v>
      </c>
      <c r="B45" t="s">
        <v>57</v>
      </c>
      <c r="C45">
        <v>50</v>
      </c>
      <c r="D45">
        <v>9</v>
      </c>
      <c r="E45">
        <v>1</v>
      </c>
      <c r="F45" t="s">
        <v>15</v>
      </c>
      <c r="H45" t="e">
        <f>VLOOKUP(A45,Fat!A:C,3,0)</f>
        <v>#N/A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</row>
    <row r="46" spans="1:29" x14ac:dyDescent="0.25">
      <c r="A46">
        <v>1000066</v>
      </c>
      <c r="B46" t="s">
        <v>58</v>
      </c>
      <c r="C46">
        <v>50</v>
      </c>
      <c r="D46">
        <v>9</v>
      </c>
      <c r="E46">
        <v>1</v>
      </c>
      <c r="F46" t="s">
        <v>15</v>
      </c>
      <c r="G46" t="s">
        <v>19</v>
      </c>
      <c r="H46" t="e">
        <f>VLOOKUP(A46,Fat!A:C,3,0)</f>
        <v>#N/A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</row>
    <row r="47" spans="1:29" x14ac:dyDescent="0.25">
      <c r="A47">
        <v>1000069</v>
      </c>
      <c r="B47" t="s">
        <v>59</v>
      </c>
      <c r="C47">
        <v>50</v>
      </c>
      <c r="D47">
        <v>9</v>
      </c>
      <c r="E47">
        <v>1</v>
      </c>
      <c r="F47" t="s">
        <v>15</v>
      </c>
      <c r="G47" t="s">
        <v>19</v>
      </c>
      <c r="H47" t="e">
        <f>VLOOKUP(A47,Fat!A:C,3,0)</f>
        <v>#N/A</v>
      </c>
      <c r="J47">
        <v>253.32</v>
      </c>
      <c r="K47">
        <v>350.17</v>
      </c>
      <c r="L47">
        <v>268.58999999999997</v>
      </c>
      <c r="M47">
        <v>371.29</v>
      </c>
      <c r="N47">
        <v>271.86</v>
      </c>
      <c r="O47">
        <v>375.8</v>
      </c>
      <c r="P47">
        <v>0</v>
      </c>
      <c r="Q47">
        <v>0</v>
      </c>
      <c r="R47">
        <v>270.20999999999998</v>
      </c>
      <c r="S47">
        <v>373.52</v>
      </c>
      <c r="T47">
        <v>278.66000000000003</v>
      </c>
      <c r="U47">
        <v>385.23</v>
      </c>
      <c r="V47">
        <v>268.58999999999997</v>
      </c>
      <c r="W47">
        <v>371.29</v>
      </c>
      <c r="X47">
        <v>0</v>
      </c>
      <c r="Y47">
        <v>0</v>
      </c>
      <c r="Z47">
        <v>271.86</v>
      </c>
      <c r="AA47">
        <v>375.8</v>
      </c>
      <c r="AB47">
        <v>0</v>
      </c>
      <c r="AC47">
        <v>22.26</v>
      </c>
    </row>
    <row r="48" spans="1:29" x14ac:dyDescent="0.25">
      <c r="A48">
        <v>1000071</v>
      </c>
      <c r="B48" t="s">
        <v>60</v>
      </c>
      <c r="C48">
        <v>50</v>
      </c>
      <c r="D48">
        <v>9</v>
      </c>
      <c r="E48">
        <v>1</v>
      </c>
      <c r="F48" t="s">
        <v>15</v>
      </c>
      <c r="H48" t="e">
        <f>VLOOKUP(A48,Fat!A:C,3,0)</f>
        <v>#N/A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</row>
    <row r="49" spans="1:29" x14ac:dyDescent="0.25">
      <c r="A49">
        <v>1000072</v>
      </c>
      <c r="B49" t="s">
        <v>61</v>
      </c>
      <c r="C49">
        <v>50</v>
      </c>
      <c r="D49">
        <v>9</v>
      </c>
      <c r="E49">
        <v>1</v>
      </c>
      <c r="F49" t="s">
        <v>15</v>
      </c>
      <c r="H49" t="e">
        <f>VLOOKUP(A49,Fat!A:C,3,0)</f>
        <v>#N/A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</row>
    <row r="50" spans="1:29" x14ac:dyDescent="0.25">
      <c r="A50">
        <v>1000073</v>
      </c>
      <c r="B50" t="s">
        <v>62</v>
      </c>
      <c r="C50">
        <v>50</v>
      </c>
      <c r="D50">
        <v>9</v>
      </c>
      <c r="E50">
        <v>1</v>
      </c>
      <c r="F50" t="s">
        <v>15</v>
      </c>
      <c r="G50" t="s">
        <v>19</v>
      </c>
      <c r="H50" t="e">
        <f>VLOOKUP(A50,Fat!A:C,3,0)</f>
        <v>#N/A</v>
      </c>
      <c r="J50">
        <v>10.86</v>
      </c>
      <c r="K50">
        <v>15.01</v>
      </c>
      <c r="L50">
        <v>11.51</v>
      </c>
      <c r="M50">
        <v>15.92</v>
      </c>
      <c r="N50">
        <v>11.65</v>
      </c>
      <c r="O50">
        <v>16.11</v>
      </c>
      <c r="P50">
        <v>0</v>
      </c>
      <c r="Q50">
        <v>0</v>
      </c>
      <c r="R50">
        <v>11.57</v>
      </c>
      <c r="S50">
        <v>15.99</v>
      </c>
      <c r="T50">
        <v>11.94</v>
      </c>
      <c r="U50">
        <v>16.510000000000002</v>
      </c>
      <c r="V50">
        <v>11.51</v>
      </c>
      <c r="W50">
        <v>15.92</v>
      </c>
      <c r="X50">
        <v>0</v>
      </c>
      <c r="Y50">
        <v>0</v>
      </c>
      <c r="Z50">
        <v>11.65</v>
      </c>
      <c r="AA50">
        <v>16.11</v>
      </c>
      <c r="AB50">
        <v>0</v>
      </c>
      <c r="AC50">
        <v>0</v>
      </c>
    </row>
    <row r="51" spans="1:29" x14ac:dyDescent="0.25">
      <c r="A51">
        <v>1000074</v>
      </c>
      <c r="B51" t="s">
        <v>63</v>
      </c>
      <c r="C51">
        <v>50</v>
      </c>
      <c r="D51">
        <v>9</v>
      </c>
      <c r="E51">
        <v>1</v>
      </c>
      <c r="F51" t="s">
        <v>15</v>
      </c>
      <c r="G51" t="s">
        <v>19</v>
      </c>
      <c r="H51" t="e">
        <f>VLOOKUP(A51,Fat!A:C,3,0)</f>
        <v>#N/A</v>
      </c>
      <c r="J51">
        <v>57.74</v>
      </c>
      <c r="K51">
        <v>57.74</v>
      </c>
      <c r="L51">
        <v>61.23</v>
      </c>
      <c r="M51">
        <v>61.23</v>
      </c>
      <c r="N51">
        <v>61.97</v>
      </c>
      <c r="O51">
        <v>61.97</v>
      </c>
      <c r="P51">
        <v>0</v>
      </c>
      <c r="Q51">
        <v>0</v>
      </c>
      <c r="R51">
        <v>61.59</v>
      </c>
      <c r="S51">
        <v>61.97</v>
      </c>
      <c r="T51">
        <v>63.52</v>
      </c>
      <c r="U51">
        <v>63.52</v>
      </c>
      <c r="V51">
        <v>61.23</v>
      </c>
      <c r="W51">
        <v>61.23</v>
      </c>
      <c r="X51">
        <v>0</v>
      </c>
      <c r="Y51">
        <v>0</v>
      </c>
      <c r="Z51">
        <v>61.97</v>
      </c>
      <c r="AA51">
        <v>61.97</v>
      </c>
      <c r="AB51">
        <v>0</v>
      </c>
      <c r="AC51">
        <v>5.14</v>
      </c>
    </row>
    <row r="52" spans="1:29" x14ac:dyDescent="0.25">
      <c r="A52">
        <v>1000079</v>
      </c>
      <c r="B52" t="s">
        <v>64</v>
      </c>
      <c r="C52">
        <v>50</v>
      </c>
      <c r="D52">
        <v>9</v>
      </c>
      <c r="E52">
        <v>2</v>
      </c>
      <c r="F52" t="s">
        <v>15</v>
      </c>
      <c r="H52" t="e">
        <f>VLOOKUP(A52,Fat!A:C,3,0)</f>
        <v>#N/A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24</v>
      </c>
      <c r="AC52">
        <v>0</v>
      </c>
    </row>
    <row r="53" spans="1:29" x14ac:dyDescent="0.25">
      <c r="A53">
        <v>1000080</v>
      </c>
      <c r="B53" t="s">
        <v>65</v>
      </c>
      <c r="C53">
        <v>50</v>
      </c>
      <c r="D53">
        <v>9</v>
      </c>
      <c r="E53">
        <v>1</v>
      </c>
      <c r="F53" t="s">
        <v>15</v>
      </c>
      <c r="H53" t="e">
        <f>VLOOKUP(A53,Fat!A:C,3,0)</f>
        <v>#N/A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80</v>
      </c>
      <c r="AC53">
        <v>0</v>
      </c>
    </row>
    <row r="54" spans="1:29" x14ac:dyDescent="0.25">
      <c r="A54">
        <v>1000081</v>
      </c>
      <c r="B54" t="s">
        <v>66</v>
      </c>
      <c r="C54">
        <v>50</v>
      </c>
      <c r="D54">
        <v>9</v>
      </c>
      <c r="E54">
        <v>7</v>
      </c>
      <c r="F54" t="s">
        <v>15</v>
      </c>
      <c r="H54" t="e">
        <f>VLOOKUP(A54,Fat!A:C,3,0)</f>
        <v>#N/A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78</v>
      </c>
      <c r="AC54">
        <v>0</v>
      </c>
    </row>
    <row r="55" spans="1:29" x14ac:dyDescent="0.25">
      <c r="A55">
        <v>1000086</v>
      </c>
      <c r="B55" t="s">
        <v>67</v>
      </c>
      <c r="C55">
        <v>50</v>
      </c>
      <c r="D55">
        <v>9</v>
      </c>
      <c r="E55">
        <v>1</v>
      </c>
      <c r="F55" t="s">
        <v>15</v>
      </c>
      <c r="G55" t="s">
        <v>19</v>
      </c>
      <c r="H55" t="e">
        <f>VLOOKUP(A55,Fat!A:C,3,0)</f>
        <v>#N/A</v>
      </c>
      <c r="J55">
        <v>119.48</v>
      </c>
      <c r="K55">
        <v>165.17</v>
      </c>
      <c r="L55">
        <v>126.69</v>
      </c>
      <c r="M55">
        <v>175.13</v>
      </c>
      <c r="N55">
        <v>128.22999999999999</v>
      </c>
      <c r="O55">
        <v>177.25</v>
      </c>
      <c r="P55">
        <v>0</v>
      </c>
      <c r="Q55">
        <v>0</v>
      </c>
      <c r="R55">
        <v>127.45</v>
      </c>
      <c r="S55">
        <v>176.18</v>
      </c>
      <c r="T55">
        <v>131.44</v>
      </c>
      <c r="U55">
        <v>181.71</v>
      </c>
      <c r="V55">
        <v>126.69</v>
      </c>
      <c r="W55">
        <v>175.13</v>
      </c>
      <c r="X55">
        <v>0</v>
      </c>
      <c r="Y55">
        <v>0</v>
      </c>
      <c r="Z55">
        <v>128.22999999999999</v>
      </c>
      <c r="AA55">
        <v>177.25</v>
      </c>
      <c r="AB55">
        <v>0</v>
      </c>
      <c r="AC55">
        <v>10.63</v>
      </c>
    </row>
    <row r="56" spans="1:29" x14ac:dyDescent="0.25">
      <c r="A56" s="13">
        <v>1000088</v>
      </c>
      <c r="B56" s="13" t="s">
        <v>68</v>
      </c>
      <c r="C56" s="13">
        <v>50</v>
      </c>
      <c r="D56" s="13">
        <v>9</v>
      </c>
      <c r="E56" s="13">
        <v>7</v>
      </c>
      <c r="F56" s="13" t="s">
        <v>15</v>
      </c>
      <c r="G56" s="13" t="s">
        <v>19</v>
      </c>
      <c r="H56" s="13">
        <f>VLOOKUP(A56,Fat!A:C,3,0)</f>
        <v>25443</v>
      </c>
      <c r="I56" s="13">
        <f>VLOOKUP(A56,[2]MAPA!$A:$P,16,0)</f>
        <v>66</v>
      </c>
      <c r="J56">
        <v>9.35</v>
      </c>
      <c r="K56">
        <v>12.47</v>
      </c>
      <c r="L56">
        <v>10</v>
      </c>
      <c r="M56">
        <v>13.31</v>
      </c>
      <c r="N56">
        <v>10.14</v>
      </c>
      <c r="O56">
        <v>13.49</v>
      </c>
      <c r="P56">
        <v>0</v>
      </c>
      <c r="Q56">
        <v>0</v>
      </c>
      <c r="R56">
        <v>10.06</v>
      </c>
      <c r="S56">
        <v>13.38</v>
      </c>
      <c r="T56">
        <v>10.43</v>
      </c>
      <c r="U56">
        <v>13.88</v>
      </c>
      <c r="V56">
        <v>8.69</v>
      </c>
      <c r="W56">
        <v>12.01</v>
      </c>
      <c r="X56">
        <v>0</v>
      </c>
      <c r="Y56">
        <v>0</v>
      </c>
      <c r="Z56">
        <v>8.7899999999999991</v>
      </c>
      <c r="AA56">
        <v>12.16</v>
      </c>
      <c r="AB56">
        <v>65</v>
      </c>
      <c r="AC56">
        <v>0.87</v>
      </c>
    </row>
    <row r="57" spans="1:29" x14ac:dyDescent="0.25">
      <c r="A57">
        <v>1000089</v>
      </c>
      <c r="B57" t="s">
        <v>69</v>
      </c>
      <c r="C57">
        <v>50</v>
      </c>
      <c r="D57">
        <v>9</v>
      </c>
      <c r="E57">
        <v>1</v>
      </c>
      <c r="F57" t="s">
        <v>15</v>
      </c>
      <c r="H57" t="e">
        <f>VLOOKUP(A57,Fat!A:C,3,0)</f>
        <v>#N/A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</row>
    <row r="58" spans="1:29" x14ac:dyDescent="0.25">
      <c r="A58">
        <v>1000090</v>
      </c>
      <c r="B58" t="s">
        <v>70</v>
      </c>
      <c r="C58">
        <v>50</v>
      </c>
      <c r="D58">
        <v>9</v>
      </c>
      <c r="E58">
        <v>7</v>
      </c>
      <c r="F58" t="s">
        <v>15</v>
      </c>
      <c r="H58" t="e">
        <f>VLOOKUP(A58,Fat!A:C,3,0)</f>
        <v>#N/A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55</v>
      </c>
      <c r="AC58">
        <v>0</v>
      </c>
    </row>
    <row r="59" spans="1:29" x14ac:dyDescent="0.25">
      <c r="A59">
        <v>1000091</v>
      </c>
      <c r="B59" t="s">
        <v>71</v>
      </c>
      <c r="C59">
        <v>50</v>
      </c>
      <c r="D59">
        <v>9</v>
      </c>
      <c r="E59">
        <v>1</v>
      </c>
      <c r="F59" t="s">
        <v>15</v>
      </c>
      <c r="G59" t="s">
        <v>19</v>
      </c>
      <c r="H59" t="e">
        <f>VLOOKUP(A59,Fat!A:C,3,0)</f>
        <v>#N/A</v>
      </c>
      <c r="J59">
        <v>14.55</v>
      </c>
      <c r="K59">
        <v>19.399999999999999</v>
      </c>
      <c r="L59">
        <v>15.56</v>
      </c>
      <c r="M59">
        <v>20.71</v>
      </c>
      <c r="N59">
        <v>15.78</v>
      </c>
      <c r="O59">
        <v>20.99</v>
      </c>
      <c r="P59">
        <v>0</v>
      </c>
      <c r="Q59">
        <v>0</v>
      </c>
      <c r="R59">
        <v>15.66</v>
      </c>
      <c r="S59">
        <v>20.83</v>
      </c>
      <c r="T59">
        <v>16.239999999999998</v>
      </c>
      <c r="U59">
        <v>21.62</v>
      </c>
      <c r="V59">
        <v>13.52</v>
      </c>
      <c r="W59">
        <v>18.690000000000001</v>
      </c>
      <c r="X59">
        <v>0</v>
      </c>
      <c r="Y59">
        <v>0</v>
      </c>
      <c r="Z59">
        <v>13.68</v>
      </c>
      <c r="AA59">
        <v>18.91</v>
      </c>
      <c r="AB59">
        <v>60</v>
      </c>
      <c r="AC59">
        <v>1.35</v>
      </c>
    </row>
    <row r="60" spans="1:29" x14ac:dyDescent="0.25">
      <c r="A60">
        <v>1000092</v>
      </c>
      <c r="B60" t="s">
        <v>72</v>
      </c>
      <c r="C60">
        <v>50</v>
      </c>
      <c r="D60">
        <v>9</v>
      </c>
      <c r="E60">
        <v>7</v>
      </c>
      <c r="F60" t="s">
        <v>15</v>
      </c>
      <c r="H60" t="e">
        <f>VLOOKUP(A60,Fat!A:C,3,0)</f>
        <v>#N/A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60</v>
      </c>
      <c r="AC60">
        <v>0</v>
      </c>
    </row>
    <row r="61" spans="1:29" x14ac:dyDescent="0.25">
      <c r="A61">
        <v>1000093</v>
      </c>
      <c r="B61" t="s">
        <v>73</v>
      </c>
      <c r="C61">
        <v>50</v>
      </c>
      <c r="D61">
        <v>9</v>
      </c>
      <c r="E61">
        <v>1</v>
      </c>
      <c r="F61" t="s">
        <v>15</v>
      </c>
      <c r="H61" t="e">
        <f>VLOOKUP(A61,Fat!A:C,3,0)</f>
        <v>#N/A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</row>
    <row r="62" spans="1:29" x14ac:dyDescent="0.25">
      <c r="A62">
        <v>1000094</v>
      </c>
      <c r="B62" t="s">
        <v>74</v>
      </c>
      <c r="C62">
        <v>50</v>
      </c>
      <c r="D62">
        <v>9</v>
      </c>
      <c r="E62">
        <v>1</v>
      </c>
      <c r="F62" t="s">
        <v>15</v>
      </c>
      <c r="G62" t="s">
        <v>19</v>
      </c>
      <c r="H62" t="e">
        <f>VLOOKUP(A62,Fat!A:C,3,0)</f>
        <v>#N/A</v>
      </c>
      <c r="J62">
        <v>14.55</v>
      </c>
      <c r="K62">
        <v>19.399999999999999</v>
      </c>
      <c r="L62">
        <v>15.56</v>
      </c>
      <c r="M62">
        <v>20.71</v>
      </c>
      <c r="N62">
        <v>15.78</v>
      </c>
      <c r="O62">
        <v>20.99</v>
      </c>
      <c r="P62">
        <v>0</v>
      </c>
      <c r="Q62">
        <v>0</v>
      </c>
      <c r="R62">
        <v>15.66</v>
      </c>
      <c r="S62">
        <v>20.83</v>
      </c>
      <c r="T62">
        <v>16.239999999999998</v>
      </c>
      <c r="U62">
        <v>21.62</v>
      </c>
      <c r="V62">
        <v>13.52</v>
      </c>
      <c r="W62">
        <v>18.690000000000001</v>
      </c>
      <c r="X62">
        <v>0</v>
      </c>
      <c r="Y62">
        <v>0</v>
      </c>
      <c r="Z62">
        <v>13.68</v>
      </c>
      <c r="AA62">
        <v>18.91</v>
      </c>
      <c r="AB62">
        <v>60</v>
      </c>
      <c r="AC62">
        <v>1.35</v>
      </c>
    </row>
    <row r="63" spans="1:29" x14ac:dyDescent="0.25">
      <c r="A63">
        <v>1000095</v>
      </c>
      <c r="B63" t="s">
        <v>75</v>
      </c>
      <c r="C63">
        <v>50</v>
      </c>
      <c r="D63">
        <v>9</v>
      </c>
      <c r="E63">
        <v>1</v>
      </c>
      <c r="F63" t="s">
        <v>15</v>
      </c>
      <c r="H63" t="e">
        <f>VLOOKUP(A63,Fat!A:C,3,0)</f>
        <v>#N/A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</row>
    <row r="64" spans="1:29" x14ac:dyDescent="0.25">
      <c r="A64">
        <v>1000097</v>
      </c>
      <c r="B64" t="s">
        <v>76</v>
      </c>
      <c r="C64">
        <v>50</v>
      </c>
      <c r="D64">
        <v>9</v>
      </c>
      <c r="E64">
        <v>7</v>
      </c>
      <c r="F64" t="s">
        <v>15</v>
      </c>
      <c r="G64" t="s">
        <v>19</v>
      </c>
      <c r="H64" t="e">
        <f>VLOOKUP(A64,Fat!A:C,3,0)</f>
        <v>#N/A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8.08</v>
      </c>
      <c r="S64">
        <v>11.16</v>
      </c>
      <c r="T64">
        <v>8.33</v>
      </c>
      <c r="U64">
        <v>11.52</v>
      </c>
      <c r="V64">
        <v>0</v>
      </c>
      <c r="W64">
        <v>0</v>
      </c>
      <c r="X64">
        <v>0</v>
      </c>
      <c r="Y64">
        <v>0</v>
      </c>
      <c r="Z64">
        <v>8.1300000000000008</v>
      </c>
      <c r="AA64">
        <v>11.24</v>
      </c>
      <c r="AB64">
        <v>66</v>
      </c>
      <c r="AC64">
        <v>0.7</v>
      </c>
    </row>
    <row r="65" spans="1:29" x14ac:dyDescent="0.25">
      <c r="A65">
        <v>1000098</v>
      </c>
      <c r="B65" t="s">
        <v>77</v>
      </c>
      <c r="C65">
        <v>50</v>
      </c>
      <c r="D65">
        <v>9</v>
      </c>
      <c r="E65">
        <v>7</v>
      </c>
      <c r="F65" t="s">
        <v>15</v>
      </c>
      <c r="H65" t="e">
        <f>VLOOKUP(A65,Fat!A:C,3,0)</f>
        <v>#N/A</v>
      </c>
      <c r="J65">
        <v>17.8</v>
      </c>
      <c r="K65">
        <v>23.74</v>
      </c>
      <c r="L65">
        <v>19.04</v>
      </c>
      <c r="M65">
        <v>25.34</v>
      </c>
      <c r="N65">
        <v>19.309999999999999</v>
      </c>
      <c r="O65">
        <v>25.69</v>
      </c>
      <c r="P65">
        <v>0</v>
      </c>
      <c r="Q65">
        <v>0</v>
      </c>
      <c r="R65">
        <v>19.170000000000002</v>
      </c>
      <c r="S65">
        <v>25.5</v>
      </c>
      <c r="T65">
        <v>19.87</v>
      </c>
      <c r="U65">
        <v>26.45</v>
      </c>
      <c r="V65">
        <v>16.54</v>
      </c>
      <c r="W65">
        <v>22.87</v>
      </c>
      <c r="X65">
        <v>0</v>
      </c>
      <c r="Y65">
        <v>0</v>
      </c>
      <c r="Z65">
        <v>16.739999999999998</v>
      </c>
      <c r="AA65">
        <v>23.15</v>
      </c>
      <c r="AB65">
        <v>85</v>
      </c>
      <c r="AC65">
        <v>1.67</v>
      </c>
    </row>
    <row r="66" spans="1:29" x14ac:dyDescent="0.25">
      <c r="A66">
        <v>1000100</v>
      </c>
      <c r="B66" t="s">
        <v>78</v>
      </c>
      <c r="C66">
        <v>50</v>
      </c>
      <c r="D66">
        <v>9</v>
      </c>
      <c r="E66">
        <v>1</v>
      </c>
      <c r="F66" t="s">
        <v>15</v>
      </c>
      <c r="G66" t="s">
        <v>19</v>
      </c>
      <c r="H66" t="e">
        <f>VLOOKUP(A66,Fat!A:C,3,0)</f>
        <v>#N/A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3.8</v>
      </c>
      <c r="S66">
        <v>5.25</v>
      </c>
      <c r="T66">
        <v>3.93</v>
      </c>
      <c r="U66">
        <v>5.43</v>
      </c>
      <c r="V66">
        <v>0</v>
      </c>
      <c r="W66">
        <v>0</v>
      </c>
      <c r="X66">
        <v>0</v>
      </c>
      <c r="Y66">
        <v>0</v>
      </c>
      <c r="Z66">
        <v>3.83</v>
      </c>
      <c r="AA66">
        <v>5.3</v>
      </c>
      <c r="AB66">
        <v>92</v>
      </c>
      <c r="AC66">
        <v>0.34</v>
      </c>
    </row>
    <row r="67" spans="1:29" x14ac:dyDescent="0.25">
      <c r="A67" s="13">
        <v>1000101</v>
      </c>
      <c r="B67" s="13" t="s">
        <v>79</v>
      </c>
      <c r="C67" s="13">
        <v>50</v>
      </c>
      <c r="D67" s="13">
        <v>9</v>
      </c>
      <c r="E67" s="13">
        <v>7</v>
      </c>
      <c r="F67" s="13" t="s">
        <v>15</v>
      </c>
      <c r="G67" s="13"/>
      <c r="H67" s="13">
        <f>VLOOKUP(A67,Fat!A:C,3,0)</f>
        <v>2448</v>
      </c>
      <c r="I67" s="13">
        <f>VLOOKUP(A67,[2]MAPA!$A:$P,16,0)</f>
        <v>2</v>
      </c>
      <c r="J67">
        <v>7.94</v>
      </c>
      <c r="K67">
        <v>10.98</v>
      </c>
      <c r="L67">
        <v>8.42</v>
      </c>
      <c r="M67">
        <v>11.64</v>
      </c>
      <c r="N67">
        <v>8.5299999999999994</v>
      </c>
      <c r="O67">
        <v>11.79</v>
      </c>
      <c r="P67">
        <v>0</v>
      </c>
      <c r="Q67">
        <v>0</v>
      </c>
      <c r="R67">
        <v>8.4700000000000006</v>
      </c>
      <c r="S67">
        <v>11.7</v>
      </c>
      <c r="T67">
        <v>8.74</v>
      </c>
      <c r="U67">
        <v>12.08</v>
      </c>
      <c r="V67">
        <v>8.42</v>
      </c>
      <c r="W67">
        <v>11.64</v>
      </c>
      <c r="X67">
        <v>0</v>
      </c>
      <c r="Y67">
        <v>0</v>
      </c>
      <c r="Z67">
        <v>8.5299999999999994</v>
      </c>
      <c r="AA67">
        <v>11.79</v>
      </c>
      <c r="AB67">
        <v>72</v>
      </c>
      <c r="AC67">
        <v>0.76</v>
      </c>
    </row>
    <row r="68" spans="1:29" x14ac:dyDescent="0.25">
      <c r="A68">
        <v>1000102</v>
      </c>
      <c r="B68" t="s">
        <v>80</v>
      </c>
      <c r="C68">
        <v>50</v>
      </c>
      <c r="D68">
        <v>9</v>
      </c>
      <c r="E68">
        <v>1</v>
      </c>
      <c r="F68" t="s">
        <v>15</v>
      </c>
      <c r="H68" t="e">
        <f>VLOOKUP(A68,Fat!A:C,3,0)</f>
        <v>#N/A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92</v>
      </c>
      <c r="AC68">
        <v>0</v>
      </c>
    </row>
    <row r="69" spans="1:29" x14ac:dyDescent="0.25">
      <c r="A69">
        <v>1000103</v>
      </c>
      <c r="B69" t="s">
        <v>81</v>
      </c>
      <c r="C69">
        <v>50</v>
      </c>
      <c r="D69">
        <v>9</v>
      </c>
      <c r="E69">
        <v>7</v>
      </c>
      <c r="F69" t="s">
        <v>15</v>
      </c>
      <c r="G69" t="s">
        <v>19</v>
      </c>
      <c r="H69" t="e">
        <f>VLOOKUP(A69,Fat!A:C,3,0)</f>
        <v>#N/A</v>
      </c>
      <c r="J69">
        <v>76.069999999999993</v>
      </c>
      <c r="K69">
        <v>76.069999999999993</v>
      </c>
      <c r="L69">
        <v>80.66</v>
      </c>
      <c r="M69">
        <v>80.66</v>
      </c>
      <c r="N69">
        <v>81.64</v>
      </c>
      <c r="O69">
        <v>81.64</v>
      </c>
      <c r="P69">
        <v>0</v>
      </c>
      <c r="Q69">
        <v>0</v>
      </c>
      <c r="R69">
        <v>81.14</v>
      </c>
      <c r="S69">
        <v>81.64</v>
      </c>
      <c r="T69">
        <v>83.68</v>
      </c>
      <c r="U69">
        <v>83.68</v>
      </c>
      <c r="V69">
        <v>80.66</v>
      </c>
      <c r="W69">
        <v>80.66</v>
      </c>
      <c r="X69">
        <v>0</v>
      </c>
      <c r="Y69">
        <v>0</v>
      </c>
      <c r="Z69">
        <v>81.64</v>
      </c>
      <c r="AA69">
        <v>81.64</v>
      </c>
      <c r="AB69">
        <v>0</v>
      </c>
      <c r="AC69">
        <v>6.68</v>
      </c>
    </row>
    <row r="70" spans="1:29" x14ac:dyDescent="0.25">
      <c r="A70">
        <v>1000104</v>
      </c>
      <c r="B70" t="s">
        <v>82</v>
      </c>
      <c r="C70">
        <v>50</v>
      </c>
      <c r="D70">
        <v>9</v>
      </c>
      <c r="E70">
        <v>1</v>
      </c>
      <c r="F70" t="s">
        <v>15</v>
      </c>
      <c r="G70" t="s">
        <v>19</v>
      </c>
      <c r="H70" t="e">
        <f>VLOOKUP(A70,Fat!A:C,3,0)</f>
        <v>#N/A</v>
      </c>
      <c r="J70">
        <v>76.88</v>
      </c>
      <c r="K70">
        <v>106.27</v>
      </c>
      <c r="L70">
        <v>81.52</v>
      </c>
      <c r="M70">
        <v>112.68</v>
      </c>
      <c r="N70">
        <v>82.51</v>
      </c>
      <c r="O70">
        <v>114.05</v>
      </c>
      <c r="P70">
        <v>0</v>
      </c>
      <c r="Q70">
        <v>0</v>
      </c>
      <c r="R70">
        <v>82</v>
      </c>
      <c r="S70">
        <v>113.35</v>
      </c>
      <c r="T70">
        <v>84.57</v>
      </c>
      <c r="U70">
        <v>116.91</v>
      </c>
      <c r="V70">
        <v>81.52</v>
      </c>
      <c r="W70">
        <v>112.68</v>
      </c>
      <c r="X70">
        <v>0</v>
      </c>
      <c r="Y70">
        <v>0</v>
      </c>
      <c r="Z70">
        <v>82.51</v>
      </c>
      <c r="AA70">
        <v>114.05</v>
      </c>
      <c r="AB70">
        <v>0</v>
      </c>
      <c r="AC70">
        <v>7.16</v>
      </c>
    </row>
    <row r="71" spans="1:29" x14ac:dyDescent="0.25">
      <c r="A71">
        <v>1000105</v>
      </c>
      <c r="B71" t="s">
        <v>83</v>
      </c>
      <c r="C71">
        <v>50</v>
      </c>
      <c r="D71">
        <v>9</v>
      </c>
      <c r="E71">
        <v>1</v>
      </c>
      <c r="F71" t="s">
        <v>15</v>
      </c>
      <c r="G71" t="s">
        <v>19</v>
      </c>
      <c r="H71" t="e">
        <f>VLOOKUP(A71,Fat!A:C,3,0)</f>
        <v>#N/A</v>
      </c>
      <c r="J71">
        <v>137.31</v>
      </c>
      <c r="K71">
        <v>137.31</v>
      </c>
      <c r="L71">
        <v>145.6</v>
      </c>
      <c r="M71">
        <v>145.6</v>
      </c>
      <c r="N71">
        <v>147.37</v>
      </c>
      <c r="O71">
        <v>147.37</v>
      </c>
      <c r="P71">
        <v>0</v>
      </c>
      <c r="Q71">
        <v>0</v>
      </c>
      <c r="R71">
        <v>146.47</v>
      </c>
      <c r="S71">
        <v>147.37</v>
      </c>
      <c r="T71">
        <v>151.05000000000001</v>
      </c>
      <c r="U71">
        <v>151.05000000000001</v>
      </c>
      <c r="V71">
        <v>145.6</v>
      </c>
      <c r="W71">
        <v>145.6</v>
      </c>
      <c r="X71">
        <v>0</v>
      </c>
      <c r="Y71">
        <v>0</v>
      </c>
      <c r="Z71">
        <v>147.37</v>
      </c>
      <c r="AA71">
        <v>147.37</v>
      </c>
      <c r="AB71">
        <v>0</v>
      </c>
      <c r="AC71">
        <v>12.06</v>
      </c>
    </row>
    <row r="72" spans="1:29" x14ac:dyDescent="0.25">
      <c r="A72">
        <v>1000106</v>
      </c>
      <c r="B72" t="s">
        <v>84</v>
      </c>
      <c r="C72">
        <v>50</v>
      </c>
      <c r="D72">
        <v>9</v>
      </c>
      <c r="E72">
        <v>7</v>
      </c>
      <c r="F72" t="s">
        <v>15</v>
      </c>
      <c r="G72" t="s">
        <v>19</v>
      </c>
      <c r="H72" t="e">
        <f>VLOOKUP(A72,Fat!A:C,3,0)</f>
        <v>#N/A</v>
      </c>
      <c r="J72">
        <v>118.69</v>
      </c>
      <c r="K72">
        <v>164.07</v>
      </c>
      <c r="L72">
        <v>125.85</v>
      </c>
      <c r="M72">
        <v>173.97</v>
      </c>
      <c r="N72">
        <v>127.38</v>
      </c>
      <c r="O72">
        <v>176.08</v>
      </c>
      <c r="P72">
        <v>0</v>
      </c>
      <c r="Q72">
        <v>0</v>
      </c>
      <c r="R72">
        <v>126.6</v>
      </c>
      <c r="S72">
        <v>175</v>
      </c>
      <c r="T72">
        <v>130.56</v>
      </c>
      <c r="U72">
        <v>180.49</v>
      </c>
      <c r="V72">
        <v>125.85</v>
      </c>
      <c r="W72">
        <v>173.97</v>
      </c>
      <c r="X72">
        <v>0</v>
      </c>
      <c r="Y72">
        <v>0</v>
      </c>
      <c r="Z72">
        <v>127.38</v>
      </c>
      <c r="AA72">
        <v>176.08</v>
      </c>
      <c r="AB72">
        <v>0</v>
      </c>
      <c r="AC72">
        <v>10.91</v>
      </c>
    </row>
    <row r="73" spans="1:29" x14ac:dyDescent="0.25">
      <c r="A73">
        <v>1000108</v>
      </c>
      <c r="B73" t="s">
        <v>85</v>
      </c>
      <c r="C73">
        <v>50</v>
      </c>
      <c r="D73">
        <v>9</v>
      </c>
      <c r="E73">
        <v>2</v>
      </c>
      <c r="F73" t="s">
        <v>15</v>
      </c>
      <c r="H73" t="e">
        <f>VLOOKUP(A73,Fat!A:C,3,0)</f>
        <v>#N/A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24</v>
      </c>
      <c r="AC73">
        <v>0</v>
      </c>
    </row>
    <row r="74" spans="1:29" x14ac:dyDescent="0.25">
      <c r="A74">
        <v>1000109</v>
      </c>
      <c r="B74" t="s">
        <v>86</v>
      </c>
      <c r="C74">
        <v>50</v>
      </c>
      <c r="D74">
        <v>9</v>
      </c>
      <c r="E74">
        <v>1</v>
      </c>
      <c r="F74" t="s">
        <v>15</v>
      </c>
      <c r="G74" t="s">
        <v>19</v>
      </c>
      <c r="H74" t="e">
        <f>VLOOKUP(A74,Fat!A:C,3,0)</f>
        <v>#N/A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</row>
    <row r="75" spans="1:29" x14ac:dyDescent="0.25">
      <c r="A75" s="13">
        <v>1000110</v>
      </c>
      <c r="B75" s="13" t="s">
        <v>87</v>
      </c>
      <c r="C75" s="13">
        <v>50</v>
      </c>
      <c r="D75" s="13">
        <v>9</v>
      </c>
      <c r="E75" s="13">
        <v>1</v>
      </c>
      <c r="F75" s="13" t="s">
        <v>15</v>
      </c>
      <c r="G75" s="13"/>
      <c r="H75" s="13">
        <f>VLOOKUP(A75,Fat!A:C,3,0)</f>
        <v>2</v>
      </c>
      <c r="I75" s="13" t="e">
        <f>VLOOKUP(A75,[2]MAPA!$A:$P,16,0)</f>
        <v>#N/A</v>
      </c>
      <c r="J75">
        <v>16.600000000000001</v>
      </c>
      <c r="K75">
        <v>22.94</v>
      </c>
      <c r="L75">
        <v>17.600000000000001</v>
      </c>
      <c r="M75">
        <v>24.33</v>
      </c>
      <c r="N75">
        <v>17.809999999999999</v>
      </c>
      <c r="O75">
        <v>24.62</v>
      </c>
      <c r="P75">
        <v>0</v>
      </c>
      <c r="Q75">
        <v>0</v>
      </c>
      <c r="R75">
        <v>17.7</v>
      </c>
      <c r="S75">
        <v>24.46</v>
      </c>
      <c r="T75">
        <v>18.260000000000002</v>
      </c>
      <c r="U75">
        <v>25.24</v>
      </c>
      <c r="V75">
        <v>17.600000000000001</v>
      </c>
      <c r="W75">
        <v>24.33</v>
      </c>
      <c r="X75">
        <v>0</v>
      </c>
      <c r="Y75">
        <v>0</v>
      </c>
      <c r="Z75">
        <v>17.809999999999999</v>
      </c>
      <c r="AA75">
        <v>24.62</v>
      </c>
      <c r="AB75">
        <v>92</v>
      </c>
      <c r="AC75">
        <v>1.05</v>
      </c>
    </row>
    <row r="76" spans="1:29" x14ac:dyDescent="0.25">
      <c r="A76">
        <v>1000112</v>
      </c>
      <c r="B76" t="s">
        <v>88</v>
      </c>
      <c r="C76">
        <v>50</v>
      </c>
      <c r="D76">
        <v>9</v>
      </c>
      <c r="E76">
        <v>1</v>
      </c>
      <c r="F76" t="s">
        <v>15</v>
      </c>
      <c r="G76" t="s">
        <v>19</v>
      </c>
      <c r="H76" t="e">
        <f>VLOOKUP(A76,Fat!A:C,3,0)</f>
        <v>#N/A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</row>
    <row r="77" spans="1:29" x14ac:dyDescent="0.25">
      <c r="A77">
        <v>1000113</v>
      </c>
      <c r="B77" t="s">
        <v>89</v>
      </c>
      <c r="C77">
        <v>50</v>
      </c>
      <c r="D77">
        <v>9</v>
      </c>
      <c r="E77">
        <v>1</v>
      </c>
      <c r="F77" t="s">
        <v>15</v>
      </c>
      <c r="H77" t="e">
        <f>VLOOKUP(A77,Fat!A:C,3,0)</f>
        <v>#N/A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</row>
    <row r="78" spans="1:29" x14ac:dyDescent="0.25">
      <c r="A78">
        <v>1000114</v>
      </c>
      <c r="B78" t="s">
        <v>90</v>
      </c>
      <c r="C78">
        <v>50</v>
      </c>
      <c r="D78">
        <v>9</v>
      </c>
      <c r="E78">
        <v>1</v>
      </c>
      <c r="F78" t="s">
        <v>15</v>
      </c>
      <c r="G78" t="s">
        <v>19</v>
      </c>
      <c r="H78" t="e">
        <f>VLOOKUP(A78,Fat!A:C,3,0)</f>
        <v>#N/A</v>
      </c>
      <c r="J78">
        <v>46.17</v>
      </c>
      <c r="K78">
        <v>46.17</v>
      </c>
      <c r="L78">
        <v>48.95</v>
      </c>
      <c r="M78">
        <v>48.95</v>
      </c>
      <c r="N78">
        <v>49.55</v>
      </c>
      <c r="O78">
        <v>49.55</v>
      </c>
      <c r="P78">
        <v>0</v>
      </c>
      <c r="Q78">
        <v>0</v>
      </c>
      <c r="R78">
        <v>49.24</v>
      </c>
      <c r="S78">
        <v>49.55</v>
      </c>
      <c r="T78">
        <v>50.79</v>
      </c>
      <c r="U78">
        <v>50.79</v>
      </c>
      <c r="V78">
        <v>48.95</v>
      </c>
      <c r="W78">
        <v>48.95</v>
      </c>
      <c r="X78">
        <v>0</v>
      </c>
      <c r="Y78">
        <v>0</v>
      </c>
      <c r="Z78">
        <v>49.55</v>
      </c>
      <c r="AA78">
        <v>49.55</v>
      </c>
      <c r="AB78">
        <v>0</v>
      </c>
      <c r="AC78">
        <v>4.1100000000000003</v>
      </c>
    </row>
    <row r="79" spans="1:29" x14ac:dyDescent="0.25">
      <c r="A79">
        <v>1000115</v>
      </c>
      <c r="B79" t="s">
        <v>91</v>
      </c>
      <c r="C79">
        <v>50</v>
      </c>
      <c r="D79">
        <v>9</v>
      </c>
      <c r="E79">
        <v>2</v>
      </c>
      <c r="F79" t="s">
        <v>15</v>
      </c>
      <c r="H79" t="e">
        <f>VLOOKUP(A79,Fat!A:C,3,0)</f>
        <v>#N/A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24</v>
      </c>
      <c r="AC79">
        <v>0</v>
      </c>
    </row>
    <row r="80" spans="1:29" x14ac:dyDescent="0.25">
      <c r="A80">
        <v>1000116</v>
      </c>
      <c r="B80" t="s">
        <v>92</v>
      </c>
      <c r="C80">
        <v>50</v>
      </c>
      <c r="D80">
        <v>9</v>
      </c>
      <c r="E80">
        <v>1</v>
      </c>
      <c r="F80" t="s">
        <v>15</v>
      </c>
      <c r="H80" t="e">
        <f>VLOOKUP(A80,Fat!A:C,3,0)</f>
        <v>#N/A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</row>
    <row r="81" spans="1:29" x14ac:dyDescent="0.25">
      <c r="A81">
        <v>1000117</v>
      </c>
      <c r="B81" t="s">
        <v>93</v>
      </c>
      <c r="C81">
        <v>50</v>
      </c>
      <c r="D81">
        <v>9</v>
      </c>
      <c r="E81">
        <v>1</v>
      </c>
      <c r="F81" t="s">
        <v>15</v>
      </c>
      <c r="H81" t="e">
        <f>VLOOKUP(A81,Fat!A:C,3,0)</f>
        <v>#N/A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85</v>
      </c>
      <c r="AC81">
        <v>0</v>
      </c>
    </row>
    <row r="82" spans="1:29" x14ac:dyDescent="0.25">
      <c r="A82">
        <v>1000118</v>
      </c>
      <c r="B82" t="s">
        <v>94</v>
      </c>
      <c r="C82">
        <v>50</v>
      </c>
      <c r="D82">
        <v>9</v>
      </c>
      <c r="E82">
        <v>1</v>
      </c>
      <c r="F82" t="s">
        <v>15</v>
      </c>
      <c r="H82" t="e">
        <f>VLOOKUP(A82,Fat!A:C,3,0)</f>
        <v>#N/A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70</v>
      </c>
      <c r="AC82">
        <v>0</v>
      </c>
    </row>
    <row r="83" spans="1:29" x14ac:dyDescent="0.25">
      <c r="A83">
        <v>1000119</v>
      </c>
      <c r="B83" t="s">
        <v>95</v>
      </c>
      <c r="C83">
        <v>50</v>
      </c>
      <c r="D83">
        <v>9</v>
      </c>
      <c r="E83">
        <v>1</v>
      </c>
      <c r="F83" t="s">
        <v>15</v>
      </c>
      <c r="G83" t="s">
        <v>19</v>
      </c>
      <c r="H83" t="e">
        <f>VLOOKUP(A83,Fat!A:C,3,0)</f>
        <v>#N/A</v>
      </c>
      <c r="J83">
        <v>10.87</v>
      </c>
      <c r="K83">
        <v>15.02</v>
      </c>
      <c r="L83">
        <v>11.52</v>
      </c>
      <c r="M83">
        <v>15.93</v>
      </c>
      <c r="N83">
        <v>11.66</v>
      </c>
      <c r="O83">
        <v>16.12</v>
      </c>
      <c r="P83">
        <v>0</v>
      </c>
      <c r="Q83">
        <v>0</v>
      </c>
      <c r="R83">
        <v>11.58</v>
      </c>
      <c r="S83">
        <v>16</v>
      </c>
      <c r="T83">
        <v>11.95</v>
      </c>
      <c r="U83">
        <v>16.52</v>
      </c>
      <c r="V83">
        <v>11.52</v>
      </c>
      <c r="W83">
        <v>15.93</v>
      </c>
      <c r="X83">
        <v>0</v>
      </c>
      <c r="Y83">
        <v>0</v>
      </c>
      <c r="Z83">
        <v>11.66</v>
      </c>
      <c r="AA83">
        <v>16.12</v>
      </c>
      <c r="AB83">
        <v>0</v>
      </c>
      <c r="AC83">
        <v>0.96</v>
      </c>
    </row>
    <row r="84" spans="1:29" x14ac:dyDescent="0.25">
      <c r="A84">
        <v>1000120</v>
      </c>
      <c r="B84" t="s">
        <v>96</v>
      </c>
      <c r="C84">
        <v>50</v>
      </c>
      <c r="D84">
        <v>9</v>
      </c>
      <c r="E84">
        <v>2</v>
      </c>
      <c r="F84" t="s">
        <v>15</v>
      </c>
      <c r="H84" t="e">
        <f>VLOOKUP(A84,Fat!A:C,3,0)</f>
        <v>#N/A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24</v>
      </c>
      <c r="AC84">
        <v>0</v>
      </c>
    </row>
    <row r="85" spans="1:29" x14ac:dyDescent="0.25">
      <c r="A85">
        <v>1000121</v>
      </c>
      <c r="B85" t="s">
        <v>97</v>
      </c>
      <c r="C85">
        <v>50</v>
      </c>
      <c r="D85">
        <v>9</v>
      </c>
      <c r="E85">
        <v>1</v>
      </c>
      <c r="F85" t="s">
        <v>15</v>
      </c>
      <c r="G85" t="s">
        <v>19</v>
      </c>
      <c r="H85" t="e">
        <f>VLOOKUP(A85,Fat!A:C,3,0)</f>
        <v>#N/A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66</v>
      </c>
      <c r="AC85">
        <v>0</v>
      </c>
    </row>
    <row r="86" spans="1:29" x14ac:dyDescent="0.25">
      <c r="A86">
        <v>1000122</v>
      </c>
      <c r="B86" t="s">
        <v>98</v>
      </c>
      <c r="C86">
        <v>50</v>
      </c>
      <c r="D86">
        <v>9</v>
      </c>
      <c r="E86">
        <v>2</v>
      </c>
      <c r="F86" t="s">
        <v>15</v>
      </c>
      <c r="H86" t="e">
        <f>VLOOKUP(A86,Fat!A:C,3,0)</f>
        <v>#N/A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24</v>
      </c>
      <c r="AC86">
        <v>0</v>
      </c>
    </row>
    <row r="87" spans="1:29" x14ac:dyDescent="0.25">
      <c r="A87">
        <v>1000124</v>
      </c>
      <c r="B87" t="s">
        <v>99</v>
      </c>
      <c r="C87">
        <v>50</v>
      </c>
      <c r="D87">
        <v>9</v>
      </c>
      <c r="E87">
        <v>5</v>
      </c>
      <c r="F87" t="s">
        <v>15</v>
      </c>
      <c r="H87" t="e">
        <f>VLOOKUP(A87,Fat!A:C,3,0)</f>
        <v>#N/A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</row>
    <row r="88" spans="1:29" x14ac:dyDescent="0.25">
      <c r="A88" s="13">
        <v>1000126</v>
      </c>
      <c r="B88" s="13" t="s">
        <v>100</v>
      </c>
      <c r="C88" s="13">
        <v>50</v>
      </c>
      <c r="D88" s="13">
        <v>9</v>
      </c>
      <c r="E88" s="13">
        <v>1</v>
      </c>
      <c r="F88" s="13" t="s">
        <v>15</v>
      </c>
      <c r="G88" s="13"/>
      <c r="H88" s="13">
        <f>VLOOKUP(A88,Fat!A:C,3,0)</f>
        <v>280</v>
      </c>
      <c r="I88" s="13">
        <f>VLOOKUP(A88,[2]MAPA!$A:$P,16,0)</f>
        <v>132</v>
      </c>
      <c r="J88">
        <v>9.32</v>
      </c>
      <c r="K88">
        <v>9.32</v>
      </c>
      <c r="L88">
        <v>9.9700000000000006</v>
      </c>
      <c r="M88">
        <v>9.9700000000000006</v>
      </c>
      <c r="N88">
        <v>10.11</v>
      </c>
      <c r="O88">
        <v>10.11</v>
      </c>
      <c r="P88">
        <v>0</v>
      </c>
      <c r="Q88">
        <v>0</v>
      </c>
      <c r="R88">
        <v>10.029999999999999</v>
      </c>
      <c r="S88">
        <v>10.11</v>
      </c>
      <c r="T88">
        <v>10.4</v>
      </c>
      <c r="U88">
        <v>10.4</v>
      </c>
      <c r="V88">
        <v>8.66</v>
      </c>
      <c r="W88">
        <v>8.66</v>
      </c>
      <c r="X88">
        <v>0</v>
      </c>
      <c r="Y88">
        <v>0</v>
      </c>
      <c r="Z88">
        <v>8.77</v>
      </c>
      <c r="AA88">
        <v>10.11</v>
      </c>
      <c r="AB88">
        <v>69</v>
      </c>
      <c r="AC88">
        <v>2.88</v>
      </c>
    </row>
    <row r="89" spans="1:29" x14ac:dyDescent="0.25">
      <c r="A89">
        <v>1000127</v>
      </c>
      <c r="B89" t="s">
        <v>101</v>
      </c>
      <c r="C89">
        <v>50</v>
      </c>
      <c r="D89">
        <v>9</v>
      </c>
      <c r="E89">
        <v>9</v>
      </c>
      <c r="F89" t="s">
        <v>15</v>
      </c>
      <c r="G89" t="s">
        <v>19</v>
      </c>
      <c r="H89" t="e">
        <f>VLOOKUP(A89,Fat!A:C,3,0)</f>
        <v>#N/A</v>
      </c>
      <c r="J89">
        <v>39.409999999999997</v>
      </c>
      <c r="K89">
        <v>54.48</v>
      </c>
      <c r="L89">
        <v>41.79</v>
      </c>
      <c r="M89">
        <v>57.77</v>
      </c>
      <c r="N89">
        <v>42.3</v>
      </c>
      <c r="O89">
        <v>58.47</v>
      </c>
      <c r="P89">
        <v>0</v>
      </c>
      <c r="Q89">
        <v>0</v>
      </c>
      <c r="R89">
        <v>42.04</v>
      </c>
      <c r="S89">
        <v>58.11</v>
      </c>
      <c r="T89">
        <v>43.36</v>
      </c>
      <c r="U89">
        <v>59.94</v>
      </c>
      <c r="V89">
        <v>41.79</v>
      </c>
      <c r="W89">
        <v>57.77</v>
      </c>
      <c r="X89">
        <v>0</v>
      </c>
      <c r="Y89">
        <v>0</v>
      </c>
      <c r="Z89">
        <v>42.3</v>
      </c>
      <c r="AA89">
        <v>58.47</v>
      </c>
      <c r="AB89">
        <v>0</v>
      </c>
      <c r="AC89">
        <v>0</v>
      </c>
    </row>
    <row r="90" spans="1:29" x14ac:dyDescent="0.25">
      <c r="A90">
        <v>1000129</v>
      </c>
      <c r="B90" t="s">
        <v>102</v>
      </c>
      <c r="C90">
        <v>50</v>
      </c>
      <c r="D90">
        <v>9</v>
      </c>
      <c r="E90">
        <v>1</v>
      </c>
      <c r="F90" t="s">
        <v>15</v>
      </c>
      <c r="H90" t="e">
        <f>VLOOKUP(A90,Fat!A:C,3,0)</f>
        <v>#N/A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</row>
    <row r="91" spans="1:29" x14ac:dyDescent="0.25">
      <c r="A91">
        <v>1000132</v>
      </c>
      <c r="B91" t="s">
        <v>103</v>
      </c>
      <c r="C91">
        <v>50</v>
      </c>
      <c r="D91">
        <v>9</v>
      </c>
      <c r="E91">
        <v>7</v>
      </c>
      <c r="F91" t="s">
        <v>15</v>
      </c>
      <c r="H91" t="e">
        <f>VLOOKUP(A91,Fat!A:C,3,0)</f>
        <v>#N/A</v>
      </c>
      <c r="J91">
        <v>28.73</v>
      </c>
      <c r="K91">
        <v>39.71</v>
      </c>
      <c r="L91">
        <v>30.46</v>
      </c>
      <c r="M91">
        <v>42.11</v>
      </c>
      <c r="N91">
        <v>30.83</v>
      </c>
      <c r="O91">
        <v>42.62</v>
      </c>
      <c r="P91">
        <v>0</v>
      </c>
      <c r="Q91">
        <v>0</v>
      </c>
      <c r="R91">
        <v>30.64</v>
      </c>
      <c r="S91">
        <v>42.35</v>
      </c>
      <c r="T91">
        <v>31.6</v>
      </c>
      <c r="U91">
        <v>43.69</v>
      </c>
      <c r="V91">
        <v>30.46</v>
      </c>
      <c r="W91">
        <v>42.11</v>
      </c>
      <c r="X91">
        <v>0</v>
      </c>
      <c r="Y91">
        <v>0</v>
      </c>
      <c r="Z91">
        <v>30.83</v>
      </c>
      <c r="AA91">
        <v>42.62</v>
      </c>
      <c r="AB91">
        <v>82</v>
      </c>
      <c r="AC91">
        <v>2.7</v>
      </c>
    </row>
    <row r="92" spans="1:29" x14ac:dyDescent="0.25">
      <c r="A92">
        <v>1000133</v>
      </c>
      <c r="B92" t="s">
        <v>104</v>
      </c>
      <c r="C92">
        <v>50</v>
      </c>
      <c r="D92">
        <v>9</v>
      </c>
      <c r="E92">
        <v>7</v>
      </c>
      <c r="F92" t="s">
        <v>15</v>
      </c>
      <c r="H92" t="e">
        <f>VLOOKUP(A92,Fat!A:C,3,0)</f>
        <v>#N/A</v>
      </c>
      <c r="J92">
        <v>15.19</v>
      </c>
      <c r="K92">
        <v>21</v>
      </c>
      <c r="L92">
        <v>16.11</v>
      </c>
      <c r="M92">
        <v>22.27</v>
      </c>
      <c r="N92">
        <v>16.3</v>
      </c>
      <c r="O92">
        <v>22.54</v>
      </c>
      <c r="P92">
        <v>0</v>
      </c>
      <c r="Q92">
        <v>0</v>
      </c>
      <c r="R92">
        <v>16.2</v>
      </c>
      <c r="S92">
        <v>22.39</v>
      </c>
      <c r="T92">
        <v>16.71</v>
      </c>
      <c r="U92">
        <v>23.1</v>
      </c>
      <c r="V92">
        <v>16.11</v>
      </c>
      <c r="W92">
        <v>22.27</v>
      </c>
      <c r="X92">
        <v>0</v>
      </c>
      <c r="Y92">
        <v>0</v>
      </c>
      <c r="Z92">
        <v>16.3</v>
      </c>
      <c r="AA92">
        <v>22.54</v>
      </c>
      <c r="AB92">
        <v>82</v>
      </c>
      <c r="AC92">
        <v>1.43</v>
      </c>
    </row>
    <row r="93" spans="1:29" x14ac:dyDescent="0.25">
      <c r="A93">
        <v>1000134</v>
      </c>
      <c r="B93" t="s">
        <v>105</v>
      </c>
      <c r="C93">
        <v>50</v>
      </c>
      <c r="D93">
        <v>9</v>
      </c>
      <c r="E93">
        <v>1</v>
      </c>
      <c r="F93" t="s">
        <v>15</v>
      </c>
      <c r="G93" t="s">
        <v>19</v>
      </c>
      <c r="H93" t="e">
        <f>VLOOKUP(A93,Fat!A:C,3,0)</f>
        <v>#N/A</v>
      </c>
      <c r="J93">
        <v>14.96</v>
      </c>
      <c r="K93">
        <v>20.68</v>
      </c>
      <c r="L93">
        <v>15.86</v>
      </c>
      <c r="M93">
        <v>21.93</v>
      </c>
      <c r="N93">
        <v>16.05</v>
      </c>
      <c r="O93">
        <v>22.19</v>
      </c>
      <c r="P93">
        <v>0</v>
      </c>
      <c r="Q93">
        <v>0</v>
      </c>
      <c r="R93">
        <v>15.95</v>
      </c>
      <c r="S93">
        <v>22.04</v>
      </c>
      <c r="T93">
        <v>16.45</v>
      </c>
      <c r="U93">
        <v>22.74</v>
      </c>
      <c r="V93">
        <v>15.86</v>
      </c>
      <c r="W93">
        <v>21.93</v>
      </c>
      <c r="X93">
        <v>0</v>
      </c>
      <c r="Y93">
        <v>0</v>
      </c>
      <c r="Z93">
        <v>16.05</v>
      </c>
      <c r="AA93">
        <v>22.19</v>
      </c>
      <c r="AB93">
        <v>82</v>
      </c>
      <c r="AC93">
        <v>1.5</v>
      </c>
    </row>
    <row r="94" spans="1:29" x14ac:dyDescent="0.25">
      <c r="A94">
        <v>1000135</v>
      </c>
      <c r="B94" t="s">
        <v>106</v>
      </c>
      <c r="C94">
        <v>50</v>
      </c>
      <c r="D94">
        <v>9</v>
      </c>
      <c r="E94">
        <v>1</v>
      </c>
      <c r="F94" t="s">
        <v>15</v>
      </c>
      <c r="G94" t="s">
        <v>19</v>
      </c>
      <c r="H94" t="e">
        <f>VLOOKUP(A94,Fat!A:C,3,0)</f>
        <v>#N/A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72</v>
      </c>
      <c r="AC94">
        <v>0</v>
      </c>
    </row>
    <row r="95" spans="1:29" x14ac:dyDescent="0.25">
      <c r="A95">
        <v>1000136</v>
      </c>
      <c r="B95" t="s">
        <v>107</v>
      </c>
      <c r="C95">
        <v>50</v>
      </c>
      <c r="D95">
        <v>9</v>
      </c>
      <c r="E95">
        <v>1</v>
      </c>
      <c r="F95" t="s">
        <v>15</v>
      </c>
      <c r="H95" t="e">
        <f>VLOOKUP(A95,Fat!A:C,3,0)</f>
        <v>#N/A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</row>
    <row r="96" spans="1:29" x14ac:dyDescent="0.25">
      <c r="A96">
        <v>1000137</v>
      </c>
      <c r="B96" t="s">
        <v>108</v>
      </c>
      <c r="C96">
        <v>50</v>
      </c>
      <c r="D96">
        <v>9</v>
      </c>
      <c r="E96">
        <v>1</v>
      </c>
      <c r="F96" t="s">
        <v>15</v>
      </c>
      <c r="H96" t="e">
        <f>VLOOKUP(A96,Fat!A:C,3,0)</f>
        <v>#N/A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</row>
    <row r="97" spans="1:29" x14ac:dyDescent="0.25">
      <c r="A97">
        <v>1000138</v>
      </c>
      <c r="B97" t="s">
        <v>109</v>
      </c>
      <c r="C97">
        <v>50</v>
      </c>
      <c r="D97">
        <v>9</v>
      </c>
      <c r="E97">
        <v>1</v>
      </c>
      <c r="F97" t="s">
        <v>15</v>
      </c>
      <c r="G97" t="s">
        <v>19</v>
      </c>
      <c r="H97" t="e">
        <f>VLOOKUP(A97,Fat!A:C,3,0)</f>
        <v>#N/A</v>
      </c>
      <c r="J97">
        <v>26.63</v>
      </c>
      <c r="K97">
        <v>26.63</v>
      </c>
      <c r="L97">
        <v>28.24</v>
      </c>
      <c r="M97">
        <v>28.24</v>
      </c>
      <c r="N97">
        <v>28.58</v>
      </c>
      <c r="O97">
        <v>28.58</v>
      </c>
      <c r="P97">
        <v>0</v>
      </c>
      <c r="Q97">
        <v>0</v>
      </c>
      <c r="R97">
        <v>28.4</v>
      </c>
      <c r="S97">
        <v>28.58</v>
      </c>
      <c r="T97">
        <v>29.29</v>
      </c>
      <c r="U97">
        <v>29.29</v>
      </c>
      <c r="V97">
        <v>28.24</v>
      </c>
      <c r="W97">
        <v>28.24</v>
      </c>
      <c r="X97">
        <v>0</v>
      </c>
      <c r="Y97">
        <v>0</v>
      </c>
      <c r="Z97">
        <v>28.58</v>
      </c>
      <c r="AA97">
        <v>28.58</v>
      </c>
      <c r="AB97">
        <v>0</v>
      </c>
      <c r="AC97">
        <v>2.5099999999999998</v>
      </c>
    </row>
    <row r="98" spans="1:29" x14ac:dyDescent="0.25">
      <c r="A98">
        <v>1000139</v>
      </c>
      <c r="B98" t="s">
        <v>110</v>
      </c>
      <c r="C98">
        <v>50</v>
      </c>
      <c r="D98">
        <v>9</v>
      </c>
      <c r="E98">
        <v>1</v>
      </c>
      <c r="F98" t="s">
        <v>15</v>
      </c>
      <c r="G98" t="s">
        <v>19</v>
      </c>
      <c r="H98" t="e">
        <f>VLOOKUP(A98,Fat!A:C,3,0)</f>
        <v>#N/A</v>
      </c>
      <c r="J98">
        <v>115.47</v>
      </c>
      <c r="K98">
        <v>115.47</v>
      </c>
      <c r="L98">
        <v>122.43</v>
      </c>
      <c r="M98">
        <v>122.43</v>
      </c>
      <c r="N98">
        <v>123.92</v>
      </c>
      <c r="O98">
        <v>123.92</v>
      </c>
      <c r="P98">
        <v>0</v>
      </c>
      <c r="Q98">
        <v>0</v>
      </c>
      <c r="R98">
        <v>123.16</v>
      </c>
      <c r="S98">
        <v>123.92</v>
      </c>
      <c r="T98">
        <v>127.02</v>
      </c>
      <c r="U98">
        <v>127.02</v>
      </c>
      <c r="V98">
        <v>122.43</v>
      </c>
      <c r="W98">
        <v>122.43</v>
      </c>
      <c r="X98">
        <v>0</v>
      </c>
      <c r="Y98">
        <v>0</v>
      </c>
      <c r="Z98">
        <v>123.92</v>
      </c>
      <c r="AA98">
        <v>123.92</v>
      </c>
      <c r="AB98">
        <v>0</v>
      </c>
      <c r="AC98">
        <v>10.27</v>
      </c>
    </row>
    <row r="99" spans="1:29" x14ac:dyDescent="0.25">
      <c r="A99">
        <v>1000140</v>
      </c>
      <c r="B99" t="s">
        <v>111</v>
      </c>
      <c r="C99">
        <v>50</v>
      </c>
      <c r="D99">
        <v>9</v>
      </c>
      <c r="E99">
        <v>7</v>
      </c>
      <c r="F99" t="s">
        <v>15</v>
      </c>
      <c r="H99" t="e">
        <f>VLOOKUP(A99,Fat!A:C,3,0)</f>
        <v>#N/A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78</v>
      </c>
      <c r="AC99">
        <v>0</v>
      </c>
    </row>
    <row r="100" spans="1:29" x14ac:dyDescent="0.25">
      <c r="A100">
        <v>1000141</v>
      </c>
      <c r="B100" t="s">
        <v>112</v>
      </c>
      <c r="C100">
        <v>50</v>
      </c>
      <c r="D100">
        <v>9</v>
      </c>
      <c r="E100">
        <v>1</v>
      </c>
      <c r="F100" t="s">
        <v>15</v>
      </c>
      <c r="G100" t="s">
        <v>19</v>
      </c>
      <c r="H100" t="e">
        <f>VLOOKUP(A100,Fat!A:C,3,0)</f>
        <v>#N/A</v>
      </c>
      <c r="J100">
        <v>52.7</v>
      </c>
      <c r="K100">
        <v>72.849999999999994</v>
      </c>
      <c r="L100">
        <v>55.88</v>
      </c>
      <c r="M100">
        <v>77.239999999999995</v>
      </c>
      <c r="N100">
        <v>56.56</v>
      </c>
      <c r="O100">
        <v>78.180000000000007</v>
      </c>
      <c r="P100">
        <v>0</v>
      </c>
      <c r="Q100">
        <v>0</v>
      </c>
      <c r="R100">
        <v>56.21</v>
      </c>
      <c r="S100">
        <v>77.7</v>
      </c>
      <c r="T100">
        <v>57.97</v>
      </c>
      <c r="U100">
        <v>80.14</v>
      </c>
      <c r="V100">
        <v>55.88</v>
      </c>
      <c r="W100">
        <v>77.239999999999995</v>
      </c>
      <c r="X100">
        <v>0</v>
      </c>
      <c r="Y100">
        <v>0</v>
      </c>
      <c r="Z100">
        <v>56.56</v>
      </c>
      <c r="AA100">
        <v>78.180000000000007</v>
      </c>
      <c r="AB100">
        <v>0</v>
      </c>
      <c r="AC100">
        <v>4.6900000000000004</v>
      </c>
    </row>
    <row r="101" spans="1:29" x14ac:dyDescent="0.25">
      <c r="A101">
        <v>1000142</v>
      </c>
      <c r="B101" t="s">
        <v>113</v>
      </c>
      <c r="C101">
        <v>50</v>
      </c>
      <c r="D101">
        <v>9</v>
      </c>
      <c r="E101">
        <v>7</v>
      </c>
      <c r="F101" t="s">
        <v>15</v>
      </c>
      <c r="G101" t="s">
        <v>19</v>
      </c>
      <c r="H101" t="e">
        <f>VLOOKUP(A101,Fat!A:C,3,0)</f>
        <v>#N/A</v>
      </c>
      <c r="J101">
        <v>110.14</v>
      </c>
      <c r="K101">
        <v>110.14</v>
      </c>
      <c r="L101">
        <v>117.82</v>
      </c>
      <c r="M101">
        <v>117.82</v>
      </c>
      <c r="N101">
        <v>119.49</v>
      </c>
      <c r="O101">
        <v>119.49</v>
      </c>
      <c r="P101">
        <v>0</v>
      </c>
      <c r="Q101">
        <v>0</v>
      </c>
      <c r="R101">
        <v>118.65</v>
      </c>
      <c r="S101">
        <v>119.49</v>
      </c>
      <c r="T101">
        <v>122.95</v>
      </c>
      <c r="U101">
        <v>122.95</v>
      </c>
      <c r="V101">
        <v>102.35</v>
      </c>
      <c r="W101">
        <v>102.35</v>
      </c>
      <c r="X101">
        <v>0</v>
      </c>
      <c r="Y101">
        <v>0</v>
      </c>
      <c r="Z101">
        <v>103.6</v>
      </c>
      <c r="AA101">
        <v>119.49</v>
      </c>
      <c r="AB101">
        <v>0</v>
      </c>
      <c r="AC101">
        <v>9.8000000000000007</v>
      </c>
    </row>
    <row r="102" spans="1:29" x14ac:dyDescent="0.25">
      <c r="A102">
        <v>1000143</v>
      </c>
      <c r="B102" t="s">
        <v>114</v>
      </c>
      <c r="C102">
        <v>50</v>
      </c>
      <c r="D102">
        <v>9</v>
      </c>
      <c r="E102">
        <v>7</v>
      </c>
      <c r="F102" t="s">
        <v>15</v>
      </c>
      <c r="H102" t="e">
        <f>VLOOKUP(A102,Fat!A:C,3,0)</f>
        <v>#N/A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12.99</v>
      </c>
      <c r="S102">
        <v>17.28</v>
      </c>
      <c r="T102">
        <v>13.47</v>
      </c>
      <c r="U102">
        <v>17.93</v>
      </c>
      <c r="V102">
        <v>0</v>
      </c>
      <c r="W102">
        <v>0</v>
      </c>
      <c r="X102">
        <v>0</v>
      </c>
      <c r="Y102">
        <v>0</v>
      </c>
      <c r="Z102">
        <v>11.35</v>
      </c>
      <c r="AA102">
        <v>15.69</v>
      </c>
      <c r="AB102">
        <v>78</v>
      </c>
      <c r="AC102">
        <v>1.1399999999999999</v>
      </c>
    </row>
    <row r="103" spans="1:29" x14ac:dyDescent="0.25">
      <c r="A103">
        <v>1000144</v>
      </c>
      <c r="B103" t="s">
        <v>115</v>
      </c>
      <c r="C103">
        <v>50</v>
      </c>
      <c r="D103">
        <v>9</v>
      </c>
      <c r="E103">
        <v>1</v>
      </c>
      <c r="F103" t="s">
        <v>15</v>
      </c>
      <c r="H103" t="e">
        <f>VLOOKUP(A103,Fat!A:C,3,0)</f>
        <v>#N/A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80</v>
      </c>
      <c r="AC103">
        <v>0</v>
      </c>
    </row>
    <row r="104" spans="1:29" x14ac:dyDescent="0.25">
      <c r="A104" s="13">
        <v>1000145</v>
      </c>
      <c r="B104" s="13" t="s">
        <v>116</v>
      </c>
      <c r="C104" s="13">
        <v>50</v>
      </c>
      <c r="D104" s="13">
        <v>9</v>
      </c>
      <c r="E104" s="13">
        <v>1</v>
      </c>
      <c r="F104" s="13" t="s">
        <v>15</v>
      </c>
      <c r="G104" s="13" t="s">
        <v>19</v>
      </c>
      <c r="H104" s="13">
        <f>VLOOKUP(A104,Fat!A:C,3,0)</f>
        <v>1218</v>
      </c>
      <c r="I104" s="13">
        <f>VLOOKUP(A104,[2]MAPA!$A:$P,16,0)</f>
        <v>0</v>
      </c>
      <c r="J104">
        <v>18.420000000000002</v>
      </c>
      <c r="K104">
        <v>25.47</v>
      </c>
      <c r="L104">
        <v>19.54</v>
      </c>
      <c r="M104">
        <v>27.01</v>
      </c>
      <c r="N104">
        <v>19.77</v>
      </c>
      <c r="O104">
        <v>27.33</v>
      </c>
      <c r="P104">
        <v>0</v>
      </c>
      <c r="Q104">
        <v>0</v>
      </c>
      <c r="R104">
        <v>19.649999999999999</v>
      </c>
      <c r="S104">
        <v>27.16</v>
      </c>
      <c r="T104">
        <v>20.260000000000002</v>
      </c>
      <c r="U104">
        <v>28.01</v>
      </c>
      <c r="V104">
        <v>19.54</v>
      </c>
      <c r="W104">
        <v>27.01</v>
      </c>
      <c r="X104">
        <v>0</v>
      </c>
      <c r="Y104">
        <v>0</v>
      </c>
      <c r="Z104">
        <v>19.77</v>
      </c>
      <c r="AA104">
        <v>27.33</v>
      </c>
      <c r="AB104">
        <v>60</v>
      </c>
      <c r="AC104">
        <v>1.84</v>
      </c>
    </row>
    <row r="105" spans="1:29" x14ac:dyDescent="0.25">
      <c r="A105" s="13">
        <v>1000148</v>
      </c>
      <c r="B105" s="13" t="s">
        <v>117</v>
      </c>
      <c r="C105" s="13">
        <v>50</v>
      </c>
      <c r="D105" s="13">
        <v>9</v>
      </c>
      <c r="E105" s="13">
        <v>1</v>
      </c>
      <c r="F105" s="13" t="s">
        <v>15</v>
      </c>
      <c r="G105" s="13" t="s">
        <v>19</v>
      </c>
      <c r="H105" s="13">
        <f>VLOOKUP(A105,Fat!A:C,3,0)</f>
        <v>4368</v>
      </c>
      <c r="I105" s="13">
        <f>VLOOKUP(A105,[2]MAPA!$A:$P,16,0)</f>
        <v>257127</v>
      </c>
      <c r="J105">
        <v>12.64</v>
      </c>
      <c r="K105">
        <v>17.48</v>
      </c>
      <c r="L105">
        <v>13.41</v>
      </c>
      <c r="M105">
        <v>18.53</v>
      </c>
      <c r="N105">
        <v>13.57</v>
      </c>
      <c r="O105">
        <v>18.760000000000002</v>
      </c>
      <c r="P105">
        <v>0</v>
      </c>
      <c r="Q105">
        <v>0</v>
      </c>
      <c r="R105">
        <v>13.48</v>
      </c>
      <c r="S105">
        <v>18.63</v>
      </c>
      <c r="T105">
        <v>13.91</v>
      </c>
      <c r="U105">
        <v>19.23</v>
      </c>
      <c r="V105">
        <v>13.41</v>
      </c>
      <c r="W105">
        <v>18.53</v>
      </c>
      <c r="X105">
        <v>0</v>
      </c>
      <c r="Y105">
        <v>0</v>
      </c>
      <c r="Z105">
        <v>13.57</v>
      </c>
      <c r="AA105">
        <v>18.760000000000002</v>
      </c>
      <c r="AB105">
        <v>0</v>
      </c>
      <c r="AC105">
        <v>1.18</v>
      </c>
    </row>
    <row r="106" spans="1:29" x14ac:dyDescent="0.25">
      <c r="A106">
        <v>1000149</v>
      </c>
      <c r="B106" t="s">
        <v>118</v>
      </c>
      <c r="C106">
        <v>50</v>
      </c>
      <c r="D106">
        <v>9</v>
      </c>
      <c r="E106">
        <v>1</v>
      </c>
      <c r="F106" t="s">
        <v>15</v>
      </c>
      <c r="G106" t="s">
        <v>19</v>
      </c>
      <c r="H106" t="e">
        <f>VLOOKUP(A106,Fat!A:C,3,0)</f>
        <v>#N/A</v>
      </c>
      <c r="J106">
        <v>12.64</v>
      </c>
      <c r="K106">
        <v>17.48</v>
      </c>
      <c r="L106">
        <v>13.41</v>
      </c>
      <c r="M106">
        <v>18.53</v>
      </c>
      <c r="N106">
        <v>13.57</v>
      </c>
      <c r="O106">
        <v>18.760000000000002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13.41</v>
      </c>
      <c r="W106">
        <v>18.53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</row>
    <row r="107" spans="1:29" x14ac:dyDescent="0.25">
      <c r="A107" s="13">
        <v>1000151</v>
      </c>
      <c r="B107" s="13" t="s">
        <v>119</v>
      </c>
      <c r="C107" s="13">
        <v>50</v>
      </c>
      <c r="D107" s="13">
        <v>9</v>
      </c>
      <c r="E107" s="13">
        <v>1</v>
      </c>
      <c r="F107" s="13" t="s">
        <v>15</v>
      </c>
      <c r="G107" s="13"/>
      <c r="H107" s="13">
        <f>VLOOKUP(A107,Fat!A:C,3,0)</f>
        <v>756</v>
      </c>
      <c r="I107" s="13">
        <f>VLOOKUP(A107,[2]MAPA!$A:$P,16,0)</f>
        <v>318</v>
      </c>
      <c r="J107">
        <v>20.23</v>
      </c>
      <c r="K107">
        <v>27.97</v>
      </c>
      <c r="L107">
        <v>21.45</v>
      </c>
      <c r="M107">
        <v>29.65</v>
      </c>
      <c r="N107">
        <v>21.71</v>
      </c>
      <c r="O107">
        <v>30.01</v>
      </c>
      <c r="P107">
        <v>0</v>
      </c>
      <c r="Q107">
        <v>0</v>
      </c>
      <c r="R107">
        <v>21.57</v>
      </c>
      <c r="S107">
        <v>29.81</v>
      </c>
      <c r="T107">
        <v>22.25</v>
      </c>
      <c r="U107">
        <v>30.76</v>
      </c>
      <c r="V107">
        <v>21.45</v>
      </c>
      <c r="W107">
        <v>29.65</v>
      </c>
      <c r="X107">
        <v>0</v>
      </c>
      <c r="Y107">
        <v>0</v>
      </c>
      <c r="Z107">
        <v>21.71</v>
      </c>
      <c r="AA107">
        <v>30.01</v>
      </c>
      <c r="AB107">
        <v>0</v>
      </c>
      <c r="AC107">
        <v>2.39</v>
      </c>
    </row>
    <row r="108" spans="1:29" x14ac:dyDescent="0.25">
      <c r="A108" s="13">
        <v>1000154</v>
      </c>
      <c r="B108" s="13" t="s">
        <v>120</v>
      </c>
      <c r="C108" s="13">
        <v>50</v>
      </c>
      <c r="D108" s="13">
        <v>9</v>
      </c>
      <c r="E108" s="13">
        <v>1</v>
      </c>
      <c r="F108" s="13" t="s">
        <v>15</v>
      </c>
      <c r="G108" s="13" t="s">
        <v>19</v>
      </c>
      <c r="H108" s="13">
        <f>VLOOKUP(A108,Fat!A:C,3,0)</f>
        <v>2099</v>
      </c>
      <c r="I108" s="13">
        <f>VLOOKUP(A108,[2]MAPA!$A:$P,16,0)</f>
        <v>86568</v>
      </c>
      <c r="J108">
        <v>4.62</v>
      </c>
      <c r="K108">
        <v>6.38</v>
      </c>
      <c r="L108">
        <v>4.8899999999999997</v>
      </c>
      <c r="M108">
        <v>6.77</v>
      </c>
      <c r="N108">
        <v>4.95</v>
      </c>
      <c r="O108">
        <v>6.85</v>
      </c>
      <c r="P108">
        <v>0</v>
      </c>
      <c r="Q108">
        <v>0</v>
      </c>
      <c r="R108">
        <v>4.92</v>
      </c>
      <c r="S108">
        <v>6.8</v>
      </c>
      <c r="T108">
        <v>5.07</v>
      </c>
      <c r="U108">
        <v>7.01</v>
      </c>
      <c r="V108">
        <v>4.8899999999999997</v>
      </c>
      <c r="W108">
        <v>6.77</v>
      </c>
      <c r="X108">
        <v>0</v>
      </c>
      <c r="Y108">
        <v>0</v>
      </c>
      <c r="Z108">
        <v>4.95</v>
      </c>
      <c r="AA108">
        <v>6.85</v>
      </c>
      <c r="AB108">
        <v>72</v>
      </c>
      <c r="AC108">
        <v>0.46</v>
      </c>
    </row>
    <row r="109" spans="1:29" x14ac:dyDescent="0.25">
      <c r="A109">
        <v>1000155</v>
      </c>
      <c r="B109" t="s">
        <v>121</v>
      </c>
      <c r="C109">
        <v>50</v>
      </c>
      <c r="D109">
        <v>9</v>
      </c>
      <c r="E109">
        <v>1</v>
      </c>
      <c r="F109" t="s">
        <v>15</v>
      </c>
      <c r="G109" t="s">
        <v>19</v>
      </c>
      <c r="H109" t="e">
        <f>VLOOKUP(A109,Fat!A:C,3,0)</f>
        <v>#N/A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80</v>
      </c>
      <c r="AC109">
        <v>0</v>
      </c>
    </row>
    <row r="110" spans="1:29" x14ac:dyDescent="0.25">
      <c r="A110">
        <v>1000156</v>
      </c>
      <c r="B110" t="s">
        <v>122</v>
      </c>
      <c r="C110">
        <v>50</v>
      </c>
      <c r="D110">
        <v>9</v>
      </c>
      <c r="E110">
        <v>1</v>
      </c>
      <c r="F110" t="s">
        <v>15</v>
      </c>
      <c r="H110" t="e">
        <f>VLOOKUP(A110,Fat!A:C,3,0)</f>
        <v>#N/A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85</v>
      </c>
      <c r="AC110">
        <v>0</v>
      </c>
    </row>
    <row r="111" spans="1:29" x14ac:dyDescent="0.25">
      <c r="A111">
        <v>1000158</v>
      </c>
      <c r="B111" t="s">
        <v>123</v>
      </c>
      <c r="C111">
        <v>50</v>
      </c>
      <c r="D111">
        <v>9</v>
      </c>
      <c r="E111">
        <v>1</v>
      </c>
      <c r="F111" t="s">
        <v>15</v>
      </c>
      <c r="H111" t="e">
        <f>VLOOKUP(A111,Fat!A:C,3,0)</f>
        <v>#N/A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80</v>
      </c>
      <c r="AC111">
        <v>0</v>
      </c>
    </row>
    <row r="112" spans="1:29" x14ac:dyDescent="0.25">
      <c r="A112">
        <v>1000159</v>
      </c>
      <c r="B112" t="s">
        <v>124</v>
      </c>
      <c r="C112">
        <v>50</v>
      </c>
      <c r="D112">
        <v>9</v>
      </c>
      <c r="E112">
        <v>1</v>
      </c>
      <c r="F112" t="s">
        <v>15</v>
      </c>
      <c r="G112" t="s">
        <v>19</v>
      </c>
      <c r="H112" t="e">
        <f>VLOOKUP(A112,Fat!A:C,3,0)</f>
        <v>#N/A</v>
      </c>
      <c r="J112">
        <v>21.06</v>
      </c>
      <c r="K112">
        <v>28.09</v>
      </c>
      <c r="L112">
        <v>22.53</v>
      </c>
      <c r="M112">
        <v>29.99</v>
      </c>
      <c r="N112">
        <v>22.85</v>
      </c>
      <c r="O112">
        <v>30.39</v>
      </c>
      <c r="P112">
        <v>0</v>
      </c>
      <c r="Q112">
        <v>0</v>
      </c>
      <c r="R112">
        <v>22.69</v>
      </c>
      <c r="S112">
        <v>30.18</v>
      </c>
      <c r="T112">
        <v>23.51</v>
      </c>
      <c r="U112">
        <v>31.29</v>
      </c>
      <c r="V112">
        <v>19.57</v>
      </c>
      <c r="W112">
        <v>27.06</v>
      </c>
      <c r="X112">
        <v>0</v>
      </c>
      <c r="Y112">
        <v>0</v>
      </c>
      <c r="Z112">
        <v>19.809999999999999</v>
      </c>
      <c r="AA112">
        <v>27.38</v>
      </c>
      <c r="AB112">
        <v>0</v>
      </c>
      <c r="AC112">
        <v>1.98</v>
      </c>
    </row>
    <row r="113" spans="1:29" x14ac:dyDescent="0.25">
      <c r="A113">
        <v>1000160</v>
      </c>
      <c r="B113" t="s">
        <v>125</v>
      </c>
      <c r="C113">
        <v>50</v>
      </c>
      <c r="D113">
        <v>9</v>
      </c>
      <c r="E113">
        <v>7</v>
      </c>
      <c r="F113" t="s">
        <v>15</v>
      </c>
      <c r="H113" t="e">
        <f>VLOOKUP(A113,Fat!A:C,3,0)</f>
        <v>#N/A</v>
      </c>
      <c r="J113">
        <v>33.659999999999997</v>
      </c>
      <c r="K113">
        <v>46.53</v>
      </c>
      <c r="L113">
        <v>35.69</v>
      </c>
      <c r="M113">
        <v>49.33</v>
      </c>
      <c r="N113">
        <v>36.119999999999997</v>
      </c>
      <c r="O113">
        <v>49.93</v>
      </c>
      <c r="P113">
        <v>0</v>
      </c>
      <c r="Q113">
        <v>0</v>
      </c>
      <c r="R113">
        <v>35.9</v>
      </c>
      <c r="S113">
        <v>49.62</v>
      </c>
      <c r="T113">
        <v>37.020000000000003</v>
      </c>
      <c r="U113">
        <v>51.18</v>
      </c>
      <c r="V113">
        <v>35.69</v>
      </c>
      <c r="W113">
        <v>49.33</v>
      </c>
      <c r="X113">
        <v>0</v>
      </c>
      <c r="Y113">
        <v>0</v>
      </c>
      <c r="Z113">
        <v>36.119999999999997</v>
      </c>
      <c r="AA113">
        <v>49.93</v>
      </c>
      <c r="AB113">
        <v>91</v>
      </c>
      <c r="AC113">
        <v>3.13</v>
      </c>
    </row>
    <row r="114" spans="1:29" x14ac:dyDescent="0.25">
      <c r="A114">
        <v>1000161</v>
      </c>
      <c r="B114" t="s">
        <v>126</v>
      </c>
      <c r="C114">
        <v>50</v>
      </c>
      <c r="D114">
        <v>9</v>
      </c>
      <c r="E114">
        <v>1</v>
      </c>
      <c r="F114" t="s">
        <v>15</v>
      </c>
      <c r="H114" t="e">
        <f>VLOOKUP(A114,Fat!A:C,3,0)</f>
        <v>#N/A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</row>
    <row r="115" spans="1:29" x14ac:dyDescent="0.25">
      <c r="A115">
        <v>1000162</v>
      </c>
      <c r="B115" t="s">
        <v>127</v>
      </c>
      <c r="C115">
        <v>50</v>
      </c>
      <c r="D115">
        <v>9</v>
      </c>
      <c r="E115">
        <v>1</v>
      </c>
      <c r="F115" t="s">
        <v>15</v>
      </c>
      <c r="H115" t="e">
        <f>VLOOKUP(A115,Fat!A:C,3,0)</f>
        <v>#N/A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</row>
    <row r="116" spans="1:29" x14ac:dyDescent="0.25">
      <c r="A116">
        <v>1000163</v>
      </c>
      <c r="B116" t="s">
        <v>128</v>
      </c>
      <c r="C116">
        <v>50</v>
      </c>
      <c r="D116">
        <v>9</v>
      </c>
      <c r="E116">
        <v>1</v>
      </c>
      <c r="F116" t="s">
        <v>15</v>
      </c>
      <c r="H116" t="e">
        <f>VLOOKUP(A116,Fat!A:C,3,0)</f>
        <v>#N/A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12.41</v>
      </c>
      <c r="S116">
        <v>16.5</v>
      </c>
      <c r="T116">
        <v>12.86</v>
      </c>
      <c r="U116">
        <v>17.12</v>
      </c>
      <c r="V116">
        <v>0</v>
      </c>
      <c r="W116">
        <v>0</v>
      </c>
      <c r="X116">
        <v>0</v>
      </c>
      <c r="Y116">
        <v>0</v>
      </c>
      <c r="Z116">
        <v>10.84</v>
      </c>
      <c r="AA116">
        <v>14.99</v>
      </c>
      <c r="AB116">
        <v>82</v>
      </c>
      <c r="AC116">
        <v>1.07</v>
      </c>
    </row>
    <row r="117" spans="1:29" x14ac:dyDescent="0.25">
      <c r="A117" s="13">
        <v>1000165</v>
      </c>
      <c r="B117" s="13" t="s">
        <v>129</v>
      </c>
      <c r="C117" s="13">
        <v>50</v>
      </c>
      <c r="D117" s="13">
        <v>9</v>
      </c>
      <c r="E117" s="13">
        <v>1</v>
      </c>
      <c r="F117" s="13" t="s">
        <v>15</v>
      </c>
      <c r="G117" s="13" t="s">
        <v>19</v>
      </c>
      <c r="H117" s="13">
        <f>VLOOKUP(A117,Fat!A:C,3,0)</f>
        <v>548</v>
      </c>
      <c r="I117" s="13">
        <f>VLOOKUP(A117,[2]MAPA!$A:$P,16,0)</f>
        <v>109046</v>
      </c>
      <c r="J117">
        <v>8.32</v>
      </c>
      <c r="K117">
        <v>11.5</v>
      </c>
      <c r="L117">
        <v>8.82</v>
      </c>
      <c r="M117">
        <v>12.19</v>
      </c>
      <c r="N117">
        <v>8.93</v>
      </c>
      <c r="O117">
        <v>12.34</v>
      </c>
      <c r="P117">
        <v>0</v>
      </c>
      <c r="Q117">
        <v>0</v>
      </c>
      <c r="R117">
        <v>8.8699999999999992</v>
      </c>
      <c r="S117">
        <v>12.26</v>
      </c>
      <c r="T117">
        <v>9.15</v>
      </c>
      <c r="U117">
        <v>12.65</v>
      </c>
      <c r="V117">
        <v>8.82</v>
      </c>
      <c r="W117">
        <v>12.19</v>
      </c>
      <c r="X117">
        <v>0</v>
      </c>
      <c r="Y117">
        <v>0</v>
      </c>
      <c r="Z117">
        <v>8.93</v>
      </c>
      <c r="AA117">
        <v>12.34</v>
      </c>
      <c r="AB117">
        <v>72</v>
      </c>
      <c r="AC117">
        <v>0.83</v>
      </c>
    </row>
    <row r="118" spans="1:29" x14ac:dyDescent="0.25">
      <c r="A118">
        <v>1000166</v>
      </c>
      <c r="B118" t="s">
        <v>130</v>
      </c>
      <c r="C118">
        <v>50</v>
      </c>
      <c r="D118">
        <v>9</v>
      </c>
      <c r="E118">
        <v>7</v>
      </c>
      <c r="F118" t="s">
        <v>15</v>
      </c>
      <c r="G118" t="s">
        <v>19</v>
      </c>
      <c r="H118" t="e">
        <f>VLOOKUP(A118,Fat!A:C,3,0)</f>
        <v>#N/A</v>
      </c>
      <c r="J118">
        <v>583.57000000000005</v>
      </c>
      <c r="K118">
        <v>806.71</v>
      </c>
      <c r="L118">
        <v>618.77</v>
      </c>
      <c r="M118">
        <v>855.36</v>
      </c>
      <c r="N118">
        <v>626.29</v>
      </c>
      <c r="O118">
        <v>865.75</v>
      </c>
      <c r="P118">
        <v>0</v>
      </c>
      <c r="Q118">
        <v>0</v>
      </c>
      <c r="R118">
        <v>622.49</v>
      </c>
      <c r="S118">
        <v>860.5</v>
      </c>
      <c r="T118">
        <v>641.95000000000005</v>
      </c>
      <c r="U118">
        <v>887.46</v>
      </c>
      <c r="V118">
        <v>618.77</v>
      </c>
      <c r="W118">
        <v>855.36</v>
      </c>
      <c r="X118">
        <v>0</v>
      </c>
      <c r="Y118">
        <v>0</v>
      </c>
      <c r="Z118">
        <v>626.29</v>
      </c>
      <c r="AA118">
        <v>865.75</v>
      </c>
      <c r="AB118">
        <v>0</v>
      </c>
      <c r="AC118">
        <v>51.27</v>
      </c>
    </row>
    <row r="119" spans="1:29" x14ac:dyDescent="0.25">
      <c r="A119">
        <v>1000167</v>
      </c>
      <c r="B119" t="s">
        <v>131</v>
      </c>
      <c r="C119">
        <v>50</v>
      </c>
      <c r="D119">
        <v>9</v>
      </c>
      <c r="E119">
        <v>1</v>
      </c>
      <c r="F119" t="s">
        <v>15</v>
      </c>
      <c r="H119" t="e">
        <f>VLOOKUP(A119,Fat!A:C,3,0)</f>
        <v>#N/A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</row>
    <row r="120" spans="1:29" x14ac:dyDescent="0.25">
      <c r="A120">
        <v>1000168</v>
      </c>
      <c r="B120" t="s">
        <v>132</v>
      </c>
      <c r="C120">
        <v>50</v>
      </c>
      <c r="D120">
        <v>9</v>
      </c>
      <c r="E120">
        <v>1</v>
      </c>
      <c r="F120" t="s">
        <v>15</v>
      </c>
      <c r="G120" t="s">
        <v>19</v>
      </c>
      <c r="H120" t="e">
        <f>VLOOKUP(A120,Fat!A:C,3,0)</f>
        <v>#N/A</v>
      </c>
      <c r="J120">
        <v>19.77</v>
      </c>
      <c r="K120">
        <v>19.77</v>
      </c>
      <c r="L120">
        <v>20.96</v>
      </c>
      <c r="M120">
        <v>20.96</v>
      </c>
      <c r="N120">
        <v>21.22</v>
      </c>
      <c r="O120">
        <v>21.22</v>
      </c>
      <c r="P120">
        <v>0</v>
      </c>
      <c r="Q120">
        <v>0</v>
      </c>
      <c r="R120">
        <v>21.09</v>
      </c>
      <c r="S120">
        <v>21.22</v>
      </c>
      <c r="T120">
        <v>21.75</v>
      </c>
      <c r="U120">
        <v>21.75</v>
      </c>
      <c r="V120">
        <v>20.96</v>
      </c>
      <c r="W120">
        <v>20.96</v>
      </c>
      <c r="X120">
        <v>0</v>
      </c>
      <c r="Y120">
        <v>0</v>
      </c>
      <c r="Z120">
        <v>21.22</v>
      </c>
      <c r="AA120">
        <v>21.22</v>
      </c>
      <c r="AB120">
        <v>0</v>
      </c>
      <c r="AC120">
        <v>1.76</v>
      </c>
    </row>
    <row r="121" spans="1:29" x14ac:dyDescent="0.25">
      <c r="A121">
        <v>1000169</v>
      </c>
      <c r="B121" t="s">
        <v>133</v>
      </c>
      <c r="C121">
        <v>50</v>
      </c>
      <c r="D121">
        <v>9</v>
      </c>
      <c r="E121">
        <v>7</v>
      </c>
      <c r="F121" t="s">
        <v>15</v>
      </c>
      <c r="G121" t="s">
        <v>19</v>
      </c>
      <c r="H121" t="e">
        <f>VLOOKUP(A121,Fat!A:C,3,0)</f>
        <v>#N/A</v>
      </c>
      <c r="J121">
        <v>31.64</v>
      </c>
      <c r="K121">
        <v>31.64</v>
      </c>
      <c r="L121">
        <v>33.549999999999997</v>
      </c>
      <c r="M121">
        <v>33.549999999999997</v>
      </c>
      <c r="N121">
        <v>33.96</v>
      </c>
      <c r="O121">
        <v>33.96</v>
      </c>
      <c r="P121">
        <v>0</v>
      </c>
      <c r="Q121">
        <v>0</v>
      </c>
      <c r="R121">
        <v>33.75</v>
      </c>
      <c r="S121">
        <v>33.96</v>
      </c>
      <c r="T121">
        <v>34.81</v>
      </c>
      <c r="U121">
        <v>34.81</v>
      </c>
      <c r="V121">
        <v>33.549999999999997</v>
      </c>
      <c r="W121">
        <v>33.549999999999997</v>
      </c>
      <c r="X121">
        <v>0</v>
      </c>
      <c r="Y121">
        <v>0</v>
      </c>
      <c r="Z121">
        <v>33.96</v>
      </c>
      <c r="AA121">
        <v>33.96</v>
      </c>
      <c r="AB121">
        <v>40</v>
      </c>
      <c r="AC121">
        <v>2.78</v>
      </c>
    </row>
    <row r="122" spans="1:29" x14ac:dyDescent="0.25">
      <c r="A122">
        <v>1000171</v>
      </c>
      <c r="B122" t="s">
        <v>134</v>
      </c>
      <c r="C122">
        <v>50</v>
      </c>
      <c r="D122">
        <v>9</v>
      </c>
      <c r="E122">
        <v>7</v>
      </c>
      <c r="F122" t="s">
        <v>15</v>
      </c>
      <c r="G122" t="s">
        <v>19</v>
      </c>
      <c r="H122" t="e">
        <f>VLOOKUP(A122,Fat!A:C,3,0)</f>
        <v>#N/A</v>
      </c>
      <c r="J122">
        <v>484.65</v>
      </c>
      <c r="K122">
        <v>669.95</v>
      </c>
      <c r="L122">
        <v>513.88</v>
      </c>
      <c r="M122">
        <v>710.36</v>
      </c>
      <c r="N122">
        <v>520.12</v>
      </c>
      <c r="O122">
        <v>718.99</v>
      </c>
      <c r="P122">
        <v>0</v>
      </c>
      <c r="Q122">
        <v>0</v>
      </c>
      <c r="R122">
        <v>516.96</v>
      </c>
      <c r="S122">
        <v>714.62</v>
      </c>
      <c r="T122">
        <v>533.12</v>
      </c>
      <c r="U122">
        <v>737.01</v>
      </c>
      <c r="V122">
        <v>513.88</v>
      </c>
      <c r="W122">
        <v>710.36</v>
      </c>
      <c r="X122">
        <v>0</v>
      </c>
      <c r="Y122">
        <v>0</v>
      </c>
      <c r="Z122">
        <v>520.12</v>
      </c>
      <c r="AA122">
        <v>718.99</v>
      </c>
      <c r="AB122">
        <v>0</v>
      </c>
      <c r="AC122">
        <v>45.69</v>
      </c>
    </row>
    <row r="123" spans="1:29" x14ac:dyDescent="0.25">
      <c r="A123">
        <v>1000172</v>
      </c>
      <c r="B123" t="s">
        <v>135</v>
      </c>
      <c r="C123">
        <v>50</v>
      </c>
      <c r="D123">
        <v>9</v>
      </c>
      <c r="E123">
        <v>7</v>
      </c>
      <c r="F123" t="s">
        <v>15</v>
      </c>
      <c r="G123" t="s">
        <v>19</v>
      </c>
      <c r="H123" t="e">
        <f>VLOOKUP(A123,Fat!A:C,3,0)</f>
        <v>#N/A</v>
      </c>
      <c r="J123">
        <v>95.38</v>
      </c>
      <c r="K123">
        <v>95.38</v>
      </c>
      <c r="L123">
        <v>101.13</v>
      </c>
      <c r="M123">
        <v>101.13</v>
      </c>
      <c r="N123">
        <v>102.36</v>
      </c>
      <c r="O123">
        <v>102.36</v>
      </c>
      <c r="P123">
        <v>0</v>
      </c>
      <c r="Q123">
        <v>0</v>
      </c>
      <c r="R123">
        <v>101.73</v>
      </c>
      <c r="S123">
        <v>102.36</v>
      </c>
      <c r="T123">
        <v>104.92</v>
      </c>
      <c r="U123">
        <v>104.92</v>
      </c>
      <c r="V123">
        <v>101.13</v>
      </c>
      <c r="W123">
        <v>101.13</v>
      </c>
      <c r="X123">
        <v>0</v>
      </c>
      <c r="Y123">
        <v>0</v>
      </c>
      <c r="Z123">
        <v>102.36</v>
      </c>
      <c r="AA123">
        <v>102.36</v>
      </c>
      <c r="AB123">
        <v>0</v>
      </c>
      <c r="AC123">
        <v>8.3800000000000008</v>
      </c>
    </row>
    <row r="124" spans="1:29" x14ac:dyDescent="0.25">
      <c r="A124">
        <v>1000173</v>
      </c>
      <c r="B124" t="s">
        <v>136</v>
      </c>
      <c r="C124">
        <v>50</v>
      </c>
      <c r="D124">
        <v>9</v>
      </c>
      <c r="E124">
        <v>7</v>
      </c>
      <c r="F124" t="s">
        <v>15</v>
      </c>
      <c r="G124" t="s">
        <v>19</v>
      </c>
      <c r="H124" t="e">
        <f>VLOOKUP(A124,Fat!A:C,3,0)</f>
        <v>#N/A</v>
      </c>
      <c r="J124">
        <v>41.3</v>
      </c>
      <c r="K124">
        <v>41.3</v>
      </c>
      <c r="L124">
        <v>44.18</v>
      </c>
      <c r="M124">
        <v>44.18</v>
      </c>
      <c r="N124">
        <v>44.81</v>
      </c>
      <c r="O124">
        <v>44.81</v>
      </c>
      <c r="P124">
        <v>0</v>
      </c>
      <c r="Q124">
        <v>0</v>
      </c>
      <c r="R124">
        <v>44.49</v>
      </c>
      <c r="S124">
        <v>44.81</v>
      </c>
      <c r="T124">
        <v>46.11</v>
      </c>
      <c r="U124">
        <v>46.11</v>
      </c>
      <c r="V124">
        <v>38.380000000000003</v>
      </c>
      <c r="W124">
        <v>38.380000000000003</v>
      </c>
      <c r="X124">
        <v>0</v>
      </c>
      <c r="Y124">
        <v>0</v>
      </c>
      <c r="Z124">
        <v>38.85</v>
      </c>
      <c r="AA124">
        <v>44.81</v>
      </c>
      <c r="AB124">
        <v>0</v>
      </c>
      <c r="AC124">
        <v>3.84</v>
      </c>
    </row>
    <row r="125" spans="1:29" x14ac:dyDescent="0.25">
      <c r="A125">
        <v>1000174</v>
      </c>
      <c r="B125" t="s">
        <v>137</v>
      </c>
      <c r="C125">
        <v>50</v>
      </c>
      <c r="D125">
        <v>9</v>
      </c>
      <c r="E125">
        <v>1</v>
      </c>
      <c r="F125" t="s">
        <v>15</v>
      </c>
      <c r="G125" t="s">
        <v>19</v>
      </c>
      <c r="H125" t="e">
        <f>VLOOKUP(A125,Fat!A:C,3,0)</f>
        <v>#N/A</v>
      </c>
      <c r="J125">
        <v>6.43</v>
      </c>
      <c r="K125">
        <v>8.89</v>
      </c>
      <c r="L125">
        <v>6.82</v>
      </c>
      <c r="M125">
        <v>9.43</v>
      </c>
      <c r="N125">
        <v>6.9</v>
      </c>
      <c r="O125">
        <v>9.5399999999999991</v>
      </c>
      <c r="P125">
        <v>0</v>
      </c>
      <c r="Q125">
        <v>0</v>
      </c>
      <c r="R125">
        <v>6.85</v>
      </c>
      <c r="S125">
        <v>9.4600000000000009</v>
      </c>
      <c r="T125">
        <v>7.07</v>
      </c>
      <c r="U125">
        <v>9.77</v>
      </c>
      <c r="V125">
        <v>6.82</v>
      </c>
      <c r="W125">
        <v>9.43</v>
      </c>
      <c r="X125">
        <v>0</v>
      </c>
      <c r="Y125">
        <v>0</v>
      </c>
      <c r="Z125">
        <v>6.9</v>
      </c>
      <c r="AA125">
        <v>9.5399999999999991</v>
      </c>
      <c r="AB125">
        <v>0</v>
      </c>
      <c r="AC125">
        <v>0.56999999999999995</v>
      </c>
    </row>
    <row r="126" spans="1:29" x14ac:dyDescent="0.25">
      <c r="A126">
        <v>1000176</v>
      </c>
      <c r="B126" t="s">
        <v>138</v>
      </c>
      <c r="C126">
        <v>50</v>
      </c>
      <c r="D126">
        <v>9</v>
      </c>
      <c r="E126">
        <v>1</v>
      </c>
      <c r="F126" t="s">
        <v>15</v>
      </c>
      <c r="G126" t="s">
        <v>19</v>
      </c>
      <c r="H126" t="e">
        <f>VLOOKUP(A126,Fat!A:C,3,0)</f>
        <v>#N/A</v>
      </c>
      <c r="J126">
        <v>33.770000000000003</v>
      </c>
      <c r="K126">
        <v>33.770000000000003</v>
      </c>
      <c r="L126">
        <v>35.81</v>
      </c>
      <c r="M126">
        <v>35.81</v>
      </c>
      <c r="N126">
        <v>36.25</v>
      </c>
      <c r="O126">
        <v>36.25</v>
      </c>
      <c r="P126">
        <v>0</v>
      </c>
      <c r="Q126">
        <v>0</v>
      </c>
      <c r="R126">
        <v>36.03</v>
      </c>
      <c r="S126">
        <v>36.25</v>
      </c>
      <c r="T126">
        <v>37.159999999999997</v>
      </c>
      <c r="U126">
        <v>37.159999999999997</v>
      </c>
      <c r="V126">
        <v>35.81</v>
      </c>
      <c r="W126">
        <v>35.81</v>
      </c>
      <c r="X126">
        <v>0</v>
      </c>
      <c r="Y126">
        <v>0</v>
      </c>
      <c r="Z126">
        <v>36.25</v>
      </c>
      <c r="AA126">
        <v>36.25</v>
      </c>
      <c r="AB126">
        <v>0</v>
      </c>
      <c r="AC126">
        <v>3.18</v>
      </c>
    </row>
    <row r="127" spans="1:29" x14ac:dyDescent="0.25">
      <c r="A127">
        <v>1000177</v>
      </c>
      <c r="B127" t="s">
        <v>139</v>
      </c>
      <c r="C127">
        <v>50</v>
      </c>
      <c r="D127">
        <v>9</v>
      </c>
      <c r="E127">
        <v>1</v>
      </c>
      <c r="F127" t="s">
        <v>15</v>
      </c>
      <c r="H127" t="e">
        <f>VLOOKUP(A127,Fat!A:C,3,0)</f>
        <v>#N/A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</row>
    <row r="128" spans="1:29" x14ac:dyDescent="0.25">
      <c r="A128">
        <v>1000178</v>
      </c>
      <c r="B128" t="s">
        <v>140</v>
      </c>
      <c r="C128">
        <v>50</v>
      </c>
      <c r="D128">
        <v>9</v>
      </c>
      <c r="E128">
        <v>2</v>
      </c>
      <c r="F128" t="s">
        <v>15</v>
      </c>
      <c r="H128" t="e">
        <f>VLOOKUP(A128,Fat!A:C,3,0)</f>
        <v>#N/A</v>
      </c>
      <c r="J128">
        <v>10.61</v>
      </c>
      <c r="K128">
        <v>14.15</v>
      </c>
      <c r="L128">
        <v>11.35</v>
      </c>
      <c r="M128">
        <v>15.11</v>
      </c>
      <c r="N128">
        <v>11.51</v>
      </c>
      <c r="O128">
        <v>15.31</v>
      </c>
      <c r="P128">
        <v>0</v>
      </c>
      <c r="Q128">
        <v>0</v>
      </c>
      <c r="R128">
        <v>11.42</v>
      </c>
      <c r="S128">
        <v>15.19</v>
      </c>
      <c r="T128">
        <v>11.84</v>
      </c>
      <c r="U128">
        <v>15.76</v>
      </c>
      <c r="V128">
        <v>9.86</v>
      </c>
      <c r="W128">
        <v>13.63</v>
      </c>
      <c r="X128">
        <v>0</v>
      </c>
      <c r="Y128">
        <v>0</v>
      </c>
      <c r="Z128">
        <v>9.98</v>
      </c>
      <c r="AA128">
        <v>13.8</v>
      </c>
      <c r="AB128">
        <v>20</v>
      </c>
      <c r="AC128">
        <v>4.93</v>
      </c>
    </row>
    <row r="129" spans="1:29" x14ac:dyDescent="0.25">
      <c r="A129">
        <v>1000179</v>
      </c>
      <c r="B129" t="s">
        <v>141</v>
      </c>
      <c r="C129">
        <v>50</v>
      </c>
      <c r="D129">
        <v>9</v>
      </c>
      <c r="E129">
        <v>1</v>
      </c>
      <c r="F129" t="s">
        <v>15</v>
      </c>
      <c r="H129" t="e">
        <f>VLOOKUP(A129,Fat!A:C,3,0)</f>
        <v>#N/A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23.96</v>
      </c>
      <c r="S129">
        <v>31.87</v>
      </c>
      <c r="T129">
        <v>24.83</v>
      </c>
      <c r="U129">
        <v>33.049999999999997</v>
      </c>
      <c r="V129">
        <v>0</v>
      </c>
      <c r="W129">
        <v>0</v>
      </c>
      <c r="X129">
        <v>0</v>
      </c>
      <c r="Y129">
        <v>0</v>
      </c>
      <c r="Z129">
        <v>20.92</v>
      </c>
      <c r="AA129">
        <v>28.92</v>
      </c>
      <c r="AB129">
        <v>75</v>
      </c>
      <c r="AC129">
        <v>2.12</v>
      </c>
    </row>
    <row r="130" spans="1:29" x14ac:dyDescent="0.25">
      <c r="A130">
        <v>1000180</v>
      </c>
      <c r="B130" t="s">
        <v>142</v>
      </c>
      <c r="C130">
        <v>50</v>
      </c>
      <c r="D130">
        <v>9</v>
      </c>
      <c r="E130">
        <v>7</v>
      </c>
      <c r="F130" t="s">
        <v>15</v>
      </c>
      <c r="G130" t="s">
        <v>19</v>
      </c>
      <c r="H130" t="e">
        <f>VLOOKUP(A130,Fat!A:C,3,0)</f>
        <v>#N/A</v>
      </c>
      <c r="J130">
        <v>52.9</v>
      </c>
      <c r="K130">
        <v>52.9</v>
      </c>
      <c r="L130">
        <v>56.09</v>
      </c>
      <c r="M130">
        <v>56.09</v>
      </c>
      <c r="N130">
        <v>56.77</v>
      </c>
      <c r="O130">
        <v>56.77</v>
      </c>
      <c r="P130">
        <v>0</v>
      </c>
      <c r="Q130">
        <v>0</v>
      </c>
      <c r="R130">
        <v>56.42</v>
      </c>
      <c r="S130">
        <v>56.77</v>
      </c>
      <c r="T130">
        <v>58.19</v>
      </c>
      <c r="U130">
        <v>58.19</v>
      </c>
      <c r="V130">
        <v>56.09</v>
      </c>
      <c r="W130">
        <v>56.09</v>
      </c>
      <c r="X130">
        <v>0</v>
      </c>
      <c r="Y130">
        <v>0</v>
      </c>
      <c r="Z130">
        <v>56.77</v>
      </c>
      <c r="AA130">
        <v>56.77</v>
      </c>
      <c r="AB130">
        <v>0</v>
      </c>
      <c r="AC130">
        <v>4.6500000000000004</v>
      </c>
    </row>
    <row r="131" spans="1:29" x14ac:dyDescent="0.25">
      <c r="A131">
        <v>1000181</v>
      </c>
      <c r="B131" t="s">
        <v>143</v>
      </c>
      <c r="C131">
        <v>50</v>
      </c>
      <c r="D131">
        <v>9</v>
      </c>
      <c r="E131">
        <v>1</v>
      </c>
      <c r="F131" t="s">
        <v>15</v>
      </c>
      <c r="H131" t="e">
        <f>VLOOKUP(A131,Fat!A:C,3,0)</f>
        <v>#N/A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85</v>
      </c>
      <c r="AC131">
        <v>0</v>
      </c>
    </row>
    <row r="132" spans="1:29" x14ac:dyDescent="0.25">
      <c r="A132">
        <v>1000182</v>
      </c>
      <c r="B132" t="s">
        <v>144</v>
      </c>
      <c r="C132">
        <v>50</v>
      </c>
      <c r="D132">
        <v>9</v>
      </c>
      <c r="E132">
        <v>1</v>
      </c>
      <c r="F132" t="s">
        <v>15</v>
      </c>
      <c r="G132" t="s">
        <v>19</v>
      </c>
      <c r="H132" t="e">
        <f>VLOOKUP(A132,Fat!A:C,3,0)</f>
        <v>#N/A</v>
      </c>
      <c r="J132">
        <v>146.91999999999999</v>
      </c>
      <c r="K132">
        <v>146.91999999999999</v>
      </c>
      <c r="L132">
        <v>155.78</v>
      </c>
      <c r="M132">
        <v>155.78</v>
      </c>
      <c r="N132">
        <v>157.66999999999999</v>
      </c>
      <c r="O132">
        <v>157.66999999999999</v>
      </c>
      <c r="P132">
        <v>0</v>
      </c>
      <c r="Q132">
        <v>0</v>
      </c>
      <c r="R132">
        <v>156.71</v>
      </c>
      <c r="S132">
        <v>157.66999999999999</v>
      </c>
      <c r="T132">
        <v>161.61000000000001</v>
      </c>
      <c r="U132">
        <v>161.61000000000001</v>
      </c>
      <c r="V132">
        <v>155.78</v>
      </c>
      <c r="W132">
        <v>155.78</v>
      </c>
      <c r="X132">
        <v>0</v>
      </c>
      <c r="Y132">
        <v>0</v>
      </c>
      <c r="Z132">
        <v>157.66999999999999</v>
      </c>
      <c r="AA132">
        <v>157.66999999999999</v>
      </c>
      <c r="AB132">
        <v>0</v>
      </c>
      <c r="AC132">
        <v>13.85</v>
      </c>
    </row>
    <row r="133" spans="1:29" x14ac:dyDescent="0.25">
      <c r="A133">
        <v>1000184</v>
      </c>
      <c r="B133" t="s">
        <v>145</v>
      </c>
      <c r="C133">
        <v>50</v>
      </c>
      <c r="D133">
        <v>9</v>
      </c>
      <c r="E133">
        <v>1</v>
      </c>
      <c r="F133" t="s">
        <v>15</v>
      </c>
      <c r="G133" t="s">
        <v>19</v>
      </c>
      <c r="H133" t="e">
        <f>VLOOKUP(A133,Fat!A:C,3,0)</f>
        <v>#N/A</v>
      </c>
      <c r="J133">
        <v>435.66</v>
      </c>
      <c r="K133">
        <v>602.24</v>
      </c>
      <c r="L133">
        <v>461.94</v>
      </c>
      <c r="M133">
        <v>638.55999999999995</v>
      </c>
      <c r="N133">
        <v>467.55</v>
      </c>
      <c r="O133">
        <v>646.32000000000005</v>
      </c>
      <c r="P133">
        <v>0</v>
      </c>
      <c r="Q133">
        <v>0</v>
      </c>
      <c r="R133">
        <v>464.71</v>
      </c>
      <c r="S133">
        <v>642.39</v>
      </c>
      <c r="T133">
        <v>479.24</v>
      </c>
      <c r="U133">
        <v>662.52</v>
      </c>
      <c r="V133">
        <v>461.94</v>
      </c>
      <c r="W133">
        <v>638.55999999999995</v>
      </c>
      <c r="X133">
        <v>0</v>
      </c>
      <c r="Y133">
        <v>0</v>
      </c>
      <c r="Z133">
        <v>467.55</v>
      </c>
      <c r="AA133">
        <v>646.32000000000005</v>
      </c>
      <c r="AB133">
        <v>0</v>
      </c>
      <c r="AC133">
        <v>38.28</v>
      </c>
    </row>
    <row r="134" spans="1:29" x14ac:dyDescent="0.25">
      <c r="A134">
        <v>1000187</v>
      </c>
      <c r="B134" t="s">
        <v>146</v>
      </c>
      <c r="C134">
        <v>50</v>
      </c>
      <c r="D134">
        <v>9</v>
      </c>
      <c r="E134">
        <v>1</v>
      </c>
      <c r="F134" t="s">
        <v>15</v>
      </c>
      <c r="G134" t="s">
        <v>19</v>
      </c>
      <c r="H134" t="e">
        <f>VLOOKUP(A134,Fat!A:C,3,0)</f>
        <v>#N/A</v>
      </c>
      <c r="J134">
        <v>65.34</v>
      </c>
      <c r="K134">
        <v>65.34</v>
      </c>
      <c r="L134">
        <v>69.290000000000006</v>
      </c>
      <c r="M134">
        <v>69.290000000000006</v>
      </c>
      <c r="N134">
        <v>70.13</v>
      </c>
      <c r="O134">
        <v>70.13</v>
      </c>
      <c r="P134">
        <v>0</v>
      </c>
      <c r="Q134">
        <v>0</v>
      </c>
      <c r="R134">
        <v>69.7</v>
      </c>
      <c r="S134">
        <v>70.13</v>
      </c>
      <c r="T134">
        <v>71.88</v>
      </c>
      <c r="U134">
        <v>71.88</v>
      </c>
      <c r="V134">
        <v>69.290000000000006</v>
      </c>
      <c r="W134">
        <v>69.290000000000006</v>
      </c>
      <c r="X134">
        <v>0</v>
      </c>
      <c r="Y134">
        <v>0</v>
      </c>
      <c r="Z134">
        <v>70.13</v>
      </c>
      <c r="AA134">
        <v>70.13</v>
      </c>
      <c r="AB134">
        <v>0</v>
      </c>
      <c r="AC134">
        <v>5.82</v>
      </c>
    </row>
    <row r="135" spans="1:29" x14ac:dyDescent="0.25">
      <c r="A135">
        <v>1000188</v>
      </c>
      <c r="B135" t="s">
        <v>147</v>
      </c>
      <c r="C135">
        <v>50</v>
      </c>
      <c r="D135">
        <v>9</v>
      </c>
      <c r="E135">
        <v>1</v>
      </c>
      <c r="F135" t="s">
        <v>15</v>
      </c>
      <c r="H135" t="e">
        <f>VLOOKUP(A135,Fat!A:C,3,0)</f>
        <v>#N/A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28.01</v>
      </c>
      <c r="S135">
        <v>38.71</v>
      </c>
      <c r="T135">
        <v>28.89</v>
      </c>
      <c r="U135">
        <v>39.94</v>
      </c>
      <c r="V135">
        <v>0</v>
      </c>
      <c r="W135">
        <v>0</v>
      </c>
      <c r="X135">
        <v>0</v>
      </c>
      <c r="Y135">
        <v>0</v>
      </c>
      <c r="Z135">
        <v>28.19</v>
      </c>
      <c r="AA135">
        <v>38.96</v>
      </c>
      <c r="AB135">
        <v>85</v>
      </c>
      <c r="AC135">
        <v>2.44</v>
      </c>
    </row>
    <row r="136" spans="1:29" x14ac:dyDescent="0.25">
      <c r="A136">
        <v>1000189</v>
      </c>
      <c r="B136" t="s">
        <v>148</v>
      </c>
      <c r="C136">
        <v>50</v>
      </c>
      <c r="D136">
        <v>9</v>
      </c>
      <c r="E136">
        <v>1</v>
      </c>
      <c r="F136" t="s">
        <v>15</v>
      </c>
      <c r="G136" t="s">
        <v>19</v>
      </c>
      <c r="H136" t="e">
        <f>VLOOKUP(A136,Fat!A:C,3,0)</f>
        <v>#N/A</v>
      </c>
      <c r="J136">
        <v>189.78</v>
      </c>
      <c r="K136">
        <v>262.35000000000002</v>
      </c>
      <c r="L136">
        <v>201.23</v>
      </c>
      <c r="M136">
        <v>278.17</v>
      </c>
      <c r="N136">
        <v>203.67</v>
      </c>
      <c r="O136">
        <v>281.55</v>
      </c>
      <c r="P136">
        <v>0</v>
      </c>
      <c r="Q136">
        <v>0</v>
      </c>
      <c r="R136">
        <v>202.43</v>
      </c>
      <c r="S136">
        <v>279.83</v>
      </c>
      <c r="T136">
        <v>208.76</v>
      </c>
      <c r="U136">
        <v>288.60000000000002</v>
      </c>
      <c r="V136">
        <v>201.23</v>
      </c>
      <c r="W136">
        <v>278.17</v>
      </c>
      <c r="X136">
        <v>0</v>
      </c>
      <c r="Y136">
        <v>0</v>
      </c>
      <c r="Z136">
        <v>203.67</v>
      </c>
      <c r="AA136">
        <v>281.55</v>
      </c>
      <c r="AB136">
        <v>0</v>
      </c>
      <c r="AC136">
        <v>16.68</v>
      </c>
    </row>
    <row r="137" spans="1:29" x14ac:dyDescent="0.25">
      <c r="A137">
        <v>1000193</v>
      </c>
      <c r="B137" t="s">
        <v>149</v>
      </c>
      <c r="C137">
        <v>50</v>
      </c>
      <c r="D137">
        <v>9</v>
      </c>
      <c r="E137">
        <v>7</v>
      </c>
      <c r="F137" t="s">
        <v>15</v>
      </c>
      <c r="H137" t="e">
        <f>VLOOKUP(A137,Fat!A:C,3,0)</f>
        <v>#N/A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80</v>
      </c>
      <c r="AC137">
        <v>0</v>
      </c>
    </row>
    <row r="138" spans="1:29" x14ac:dyDescent="0.25">
      <c r="A138">
        <v>1000195</v>
      </c>
      <c r="B138" t="s">
        <v>150</v>
      </c>
      <c r="C138">
        <v>50</v>
      </c>
      <c r="D138">
        <v>9</v>
      </c>
      <c r="E138">
        <v>1</v>
      </c>
      <c r="F138" t="s">
        <v>15</v>
      </c>
      <c r="H138" t="e">
        <f>VLOOKUP(A138,Fat!A:C,3,0)</f>
        <v>#N/A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60</v>
      </c>
      <c r="AC138">
        <v>0</v>
      </c>
    </row>
    <row r="139" spans="1:29" x14ac:dyDescent="0.25">
      <c r="A139">
        <v>1000197</v>
      </c>
      <c r="B139" t="s">
        <v>151</v>
      </c>
      <c r="C139">
        <v>50</v>
      </c>
      <c r="D139">
        <v>9</v>
      </c>
      <c r="E139">
        <v>1</v>
      </c>
      <c r="F139" t="s">
        <v>15</v>
      </c>
      <c r="G139" t="s">
        <v>19</v>
      </c>
      <c r="H139" t="e">
        <f>VLOOKUP(A139,Fat!A:C,3,0)</f>
        <v>#N/A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6.41</v>
      </c>
      <c r="S139">
        <v>8.86</v>
      </c>
      <c r="T139">
        <v>6.61</v>
      </c>
      <c r="U139">
        <v>9.14</v>
      </c>
      <c r="V139">
        <v>0</v>
      </c>
      <c r="W139">
        <v>0</v>
      </c>
      <c r="X139">
        <v>0</v>
      </c>
      <c r="Y139">
        <v>0</v>
      </c>
      <c r="Z139">
        <v>6.45</v>
      </c>
      <c r="AA139">
        <v>8.92</v>
      </c>
      <c r="AB139">
        <v>72</v>
      </c>
      <c r="AC139">
        <v>0.56000000000000005</v>
      </c>
    </row>
    <row r="140" spans="1:29" x14ac:dyDescent="0.25">
      <c r="A140">
        <v>1000199</v>
      </c>
      <c r="B140" t="s">
        <v>152</v>
      </c>
      <c r="C140">
        <v>50</v>
      </c>
      <c r="D140">
        <v>9</v>
      </c>
      <c r="E140">
        <v>7</v>
      </c>
      <c r="F140" t="s">
        <v>15</v>
      </c>
      <c r="H140" t="e">
        <f>VLOOKUP(A140,Fat!A:C,3,0)</f>
        <v>#N/A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60</v>
      </c>
      <c r="AC140">
        <v>0</v>
      </c>
    </row>
    <row r="141" spans="1:29" x14ac:dyDescent="0.25">
      <c r="A141" s="13">
        <v>1000200</v>
      </c>
      <c r="B141" s="13" t="s">
        <v>153</v>
      </c>
      <c r="C141" s="13">
        <v>50</v>
      </c>
      <c r="D141" s="13">
        <v>9</v>
      </c>
      <c r="E141" s="13">
        <v>7</v>
      </c>
      <c r="F141" s="13" t="s">
        <v>15</v>
      </c>
      <c r="G141" s="13" t="s">
        <v>19</v>
      </c>
      <c r="H141" s="13">
        <f>VLOOKUP(A141,Fat!A:C,3,0)</f>
        <v>1</v>
      </c>
      <c r="I141" s="13" t="e">
        <f>VLOOKUP(A141,[2]MAPA!$A:$P,16,0)</f>
        <v>#N/A</v>
      </c>
      <c r="J141">
        <v>6.69</v>
      </c>
      <c r="K141">
        <v>8.92</v>
      </c>
      <c r="L141">
        <v>7.16</v>
      </c>
      <c r="M141">
        <v>9.52</v>
      </c>
      <c r="N141">
        <v>7.26</v>
      </c>
      <c r="O141">
        <v>9.65</v>
      </c>
      <c r="P141">
        <v>0</v>
      </c>
      <c r="Q141">
        <v>0</v>
      </c>
      <c r="R141">
        <v>7.2</v>
      </c>
      <c r="S141">
        <v>9.57</v>
      </c>
      <c r="T141">
        <v>7.47</v>
      </c>
      <c r="U141">
        <v>9.94</v>
      </c>
      <c r="V141">
        <v>6.22</v>
      </c>
      <c r="W141">
        <v>8.59</v>
      </c>
      <c r="X141">
        <v>0</v>
      </c>
      <c r="Y141">
        <v>0</v>
      </c>
      <c r="Z141">
        <v>6.29</v>
      </c>
      <c r="AA141">
        <v>8.6999999999999993</v>
      </c>
      <c r="AB141">
        <v>70</v>
      </c>
      <c r="AC141">
        <v>0.62</v>
      </c>
    </row>
    <row r="142" spans="1:29" x14ac:dyDescent="0.25">
      <c r="A142">
        <v>1000201</v>
      </c>
      <c r="B142" t="s">
        <v>154</v>
      </c>
      <c r="C142">
        <v>50</v>
      </c>
      <c r="D142">
        <v>9</v>
      </c>
      <c r="E142">
        <v>1</v>
      </c>
      <c r="F142" t="s">
        <v>15</v>
      </c>
      <c r="H142" t="e">
        <f>VLOOKUP(A142,Fat!A:C,3,0)</f>
        <v>#N/A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</row>
    <row r="143" spans="1:29" x14ac:dyDescent="0.25">
      <c r="A143">
        <v>1000202</v>
      </c>
      <c r="B143" t="s">
        <v>155</v>
      </c>
      <c r="C143">
        <v>50</v>
      </c>
      <c r="D143">
        <v>9</v>
      </c>
      <c r="E143">
        <v>1</v>
      </c>
      <c r="F143" t="s">
        <v>15</v>
      </c>
      <c r="H143" t="e">
        <f>VLOOKUP(A143,Fat!A:C,3,0)</f>
        <v>#N/A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8.52</v>
      </c>
      <c r="S143">
        <v>11.33</v>
      </c>
      <c r="T143">
        <v>8.83</v>
      </c>
      <c r="U143">
        <v>11.75</v>
      </c>
      <c r="V143">
        <v>0</v>
      </c>
      <c r="W143">
        <v>0</v>
      </c>
      <c r="X143">
        <v>0</v>
      </c>
      <c r="Y143">
        <v>0</v>
      </c>
      <c r="Z143">
        <v>7.44</v>
      </c>
      <c r="AA143">
        <v>10.28</v>
      </c>
      <c r="AB143">
        <v>75</v>
      </c>
      <c r="AC143">
        <v>0.74</v>
      </c>
    </row>
    <row r="144" spans="1:29" x14ac:dyDescent="0.25">
      <c r="A144">
        <v>1000204</v>
      </c>
      <c r="B144" t="s">
        <v>156</v>
      </c>
      <c r="C144">
        <v>50</v>
      </c>
      <c r="D144">
        <v>9</v>
      </c>
      <c r="E144">
        <v>1</v>
      </c>
      <c r="F144" t="s">
        <v>15</v>
      </c>
      <c r="H144" t="e">
        <f>VLOOKUP(A144,Fat!A:C,3,0)</f>
        <v>#N/A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</row>
    <row r="145" spans="1:29" x14ac:dyDescent="0.25">
      <c r="A145">
        <v>1000205</v>
      </c>
      <c r="B145" t="s">
        <v>157</v>
      </c>
      <c r="C145">
        <v>50</v>
      </c>
      <c r="D145">
        <v>9</v>
      </c>
      <c r="E145">
        <v>1</v>
      </c>
      <c r="F145" t="s">
        <v>15</v>
      </c>
      <c r="H145" t="e">
        <f>VLOOKUP(A145,Fat!A:C,3,0)</f>
        <v>#N/A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</row>
    <row r="146" spans="1:29" x14ac:dyDescent="0.25">
      <c r="A146">
        <v>1000206</v>
      </c>
      <c r="B146" t="s">
        <v>158</v>
      </c>
      <c r="C146">
        <v>50</v>
      </c>
      <c r="D146">
        <v>9</v>
      </c>
      <c r="E146">
        <v>7</v>
      </c>
      <c r="F146" t="s">
        <v>15</v>
      </c>
      <c r="H146" t="e">
        <f>VLOOKUP(A146,Fat!A:C,3,0)</f>
        <v>#N/A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85</v>
      </c>
      <c r="AC146">
        <v>0</v>
      </c>
    </row>
    <row r="147" spans="1:29" x14ac:dyDescent="0.25">
      <c r="A147">
        <v>1000207</v>
      </c>
      <c r="B147" t="s">
        <v>159</v>
      </c>
      <c r="C147">
        <v>50</v>
      </c>
      <c r="D147">
        <v>9</v>
      </c>
      <c r="E147">
        <v>1</v>
      </c>
      <c r="F147" t="s">
        <v>15</v>
      </c>
      <c r="H147" t="e">
        <f>VLOOKUP(A147,Fat!A:C,3,0)</f>
        <v>#N/A</v>
      </c>
      <c r="J147">
        <v>16.440000000000001</v>
      </c>
      <c r="K147">
        <v>21.93</v>
      </c>
      <c r="L147">
        <v>17.59</v>
      </c>
      <c r="M147">
        <v>23.41</v>
      </c>
      <c r="N147">
        <v>17.84</v>
      </c>
      <c r="O147">
        <v>23.73</v>
      </c>
      <c r="P147">
        <v>0</v>
      </c>
      <c r="Q147">
        <v>0</v>
      </c>
      <c r="R147">
        <v>17.71</v>
      </c>
      <c r="S147">
        <v>23.55</v>
      </c>
      <c r="T147">
        <v>18.36</v>
      </c>
      <c r="U147">
        <v>24.44</v>
      </c>
      <c r="V147">
        <v>15.28</v>
      </c>
      <c r="W147">
        <v>21.12</v>
      </c>
      <c r="X147">
        <v>0</v>
      </c>
      <c r="Y147">
        <v>0</v>
      </c>
      <c r="Z147">
        <v>15.47</v>
      </c>
      <c r="AA147">
        <v>21.38</v>
      </c>
      <c r="AB147">
        <v>60</v>
      </c>
      <c r="AC147">
        <v>1.53</v>
      </c>
    </row>
    <row r="148" spans="1:29" x14ac:dyDescent="0.25">
      <c r="A148">
        <v>1000208</v>
      </c>
      <c r="B148" t="s">
        <v>160</v>
      </c>
      <c r="C148">
        <v>50</v>
      </c>
      <c r="D148">
        <v>9</v>
      </c>
      <c r="E148">
        <v>1</v>
      </c>
      <c r="F148" t="s">
        <v>15</v>
      </c>
      <c r="H148" t="e">
        <f>VLOOKUP(A148,Fat!A:C,3,0)</f>
        <v>#N/A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</row>
    <row r="149" spans="1:29" x14ac:dyDescent="0.25">
      <c r="A149">
        <v>1000209</v>
      </c>
      <c r="B149" t="s">
        <v>92</v>
      </c>
      <c r="C149">
        <v>50</v>
      </c>
      <c r="D149">
        <v>9</v>
      </c>
      <c r="E149">
        <v>1</v>
      </c>
      <c r="F149" t="s">
        <v>15</v>
      </c>
      <c r="G149" t="s">
        <v>19</v>
      </c>
      <c r="H149" t="e">
        <f>VLOOKUP(A149,Fat!A:C,3,0)</f>
        <v>#N/A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80</v>
      </c>
      <c r="AC149">
        <v>0</v>
      </c>
    </row>
    <row r="150" spans="1:29" x14ac:dyDescent="0.25">
      <c r="A150" s="13">
        <v>1000211</v>
      </c>
      <c r="B150" s="13" t="s">
        <v>161</v>
      </c>
      <c r="C150" s="13">
        <v>50</v>
      </c>
      <c r="D150" s="13">
        <v>9</v>
      </c>
      <c r="E150" s="13">
        <v>1</v>
      </c>
      <c r="F150" s="13" t="s">
        <v>15</v>
      </c>
      <c r="G150" s="13"/>
      <c r="H150" s="13">
        <f>VLOOKUP(A150,Fat!A:C,3,0)</f>
        <v>55</v>
      </c>
      <c r="I150" s="13" t="e">
        <f>VLOOKUP(A150,[2]MAPA!$A:$P,16,0)</f>
        <v>#N/A</v>
      </c>
      <c r="J150">
        <v>16.440000000000001</v>
      </c>
      <c r="K150">
        <v>21.93</v>
      </c>
      <c r="L150">
        <v>17.59</v>
      </c>
      <c r="M150">
        <v>23.41</v>
      </c>
      <c r="N150">
        <v>17.84</v>
      </c>
      <c r="O150">
        <v>23.73</v>
      </c>
      <c r="P150">
        <v>0</v>
      </c>
      <c r="Q150">
        <v>0</v>
      </c>
      <c r="R150">
        <v>17.71</v>
      </c>
      <c r="S150">
        <v>23.55</v>
      </c>
      <c r="T150">
        <v>18.36</v>
      </c>
      <c r="U150">
        <v>24.44</v>
      </c>
      <c r="V150">
        <v>15.28</v>
      </c>
      <c r="W150">
        <v>21.12</v>
      </c>
      <c r="X150">
        <v>0</v>
      </c>
      <c r="Y150">
        <v>0</v>
      </c>
      <c r="Z150">
        <v>15.47</v>
      </c>
      <c r="AA150">
        <v>21.38</v>
      </c>
      <c r="AB150">
        <v>60</v>
      </c>
      <c r="AC150">
        <v>1.53</v>
      </c>
    </row>
    <row r="151" spans="1:29" x14ac:dyDescent="0.25">
      <c r="A151">
        <v>1000213</v>
      </c>
      <c r="B151" t="s">
        <v>162</v>
      </c>
      <c r="C151">
        <v>50</v>
      </c>
      <c r="D151">
        <v>9</v>
      </c>
      <c r="E151">
        <v>1</v>
      </c>
      <c r="F151" t="s">
        <v>15</v>
      </c>
      <c r="G151" t="s">
        <v>19</v>
      </c>
      <c r="H151" t="e">
        <f>VLOOKUP(A151,Fat!A:C,3,0)</f>
        <v>#N/A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8.3800000000000008</v>
      </c>
      <c r="S151">
        <v>11.14</v>
      </c>
      <c r="T151">
        <v>8.68</v>
      </c>
      <c r="U151">
        <v>11.55</v>
      </c>
      <c r="V151">
        <v>0</v>
      </c>
      <c r="W151">
        <v>0</v>
      </c>
      <c r="X151">
        <v>0</v>
      </c>
      <c r="Y151">
        <v>0</v>
      </c>
      <c r="Z151">
        <v>7.32</v>
      </c>
      <c r="AA151">
        <v>10.119999999999999</v>
      </c>
      <c r="AB151">
        <v>75</v>
      </c>
      <c r="AC151">
        <v>0.73</v>
      </c>
    </row>
    <row r="152" spans="1:29" x14ac:dyDescent="0.25">
      <c r="A152">
        <v>1000214</v>
      </c>
      <c r="B152" t="s">
        <v>163</v>
      </c>
      <c r="C152">
        <v>50</v>
      </c>
      <c r="D152">
        <v>9</v>
      </c>
      <c r="E152">
        <v>1</v>
      </c>
      <c r="F152" t="s">
        <v>15</v>
      </c>
      <c r="H152" t="e">
        <f>VLOOKUP(A152,Fat!A:C,3,0)</f>
        <v>#N/A</v>
      </c>
      <c r="J152">
        <v>33.049999999999997</v>
      </c>
      <c r="K152">
        <v>45.69</v>
      </c>
      <c r="L152">
        <v>35.04</v>
      </c>
      <c r="M152">
        <v>48.44</v>
      </c>
      <c r="N152">
        <v>35.47</v>
      </c>
      <c r="O152">
        <v>49.03</v>
      </c>
      <c r="P152">
        <v>0</v>
      </c>
      <c r="Q152">
        <v>0</v>
      </c>
      <c r="R152">
        <v>35.25</v>
      </c>
      <c r="S152">
        <v>48.72</v>
      </c>
      <c r="T152">
        <v>36.36</v>
      </c>
      <c r="U152">
        <v>50.27</v>
      </c>
      <c r="V152">
        <v>35.04</v>
      </c>
      <c r="W152">
        <v>48.44</v>
      </c>
      <c r="X152">
        <v>0</v>
      </c>
      <c r="Y152">
        <v>0</v>
      </c>
      <c r="Z152">
        <v>35.47</v>
      </c>
      <c r="AA152">
        <v>49.03</v>
      </c>
      <c r="AB152">
        <v>0</v>
      </c>
      <c r="AC152">
        <v>0</v>
      </c>
    </row>
    <row r="153" spans="1:29" x14ac:dyDescent="0.25">
      <c r="A153">
        <v>1000216</v>
      </c>
      <c r="B153" t="s">
        <v>164</v>
      </c>
      <c r="C153">
        <v>50</v>
      </c>
      <c r="D153">
        <v>9</v>
      </c>
      <c r="E153">
        <v>98</v>
      </c>
      <c r="F153" t="s">
        <v>15</v>
      </c>
      <c r="H153" t="e">
        <f>VLOOKUP(A153,Fat!A:C,3,0)</f>
        <v>#N/A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</row>
    <row r="154" spans="1:29" x14ac:dyDescent="0.25">
      <c r="A154">
        <v>1000217</v>
      </c>
      <c r="B154" t="s">
        <v>165</v>
      </c>
      <c r="C154">
        <v>50</v>
      </c>
      <c r="D154">
        <v>9</v>
      </c>
      <c r="E154">
        <v>98</v>
      </c>
      <c r="F154" t="s">
        <v>15</v>
      </c>
      <c r="H154" t="e">
        <f>VLOOKUP(A154,Fat!A:C,3,0)</f>
        <v>#N/A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</row>
    <row r="155" spans="1:29" x14ac:dyDescent="0.25">
      <c r="A155">
        <v>1000218</v>
      </c>
      <c r="B155" t="s">
        <v>166</v>
      </c>
      <c r="C155">
        <v>50</v>
      </c>
      <c r="D155">
        <v>9</v>
      </c>
      <c r="E155">
        <v>98</v>
      </c>
      <c r="F155" t="s">
        <v>15</v>
      </c>
      <c r="H155" t="e">
        <f>VLOOKUP(A155,Fat!A:C,3,0)</f>
        <v>#N/A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</row>
    <row r="156" spans="1:29" x14ac:dyDescent="0.25">
      <c r="A156" s="13">
        <v>1000220</v>
      </c>
      <c r="B156" s="13" t="s">
        <v>167</v>
      </c>
      <c r="C156" s="13">
        <v>50</v>
      </c>
      <c r="D156" s="13">
        <v>9</v>
      </c>
      <c r="E156" s="13">
        <v>1</v>
      </c>
      <c r="F156" s="13" t="s">
        <v>15</v>
      </c>
      <c r="G156" s="13"/>
      <c r="H156" s="13">
        <f>VLOOKUP(A156,Fat!A:C,3,0)</f>
        <v>192158</v>
      </c>
      <c r="I156" s="13">
        <f>VLOOKUP(A156,[2]MAPA!$A:$P,16,0)</f>
        <v>0</v>
      </c>
      <c r="J156">
        <v>10.01</v>
      </c>
      <c r="K156">
        <v>13.84</v>
      </c>
      <c r="L156">
        <v>10.62</v>
      </c>
      <c r="M156">
        <v>14.68</v>
      </c>
      <c r="N156">
        <v>10.75</v>
      </c>
      <c r="O156">
        <v>14.86</v>
      </c>
      <c r="P156">
        <v>0</v>
      </c>
      <c r="Q156">
        <v>0</v>
      </c>
      <c r="R156">
        <v>10.68</v>
      </c>
      <c r="S156">
        <v>14.76</v>
      </c>
      <c r="T156">
        <v>11.02</v>
      </c>
      <c r="U156">
        <v>15.23</v>
      </c>
      <c r="V156">
        <v>10.62</v>
      </c>
      <c r="W156">
        <v>14.68</v>
      </c>
      <c r="X156">
        <v>0</v>
      </c>
      <c r="Y156">
        <v>0</v>
      </c>
      <c r="Z156">
        <v>10.75</v>
      </c>
      <c r="AA156">
        <v>14.86</v>
      </c>
      <c r="AB156">
        <v>85</v>
      </c>
      <c r="AC156">
        <v>1</v>
      </c>
    </row>
    <row r="157" spans="1:29" x14ac:dyDescent="0.25">
      <c r="A157">
        <v>1000222</v>
      </c>
      <c r="B157" t="s">
        <v>168</v>
      </c>
      <c r="C157">
        <v>50</v>
      </c>
      <c r="D157">
        <v>9</v>
      </c>
      <c r="E157">
        <v>7</v>
      </c>
      <c r="F157" t="s">
        <v>15</v>
      </c>
      <c r="H157" t="e">
        <f>VLOOKUP(A157,Fat!A:C,3,0)</f>
        <v>#N/A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5.66</v>
      </c>
      <c r="S157">
        <v>7.82</v>
      </c>
      <c r="T157">
        <v>5.84</v>
      </c>
      <c r="U157">
        <v>8.07</v>
      </c>
      <c r="V157">
        <v>0</v>
      </c>
      <c r="W157">
        <v>0</v>
      </c>
      <c r="X157">
        <v>0</v>
      </c>
      <c r="Y157">
        <v>0</v>
      </c>
      <c r="Z157">
        <v>5.7</v>
      </c>
      <c r="AA157">
        <v>7.88</v>
      </c>
      <c r="AB157">
        <v>80</v>
      </c>
      <c r="AC157">
        <v>0.5</v>
      </c>
    </row>
    <row r="158" spans="1:29" x14ac:dyDescent="0.25">
      <c r="A158">
        <v>1000225</v>
      </c>
      <c r="B158" t="s">
        <v>169</v>
      </c>
      <c r="C158">
        <v>50</v>
      </c>
      <c r="D158">
        <v>9</v>
      </c>
      <c r="E158">
        <v>7</v>
      </c>
      <c r="F158" t="s">
        <v>15</v>
      </c>
      <c r="G158" t="s">
        <v>19</v>
      </c>
      <c r="H158" t="e">
        <f>VLOOKUP(A158,Fat!A:C,3,0)</f>
        <v>#N/A</v>
      </c>
      <c r="J158">
        <v>178.24</v>
      </c>
      <c r="K158">
        <v>178.24</v>
      </c>
      <c r="L158">
        <v>188.99</v>
      </c>
      <c r="M158">
        <v>188.99</v>
      </c>
      <c r="N158">
        <v>191.28</v>
      </c>
      <c r="O158">
        <v>191.28</v>
      </c>
      <c r="P158">
        <v>0</v>
      </c>
      <c r="Q158">
        <v>0</v>
      </c>
      <c r="R158">
        <v>190.12</v>
      </c>
      <c r="S158">
        <v>191.28</v>
      </c>
      <c r="T158">
        <v>196.06</v>
      </c>
      <c r="U158">
        <v>196.06</v>
      </c>
      <c r="V158">
        <v>188.99</v>
      </c>
      <c r="W158">
        <v>188.99</v>
      </c>
      <c r="X158">
        <v>0</v>
      </c>
      <c r="Y158">
        <v>0</v>
      </c>
      <c r="Z158">
        <v>191.28</v>
      </c>
      <c r="AA158">
        <v>191.28</v>
      </c>
      <c r="AB158">
        <v>0</v>
      </c>
      <c r="AC158">
        <v>16.59</v>
      </c>
    </row>
    <row r="159" spans="1:29" x14ac:dyDescent="0.25">
      <c r="A159">
        <v>1000226</v>
      </c>
      <c r="B159" t="s">
        <v>170</v>
      </c>
      <c r="C159">
        <v>50</v>
      </c>
      <c r="D159">
        <v>9</v>
      </c>
      <c r="E159">
        <v>7</v>
      </c>
      <c r="F159" t="s">
        <v>15</v>
      </c>
      <c r="G159" t="s">
        <v>19</v>
      </c>
      <c r="H159" t="e">
        <f>VLOOKUP(A159,Fat!A:C,3,0)</f>
        <v>#N/A</v>
      </c>
      <c r="J159">
        <v>255.44</v>
      </c>
      <c r="K159">
        <v>255.44</v>
      </c>
      <c r="L159">
        <v>270.85000000000002</v>
      </c>
      <c r="M159">
        <v>270.85000000000002</v>
      </c>
      <c r="N159">
        <v>274.14</v>
      </c>
      <c r="O159">
        <v>274.14</v>
      </c>
      <c r="P159">
        <v>0</v>
      </c>
      <c r="Q159">
        <v>0</v>
      </c>
      <c r="R159">
        <v>272.47000000000003</v>
      </c>
      <c r="S159">
        <v>274.14</v>
      </c>
      <c r="T159">
        <v>280.99</v>
      </c>
      <c r="U159">
        <v>280.99</v>
      </c>
      <c r="V159">
        <v>270.85000000000002</v>
      </c>
      <c r="W159">
        <v>270.85000000000002</v>
      </c>
      <c r="X159">
        <v>0</v>
      </c>
      <c r="Y159">
        <v>0</v>
      </c>
      <c r="Z159">
        <v>274.14</v>
      </c>
      <c r="AA159">
        <v>274.14</v>
      </c>
      <c r="AB159">
        <v>0</v>
      </c>
      <c r="AC159">
        <v>23.78</v>
      </c>
    </row>
    <row r="160" spans="1:29" x14ac:dyDescent="0.25">
      <c r="A160" s="13">
        <v>1000227</v>
      </c>
      <c r="B160" s="13" t="s">
        <v>171</v>
      </c>
      <c r="C160" s="13">
        <v>50</v>
      </c>
      <c r="D160" s="13">
        <v>9</v>
      </c>
      <c r="E160" s="13">
        <v>1</v>
      </c>
      <c r="F160" s="13" t="s">
        <v>15</v>
      </c>
      <c r="G160" s="13"/>
      <c r="H160" s="13">
        <f>VLOOKUP(A160,Fat!A:C,3,0)</f>
        <v>118</v>
      </c>
      <c r="I160" s="13">
        <f>VLOOKUP(A160,[2]MAPA!$A:$P,16,0)</f>
        <v>0</v>
      </c>
      <c r="J160">
        <v>10.18</v>
      </c>
      <c r="K160">
        <v>14.07</v>
      </c>
      <c r="L160">
        <v>10.79</v>
      </c>
      <c r="M160">
        <v>14.91</v>
      </c>
      <c r="N160">
        <v>10.92</v>
      </c>
      <c r="O160">
        <v>15.1</v>
      </c>
      <c r="P160">
        <v>0</v>
      </c>
      <c r="Q160">
        <v>0</v>
      </c>
      <c r="R160">
        <v>10.85</v>
      </c>
      <c r="S160">
        <v>14.99</v>
      </c>
      <c r="T160">
        <v>11.19</v>
      </c>
      <c r="U160">
        <v>15.47</v>
      </c>
      <c r="V160">
        <v>10.79</v>
      </c>
      <c r="W160">
        <v>14.91</v>
      </c>
      <c r="X160">
        <v>0</v>
      </c>
      <c r="Y160">
        <v>0</v>
      </c>
      <c r="Z160">
        <v>10.92</v>
      </c>
      <c r="AA160">
        <v>15.1</v>
      </c>
      <c r="AB160">
        <v>78</v>
      </c>
      <c r="AC160">
        <v>1.02</v>
      </c>
    </row>
    <row r="161" spans="1:29" x14ac:dyDescent="0.25">
      <c r="A161">
        <v>1000228</v>
      </c>
      <c r="B161" t="s">
        <v>172</v>
      </c>
      <c r="C161">
        <v>50</v>
      </c>
      <c r="D161">
        <v>9</v>
      </c>
      <c r="E161">
        <v>1</v>
      </c>
      <c r="F161" t="s">
        <v>15</v>
      </c>
      <c r="G161" t="s">
        <v>19</v>
      </c>
      <c r="H161" t="e">
        <f>VLOOKUP(A161,Fat!A:C,3,0)</f>
        <v>#N/A</v>
      </c>
      <c r="J161">
        <v>154.97999999999999</v>
      </c>
      <c r="K161">
        <v>214.24</v>
      </c>
      <c r="L161">
        <v>164.33</v>
      </c>
      <c r="M161">
        <v>227.16</v>
      </c>
      <c r="N161">
        <v>166.32</v>
      </c>
      <c r="O161">
        <v>229.92</v>
      </c>
      <c r="P161">
        <v>0</v>
      </c>
      <c r="Q161">
        <v>0</v>
      </c>
      <c r="R161">
        <v>165.31</v>
      </c>
      <c r="S161">
        <v>228.51</v>
      </c>
      <c r="T161">
        <v>170.48</v>
      </c>
      <c r="U161">
        <v>235.68</v>
      </c>
      <c r="V161">
        <v>164.33</v>
      </c>
      <c r="W161">
        <v>227.16</v>
      </c>
      <c r="X161">
        <v>0</v>
      </c>
      <c r="Y161">
        <v>0</v>
      </c>
      <c r="Z161">
        <v>166.32</v>
      </c>
      <c r="AA161">
        <v>229.92</v>
      </c>
      <c r="AB161">
        <v>0</v>
      </c>
      <c r="AC161">
        <v>13.62</v>
      </c>
    </row>
    <row r="162" spans="1:29" x14ac:dyDescent="0.25">
      <c r="A162">
        <v>1000229</v>
      </c>
      <c r="B162" t="s">
        <v>173</v>
      </c>
      <c r="C162">
        <v>50</v>
      </c>
      <c r="D162">
        <v>9</v>
      </c>
      <c r="E162">
        <v>1</v>
      </c>
      <c r="F162" t="s">
        <v>15</v>
      </c>
      <c r="H162" t="e">
        <f>VLOOKUP(A162,Fat!A:C,3,0)</f>
        <v>#N/A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33.82</v>
      </c>
      <c r="S162">
        <v>34.06</v>
      </c>
      <c r="T162">
        <v>35.049999999999997</v>
      </c>
      <c r="U162">
        <v>35.049999999999997</v>
      </c>
      <c r="V162">
        <v>0</v>
      </c>
      <c r="W162">
        <v>0</v>
      </c>
      <c r="X162">
        <v>0</v>
      </c>
      <c r="Y162">
        <v>0</v>
      </c>
      <c r="Z162">
        <v>29.53</v>
      </c>
      <c r="AA162">
        <v>34.06</v>
      </c>
      <c r="AB162">
        <v>72</v>
      </c>
      <c r="AC162">
        <v>2.95</v>
      </c>
    </row>
    <row r="163" spans="1:29" x14ac:dyDescent="0.25">
      <c r="A163">
        <v>1000230</v>
      </c>
      <c r="B163" t="s">
        <v>174</v>
      </c>
      <c r="C163">
        <v>50</v>
      </c>
      <c r="D163">
        <v>9</v>
      </c>
      <c r="E163">
        <v>1</v>
      </c>
      <c r="F163" t="s">
        <v>15</v>
      </c>
      <c r="H163" t="e">
        <f>VLOOKUP(A163,Fat!A:C,3,0)</f>
        <v>#N/A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</row>
    <row r="164" spans="1:29" x14ac:dyDescent="0.25">
      <c r="A164" s="13">
        <v>1000231</v>
      </c>
      <c r="B164" s="13" t="s">
        <v>175</v>
      </c>
      <c r="C164" s="13">
        <v>50</v>
      </c>
      <c r="D164" s="13">
        <v>9</v>
      </c>
      <c r="E164" s="13">
        <v>1</v>
      </c>
      <c r="F164" s="13" t="s">
        <v>15</v>
      </c>
      <c r="G164" s="13" t="s">
        <v>19</v>
      </c>
      <c r="H164" s="13">
        <f>VLOOKUP(A164,Fat!A:C,3,0)</f>
        <v>5286</v>
      </c>
      <c r="I164" s="13">
        <f>VLOOKUP(A164,[2]MAPA!$A:$P,16,0)</f>
        <v>41605</v>
      </c>
      <c r="J164">
        <v>8.4499999999999993</v>
      </c>
      <c r="K164">
        <v>11.68</v>
      </c>
      <c r="L164">
        <v>8.9600000000000009</v>
      </c>
      <c r="M164">
        <v>12.39</v>
      </c>
      <c r="N164">
        <v>9.07</v>
      </c>
      <c r="O164">
        <v>12.54</v>
      </c>
      <c r="P164">
        <v>0</v>
      </c>
      <c r="Q164">
        <v>0</v>
      </c>
      <c r="R164">
        <v>9.01</v>
      </c>
      <c r="S164">
        <v>12.45</v>
      </c>
      <c r="T164">
        <v>9.3000000000000007</v>
      </c>
      <c r="U164">
        <v>12.86</v>
      </c>
      <c r="V164">
        <v>8.9600000000000009</v>
      </c>
      <c r="W164">
        <v>12.39</v>
      </c>
      <c r="X164">
        <v>0</v>
      </c>
      <c r="Y164">
        <v>0</v>
      </c>
      <c r="Z164">
        <v>9.07</v>
      </c>
      <c r="AA164">
        <v>12.54</v>
      </c>
      <c r="AB164">
        <v>55</v>
      </c>
      <c r="AC164">
        <v>0.84</v>
      </c>
    </row>
    <row r="165" spans="1:29" x14ac:dyDescent="0.25">
      <c r="A165" s="13">
        <v>1000232</v>
      </c>
      <c r="B165" s="13" t="s">
        <v>176</v>
      </c>
      <c r="C165" s="13">
        <v>50</v>
      </c>
      <c r="D165" s="13">
        <v>9</v>
      </c>
      <c r="E165" s="13">
        <v>1</v>
      </c>
      <c r="F165" s="13" t="s">
        <v>15</v>
      </c>
      <c r="G165" s="13" t="s">
        <v>19</v>
      </c>
      <c r="H165" s="13">
        <f>VLOOKUP(A165,Fat!A:C,3,0)</f>
        <v>5224</v>
      </c>
      <c r="I165" s="13">
        <f>VLOOKUP(A165,[2]MAPA!$A:$P,16,0)</f>
        <v>51512</v>
      </c>
      <c r="J165">
        <v>10.17</v>
      </c>
      <c r="K165">
        <v>14.05</v>
      </c>
      <c r="L165">
        <v>10.78</v>
      </c>
      <c r="M165">
        <v>14.9</v>
      </c>
      <c r="N165">
        <v>10.91</v>
      </c>
      <c r="O165">
        <v>15.08</v>
      </c>
      <c r="P165">
        <v>0</v>
      </c>
      <c r="Q165">
        <v>0</v>
      </c>
      <c r="R165">
        <v>10.84</v>
      </c>
      <c r="S165">
        <v>14.98</v>
      </c>
      <c r="T165">
        <v>11.18</v>
      </c>
      <c r="U165">
        <v>15.46</v>
      </c>
      <c r="V165">
        <v>10.78</v>
      </c>
      <c r="W165">
        <v>14.9</v>
      </c>
      <c r="X165">
        <v>0</v>
      </c>
      <c r="Y165">
        <v>0</v>
      </c>
      <c r="Z165">
        <v>10.91</v>
      </c>
      <c r="AA165">
        <v>15.08</v>
      </c>
      <c r="AB165">
        <v>55</v>
      </c>
      <c r="AC165">
        <v>1.01</v>
      </c>
    </row>
    <row r="166" spans="1:29" x14ac:dyDescent="0.25">
      <c r="A166" s="13">
        <v>1000233</v>
      </c>
      <c r="B166" s="13" t="s">
        <v>177</v>
      </c>
      <c r="C166" s="13">
        <v>50</v>
      </c>
      <c r="D166" s="13">
        <v>9</v>
      </c>
      <c r="E166" s="13">
        <v>1</v>
      </c>
      <c r="F166" s="13" t="s">
        <v>15</v>
      </c>
      <c r="G166" s="13" t="s">
        <v>19</v>
      </c>
      <c r="H166" s="13">
        <f>VLOOKUP(A166,Fat!A:C,3,0)</f>
        <v>5121</v>
      </c>
      <c r="I166" s="13">
        <f>VLOOKUP(A166,[2]MAPA!$A:$P,16,0)</f>
        <v>48494</v>
      </c>
      <c r="J166">
        <v>18.54</v>
      </c>
      <c r="K166">
        <v>25.63</v>
      </c>
      <c r="L166">
        <v>19.66</v>
      </c>
      <c r="M166">
        <v>27.18</v>
      </c>
      <c r="N166">
        <v>19.899999999999999</v>
      </c>
      <c r="O166">
        <v>27.51</v>
      </c>
      <c r="P166">
        <v>0</v>
      </c>
      <c r="Q166">
        <v>0</v>
      </c>
      <c r="R166">
        <v>19.77</v>
      </c>
      <c r="S166">
        <v>27.32</v>
      </c>
      <c r="T166">
        <v>20.399999999999999</v>
      </c>
      <c r="U166">
        <v>28.2</v>
      </c>
      <c r="V166">
        <v>19.66</v>
      </c>
      <c r="W166">
        <v>27.18</v>
      </c>
      <c r="X166">
        <v>0</v>
      </c>
      <c r="Y166">
        <v>0</v>
      </c>
      <c r="Z166">
        <v>19.899999999999999</v>
      </c>
      <c r="AA166">
        <v>27.51</v>
      </c>
      <c r="AB166">
        <v>55</v>
      </c>
      <c r="AC166">
        <v>1.85</v>
      </c>
    </row>
    <row r="167" spans="1:29" x14ac:dyDescent="0.25">
      <c r="A167">
        <v>1000236</v>
      </c>
      <c r="B167" t="s">
        <v>178</v>
      </c>
      <c r="C167">
        <v>50</v>
      </c>
      <c r="D167">
        <v>9</v>
      </c>
      <c r="E167">
        <v>1</v>
      </c>
      <c r="F167" t="s">
        <v>15</v>
      </c>
      <c r="G167" t="s">
        <v>19</v>
      </c>
      <c r="H167" t="e">
        <f>VLOOKUP(A167,Fat!A:C,3,0)</f>
        <v>#N/A</v>
      </c>
      <c r="J167">
        <v>233.51</v>
      </c>
      <c r="K167">
        <v>322.79000000000002</v>
      </c>
      <c r="L167">
        <v>247.59</v>
      </c>
      <c r="M167">
        <v>342.26</v>
      </c>
      <c r="N167">
        <v>250.6</v>
      </c>
      <c r="O167">
        <v>346.41</v>
      </c>
      <c r="P167">
        <v>0</v>
      </c>
      <c r="Q167">
        <v>0</v>
      </c>
      <c r="R167">
        <v>249.08</v>
      </c>
      <c r="S167">
        <v>344.31</v>
      </c>
      <c r="T167">
        <v>256.87</v>
      </c>
      <c r="U167">
        <v>355.11</v>
      </c>
      <c r="V167">
        <v>247.59</v>
      </c>
      <c r="W167">
        <v>342.26</v>
      </c>
      <c r="X167">
        <v>0</v>
      </c>
      <c r="Y167">
        <v>0</v>
      </c>
      <c r="Z167">
        <v>250.6</v>
      </c>
      <c r="AA167">
        <v>346.41</v>
      </c>
      <c r="AB167">
        <v>0</v>
      </c>
      <c r="AC167">
        <v>20.52</v>
      </c>
    </row>
    <row r="168" spans="1:29" x14ac:dyDescent="0.25">
      <c r="A168">
        <v>1000237</v>
      </c>
      <c r="B168" t="s">
        <v>179</v>
      </c>
      <c r="C168">
        <v>50</v>
      </c>
      <c r="D168">
        <v>9</v>
      </c>
      <c r="E168">
        <v>4</v>
      </c>
      <c r="F168" t="s">
        <v>15</v>
      </c>
      <c r="G168" t="s">
        <v>19</v>
      </c>
      <c r="H168" t="e">
        <f>VLOOKUP(A168,Fat!A:C,3,0)</f>
        <v>#N/A</v>
      </c>
      <c r="J168">
        <v>8.23</v>
      </c>
      <c r="K168">
        <v>10.97</v>
      </c>
      <c r="L168">
        <v>8.8000000000000007</v>
      </c>
      <c r="M168">
        <v>11.71</v>
      </c>
      <c r="N168">
        <v>8.93</v>
      </c>
      <c r="O168">
        <v>11.87</v>
      </c>
      <c r="P168">
        <v>0</v>
      </c>
      <c r="Q168">
        <v>0</v>
      </c>
      <c r="R168">
        <v>8.86</v>
      </c>
      <c r="S168">
        <v>11.78</v>
      </c>
      <c r="T168">
        <v>9.19</v>
      </c>
      <c r="U168">
        <v>12.23</v>
      </c>
      <c r="V168">
        <v>7.64</v>
      </c>
      <c r="W168">
        <v>10.57</v>
      </c>
      <c r="X168">
        <v>0</v>
      </c>
      <c r="Y168">
        <v>0</v>
      </c>
      <c r="Z168">
        <v>7.74</v>
      </c>
      <c r="AA168">
        <v>10.7</v>
      </c>
      <c r="AB168">
        <v>50</v>
      </c>
      <c r="AC168">
        <v>0.78</v>
      </c>
    </row>
    <row r="169" spans="1:29" x14ac:dyDescent="0.25">
      <c r="A169">
        <v>1000238</v>
      </c>
      <c r="B169" t="s">
        <v>180</v>
      </c>
      <c r="C169">
        <v>50</v>
      </c>
      <c r="D169">
        <v>9</v>
      </c>
      <c r="E169">
        <v>1</v>
      </c>
      <c r="F169" t="s">
        <v>15</v>
      </c>
      <c r="G169" t="s">
        <v>19</v>
      </c>
      <c r="H169" t="e">
        <f>VLOOKUP(A169,Fat!A:C,3,0)</f>
        <v>#N/A</v>
      </c>
      <c r="J169">
        <v>105.04</v>
      </c>
      <c r="K169">
        <v>105.04</v>
      </c>
      <c r="L169">
        <v>111.38</v>
      </c>
      <c r="M169">
        <v>111.38</v>
      </c>
      <c r="N169">
        <v>112.73</v>
      </c>
      <c r="O169">
        <v>112.73</v>
      </c>
      <c r="P169">
        <v>0</v>
      </c>
      <c r="Q169">
        <v>0</v>
      </c>
      <c r="R169">
        <v>112.04</v>
      </c>
      <c r="S169">
        <v>112.73</v>
      </c>
      <c r="T169">
        <v>115.55</v>
      </c>
      <c r="U169">
        <v>115.55</v>
      </c>
      <c r="V169">
        <v>111.38</v>
      </c>
      <c r="W169">
        <v>111.38</v>
      </c>
      <c r="X169">
        <v>0</v>
      </c>
      <c r="Y169">
        <v>0</v>
      </c>
      <c r="Z169">
        <v>112.73</v>
      </c>
      <c r="AA169">
        <v>112.73</v>
      </c>
      <c r="AB169">
        <v>0</v>
      </c>
      <c r="AC169">
        <v>9.4700000000000006</v>
      </c>
    </row>
    <row r="170" spans="1:29" x14ac:dyDescent="0.25">
      <c r="A170">
        <v>1000243</v>
      </c>
      <c r="B170" t="s">
        <v>181</v>
      </c>
      <c r="C170">
        <v>50</v>
      </c>
      <c r="D170">
        <v>9</v>
      </c>
      <c r="E170">
        <v>7</v>
      </c>
      <c r="F170" t="s">
        <v>15</v>
      </c>
      <c r="G170" t="s">
        <v>19</v>
      </c>
      <c r="H170" t="e">
        <f>VLOOKUP(A170,Fat!A:C,3,0)</f>
        <v>#N/A</v>
      </c>
      <c r="J170">
        <v>45.75</v>
      </c>
      <c r="K170">
        <v>45.75</v>
      </c>
      <c r="L170">
        <v>48.51</v>
      </c>
      <c r="M170">
        <v>48.51</v>
      </c>
      <c r="N170">
        <v>49.1</v>
      </c>
      <c r="O170">
        <v>49.1</v>
      </c>
      <c r="P170">
        <v>0</v>
      </c>
      <c r="Q170">
        <v>0</v>
      </c>
      <c r="R170">
        <v>48.8</v>
      </c>
      <c r="S170">
        <v>49.1</v>
      </c>
      <c r="T170">
        <v>50.33</v>
      </c>
      <c r="U170">
        <v>50.33</v>
      </c>
      <c r="V170">
        <v>48.51</v>
      </c>
      <c r="W170">
        <v>48.51</v>
      </c>
      <c r="X170">
        <v>0</v>
      </c>
      <c r="Y170">
        <v>0</v>
      </c>
      <c r="Z170">
        <v>49.1</v>
      </c>
      <c r="AA170">
        <v>49.1</v>
      </c>
      <c r="AB170">
        <v>0</v>
      </c>
      <c r="AC170">
        <v>4.0199999999999996</v>
      </c>
    </row>
    <row r="171" spans="1:29" x14ac:dyDescent="0.25">
      <c r="A171" s="13">
        <v>1000245</v>
      </c>
      <c r="B171" s="13" t="s">
        <v>182</v>
      </c>
      <c r="C171" s="13">
        <v>50</v>
      </c>
      <c r="D171" s="13">
        <v>9</v>
      </c>
      <c r="E171" s="13">
        <v>1</v>
      </c>
      <c r="F171" s="13" t="s">
        <v>15</v>
      </c>
      <c r="G171" s="13"/>
      <c r="H171" s="13">
        <f>VLOOKUP(A171,Fat!A:C,3,0)</f>
        <v>2479</v>
      </c>
      <c r="I171" s="13">
        <f>VLOOKUP(A171,[2]MAPA!$A:$P,16,0)</f>
        <v>0</v>
      </c>
      <c r="J171">
        <v>18.97</v>
      </c>
      <c r="K171">
        <v>26.22</v>
      </c>
      <c r="L171">
        <v>20.11</v>
      </c>
      <c r="M171">
        <v>27.8</v>
      </c>
      <c r="N171">
        <v>20.36</v>
      </c>
      <c r="O171">
        <v>28.14</v>
      </c>
      <c r="P171">
        <v>0</v>
      </c>
      <c r="Q171">
        <v>0</v>
      </c>
      <c r="R171">
        <v>20.23</v>
      </c>
      <c r="S171">
        <v>27.96</v>
      </c>
      <c r="T171">
        <v>20.87</v>
      </c>
      <c r="U171">
        <v>28.85</v>
      </c>
      <c r="V171">
        <v>20.11</v>
      </c>
      <c r="W171">
        <v>27.8</v>
      </c>
      <c r="X171">
        <v>0</v>
      </c>
      <c r="Y171">
        <v>0</v>
      </c>
      <c r="Z171">
        <v>20.36</v>
      </c>
      <c r="AA171">
        <v>28.14</v>
      </c>
      <c r="AB171">
        <v>85</v>
      </c>
      <c r="AC171">
        <v>1.89</v>
      </c>
    </row>
    <row r="172" spans="1:29" x14ac:dyDescent="0.25">
      <c r="A172">
        <v>1000246</v>
      </c>
      <c r="B172" t="s">
        <v>183</v>
      </c>
      <c r="C172">
        <v>50</v>
      </c>
      <c r="D172">
        <v>9</v>
      </c>
      <c r="E172">
        <v>7</v>
      </c>
      <c r="F172" t="s">
        <v>15</v>
      </c>
      <c r="G172" t="s">
        <v>19</v>
      </c>
      <c r="H172" t="e">
        <f>VLOOKUP(A172,Fat!A:C,3,0)</f>
        <v>#N/A</v>
      </c>
      <c r="J172">
        <v>35.229999999999997</v>
      </c>
      <c r="K172">
        <v>35.229999999999997</v>
      </c>
      <c r="L172">
        <v>37.35</v>
      </c>
      <c r="M172">
        <v>37.35</v>
      </c>
      <c r="N172">
        <v>37.81</v>
      </c>
      <c r="O172">
        <v>37.81</v>
      </c>
      <c r="P172">
        <v>0</v>
      </c>
      <c r="Q172">
        <v>0</v>
      </c>
      <c r="R172">
        <v>37.58</v>
      </c>
      <c r="S172">
        <v>37.81</v>
      </c>
      <c r="T172">
        <v>38.76</v>
      </c>
      <c r="U172">
        <v>38.76</v>
      </c>
      <c r="V172">
        <v>37.35</v>
      </c>
      <c r="W172">
        <v>37.35</v>
      </c>
      <c r="X172">
        <v>0</v>
      </c>
      <c r="Y172">
        <v>0</v>
      </c>
      <c r="Z172">
        <v>37.81</v>
      </c>
      <c r="AA172">
        <v>37.81</v>
      </c>
      <c r="AB172">
        <v>0</v>
      </c>
      <c r="AC172">
        <v>3.14</v>
      </c>
    </row>
    <row r="173" spans="1:29" x14ac:dyDescent="0.25">
      <c r="A173">
        <v>1000248</v>
      </c>
      <c r="B173" t="s">
        <v>184</v>
      </c>
      <c r="C173">
        <v>50</v>
      </c>
      <c r="D173">
        <v>9</v>
      </c>
      <c r="E173">
        <v>1</v>
      </c>
      <c r="F173" t="s">
        <v>15</v>
      </c>
      <c r="H173" t="e">
        <f>VLOOKUP(A173,Fat!A:C,3,0)</f>
        <v>#N/A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72</v>
      </c>
      <c r="AC173">
        <v>0</v>
      </c>
    </row>
    <row r="174" spans="1:29" x14ac:dyDescent="0.25">
      <c r="A174">
        <v>1000249</v>
      </c>
      <c r="B174" t="s">
        <v>185</v>
      </c>
      <c r="C174">
        <v>50</v>
      </c>
      <c r="D174">
        <v>9</v>
      </c>
      <c r="E174">
        <v>1</v>
      </c>
      <c r="F174" t="s">
        <v>15</v>
      </c>
      <c r="H174" t="e">
        <f>VLOOKUP(A174,Fat!A:C,3,0)</f>
        <v>#N/A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72</v>
      </c>
      <c r="AC174">
        <v>0</v>
      </c>
    </row>
    <row r="175" spans="1:29" x14ac:dyDescent="0.25">
      <c r="A175">
        <v>1000250</v>
      </c>
      <c r="B175" t="s">
        <v>186</v>
      </c>
      <c r="C175">
        <v>50</v>
      </c>
      <c r="D175">
        <v>9</v>
      </c>
      <c r="E175">
        <v>1</v>
      </c>
      <c r="F175" t="s">
        <v>15</v>
      </c>
      <c r="G175" t="s">
        <v>19</v>
      </c>
      <c r="H175" t="e">
        <f>VLOOKUP(A175,Fat!A:C,3,0)</f>
        <v>#N/A</v>
      </c>
      <c r="J175">
        <v>14.78</v>
      </c>
      <c r="K175">
        <v>20.440000000000001</v>
      </c>
      <c r="L175">
        <v>15.67</v>
      </c>
      <c r="M175">
        <v>21.67</v>
      </c>
      <c r="N175">
        <v>15.87</v>
      </c>
      <c r="O175">
        <v>21.93</v>
      </c>
      <c r="P175">
        <v>0</v>
      </c>
      <c r="Q175">
        <v>0</v>
      </c>
      <c r="R175">
        <v>15.77</v>
      </c>
      <c r="S175">
        <v>21.79</v>
      </c>
      <c r="T175">
        <v>16.27</v>
      </c>
      <c r="U175">
        <v>22.49</v>
      </c>
      <c r="V175">
        <v>15.67</v>
      </c>
      <c r="W175">
        <v>21.67</v>
      </c>
      <c r="X175">
        <v>0</v>
      </c>
      <c r="Y175">
        <v>0</v>
      </c>
      <c r="Z175">
        <v>15.87</v>
      </c>
      <c r="AA175">
        <v>21.93</v>
      </c>
      <c r="AB175">
        <v>0</v>
      </c>
      <c r="AC175">
        <v>1.39</v>
      </c>
    </row>
    <row r="176" spans="1:29" x14ac:dyDescent="0.25">
      <c r="A176">
        <v>1000251</v>
      </c>
      <c r="B176" t="s">
        <v>187</v>
      </c>
      <c r="C176">
        <v>50</v>
      </c>
      <c r="D176">
        <v>9</v>
      </c>
      <c r="E176">
        <v>1</v>
      </c>
      <c r="F176" t="s">
        <v>15</v>
      </c>
      <c r="H176" t="e">
        <f>VLOOKUP(A176,Fat!A:C,3,0)</f>
        <v>#N/A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</row>
    <row r="177" spans="1:29" x14ac:dyDescent="0.25">
      <c r="A177">
        <v>1000252</v>
      </c>
      <c r="B177" t="s">
        <v>188</v>
      </c>
      <c r="C177">
        <v>50</v>
      </c>
      <c r="D177">
        <v>9</v>
      </c>
      <c r="E177">
        <v>1</v>
      </c>
      <c r="F177" t="s">
        <v>15</v>
      </c>
      <c r="G177" t="s">
        <v>19</v>
      </c>
      <c r="H177" t="e">
        <f>VLOOKUP(A177,Fat!A:C,3,0)</f>
        <v>#N/A</v>
      </c>
      <c r="J177">
        <v>59.73</v>
      </c>
      <c r="K177">
        <v>59.73</v>
      </c>
      <c r="L177">
        <v>63.33</v>
      </c>
      <c r="M177">
        <v>63.33</v>
      </c>
      <c r="N177">
        <v>64.099999999999994</v>
      </c>
      <c r="O177">
        <v>64.099999999999994</v>
      </c>
      <c r="P177">
        <v>0</v>
      </c>
      <c r="Q177">
        <v>0</v>
      </c>
      <c r="R177">
        <v>63.71</v>
      </c>
      <c r="S177">
        <v>64.099999999999994</v>
      </c>
      <c r="T177">
        <v>65.7</v>
      </c>
      <c r="U177">
        <v>65.7</v>
      </c>
      <c r="V177">
        <v>63.33</v>
      </c>
      <c r="W177">
        <v>63.33</v>
      </c>
      <c r="X177">
        <v>0</v>
      </c>
      <c r="Y177">
        <v>0</v>
      </c>
      <c r="Z177">
        <v>64.099999999999994</v>
      </c>
      <c r="AA177">
        <v>64.099999999999994</v>
      </c>
      <c r="AB177">
        <v>0</v>
      </c>
      <c r="AC177">
        <v>5.25</v>
      </c>
    </row>
    <row r="178" spans="1:29" x14ac:dyDescent="0.25">
      <c r="A178">
        <v>1000253</v>
      </c>
      <c r="B178" t="s">
        <v>189</v>
      </c>
      <c r="C178">
        <v>50</v>
      </c>
      <c r="D178">
        <v>9</v>
      </c>
      <c r="E178">
        <v>1</v>
      </c>
      <c r="F178" t="s">
        <v>15</v>
      </c>
      <c r="H178" t="e">
        <f>VLOOKUP(A178,Fat!A:C,3,0)</f>
        <v>#N/A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18.059999999999999</v>
      </c>
      <c r="S178">
        <v>24.02</v>
      </c>
      <c r="T178">
        <v>18.72</v>
      </c>
      <c r="U178">
        <v>24.92</v>
      </c>
      <c r="V178">
        <v>0</v>
      </c>
      <c r="W178">
        <v>0</v>
      </c>
      <c r="X178">
        <v>0</v>
      </c>
      <c r="Y178">
        <v>0</v>
      </c>
      <c r="Z178">
        <v>15.77</v>
      </c>
      <c r="AA178">
        <v>21.8</v>
      </c>
      <c r="AB178">
        <v>82</v>
      </c>
      <c r="AC178">
        <v>1.6</v>
      </c>
    </row>
    <row r="179" spans="1:29" x14ac:dyDescent="0.25">
      <c r="A179">
        <v>1000256</v>
      </c>
      <c r="B179" t="s">
        <v>190</v>
      </c>
      <c r="C179">
        <v>50</v>
      </c>
      <c r="D179">
        <v>9</v>
      </c>
      <c r="E179">
        <v>1</v>
      </c>
      <c r="F179" t="s">
        <v>15</v>
      </c>
      <c r="G179" t="s">
        <v>19</v>
      </c>
      <c r="H179" t="e">
        <f>VLOOKUP(A179,Fat!A:C,3,0)</f>
        <v>#N/A</v>
      </c>
      <c r="J179">
        <v>68.27</v>
      </c>
      <c r="K179">
        <v>68.27</v>
      </c>
      <c r="L179">
        <v>72.39</v>
      </c>
      <c r="M179">
        <v>72.39</v>
      </c>
      <c r="N179">
        <v>73.27</v>
      </c>
      <c r="O179">
        <v>73.27</v>
      </c>
      <c r="P179">
        <v>0</v>
      </c>
      <c r="Q179">
        <v>0</v>
      </c>
      <c r="R179">
        <v>72.819999999999993</v>
      </c>
      <c r="S179">
        <v>73.27</v>
      </c>
      <c r="T179">
        <v>75.099999999999994</v>
      </c>
      <c r="U179">
        <v>75.099999999999994</v>
      </c>
      <c r="V179">
        <v>72.39</v>
      </c>
      <c r="W179">
        <v>72.39</v>
      </c>
      <c r="X179">
        <v>0</v>
      </c>
      <c r="Y179">
        <v>0</v>
      </c>
      <c r="Z179">
        <v>73.27</v>
      </c>
      <c r="AA179">
        <v>73.27</v>
      </c>
      <c r="AB179">
        <v>0</v>
      </c>
      <c r="AC179">
        <v>6</v>
      </c>
    </row>
    <row r="180" spans="1:29" x14ac:dyDescent="0.25">
      <c r="A180">
        <v>1000258</v>
      </c>
      <c r="B180" t="s">
        <v>191</v>
      </c>
      <c r="C180">
        <v>50</v>
      </c>
      <c r="D180">
        <v>9</v>
      </c>
      <c r="E180">
        <v>7</v>
      </c>
      <c r="F180" t="s">
        <v>15</v>
      </c>
      <c r="H180" t="e">
        <f>VLOOKUP(A180,Fat!A:C,3,0)</f>
        <v>#N/A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85</v>
      </c>
      <c r="AC180">
        <v>0</v>
      </c>
    </row>
    <row r="181" spans="1:29" x14ac:dyDescent="0.25">
      <c r="A181">
        <v>1000261</v>
      </c>
      <c r="B181" t="s">
        <v>192</v>
      </c>
      <c r="C181">
        <v>50</v>
      </c>
      <c r="D181">
        <v>9</v>
      </c>
      <c r="E181">
        <v>1</v>
      </c>
      <c r="F181" t="s">
        <v>15</v>
      </c>
      <c r="H181" t="e">
        <f>VLOOKUP(A181,Fat!A:C,3,0)</f>
        <v>#N/A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80</v>
      </c>
      <c r="AC181">
        <v>0</v>
      </c>
    </row>
    <row r="182" spans="1:29" x14ac:dyDescent="0.25">
      <c r="A182">
        <v>1000262</v>
      </c>
      <c r="B182" t="s">
        <v>193</v>
      </c>
      <c r="C182">
        <v>50</v>
      </c>
      <c r="D182">
        <v>9</v>
      </c>
      <c r="E182">
        <v>1</v>
      </c>
      <c r="F182" t="s">
        <v>15</v>
      </c>
      <c r="H182" t="e">
        <f>VLOOKUP(A182,Fat!A:C,3,0)</f>
        <v>#N/A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</row>
    <row r="183" spans="1:29" x14ac:dyDescent="0.25">
      <c r="A183">
        <v>1000263</v>
      </c>
      <c r="B183" t="s">
        <v>194</v>
      </c>
      <c r="C183">
        <v>50</v>
      </c>
      <c r="D183">
        <v>9</v>
      </c>
      <c r="E183">
        <v>1</v>
      </c>
      <c r="F183" t="s">
        <v>15</v>
      </c>
      <c r="H183" t="e">
        <f>VLOOKUP(A183,Fat!A:C,3,0)</f>
        <v>#N/A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72</v>
      </c>
      <c r="AC183">
        <v>0</v>
      </c>
    </row>
    <row r="184" spans="1:29" x14ac:dyDescent="0.25">
      <c r="A184">
        <v>1000264</v>
      </c>
      <c r="B184" t="s">
        <v>195</v>
      </c>
      <c r="C184">
        <v>50</v>
      </c>
      <c r="D184">
        <v>9</v>
      </c>
      <c r="E184">
        <v>1</v>
      </c>
      <c r="F184" t="s">
        <v>15</v>
      </c>
      <c r="H184" t="e">
        <f>VLOOKUP(A184,Fat!A:C,3,0)</f>
        <v>#N/A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80</v>
      </c>
      <c r="AC184">
        <v>0</v>
      </c>
    </row>
    <row r="185" spans="1:29" x14ac:dyDescent="0.25">
      <c r="A185">
        <v>1000265</v>
      </c>
      <c r="B185" t="s">
        <v>196</v>
      </c>
      <c r="C185">
        <v>50</v>
      </c>
      <c r="D185">
        <v>9</v>
      </c>
      <c r="E185">
        <v>1</v>
      </c>
      <c r="F185" t="s">
        <v>15</v>
      </c>
      <c r="G185" t="s">
        <v>19</v>
      </c>
      <c r="H185" t="e">
        <f>VLOOKUP(A185,Fat!A:C,3,0)</f>
        <v>#N/A</v>
      </c>
      <c r="J185">
        <v>25.24</v>
      </c>
      <c r="K185">
        <v>34.89</v>
      </c>
      <c r="L185">
        <v>26.76</v>
      </c>
      <c r="M185">
        <v>36.99</v>
      </c>
      <c r="N185">
        <v>27.09</v>
      </c>
      <c r="O185">
        <v>37.44</v>
      </c>
      <c r="P185">
        <v>0</v>
      </c>
      <c r="Q185">
        <v>0</v>
      </c>
      <c r="R185">
        <v>26.92</v>
      </c>
      <c r="S185">
        <v>37.21</v>
      </c>
      <c r="T185">
        <v>27.77</v>
      </c>
      <c r="U185">
        <v>38.39</v>
      </c>
      <c r="V185">
        <v>26.76</v>
      </c>
      <c r="W185">
        <v>36.99</v>
      </c>
      <c r="X185">
        <v>0</v>
      </c>
      <c r="Y185">
        <v>0</v>
      </c>
      <c r="Z185">
        <v>27.09</v>
      </c>
      <c r="AA185">
        <v>37.44</v>
      </c>
      <c r="AB185">
        <v>0</v>
      </c>
      <c r="AC185">
        <v>2.25</v>
      </c>
    </row>
    <row r="186" spans="1:29" x14ac:dyDescent="0.25">
      <c r="A186">
        <v>1000266</v>
      </c>
      <c r="B186" t="s">
        <v>197</v>
      </c>
      <c r="C186">
        <v>50</v>
      </c>
      <c r="D186">
        <v>9</v>
      </c>
      <c r="E186">
        <v>1</v>
      </c>
      <c r="F186" t="s">
        <v>15</v>
      </c>
      <c r="H186" t="e">
        <f>VLOOKUP(A186,Fat!A:C,3,0)</f>
        <v>#N/A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</row>
    <row r="187" spans="1:29" x14ac:dyDescent="0.25">
      <c r="A187">
        <v>1000267</v>
      </c>
      <c r="B187" t="s">
        <v>198</v>
      </c>
      <c r="C187">
        <v>50</v>
      </c>
      <c r="D187">
        <v>9</v>
      </c>
      <c r="E187">
        <v>2</v>
      </c>
      <c r="F187" t="s">
        <v>15</v>
      </c>
      <c r="H187" t="e">
        <f>VLOOKUP(A187,Fat!A:C,3,0)</f>
        <v>#N/A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</row>
    <row r="188" spans="1:29" x14ac:dyDescent="0.25">
      <c r="A188">
        <v>1000269</v>
      </c>
      <c r="B188" t="s">
        <v>199</v>
      </c>
      <c r="C188">
        <v>50</v>
      </c>
      <c r="D188">
        <v>9</v>
      </c>
      <c r="E188">
        <v>1</v>
      </c>
      <c r="F188" t="s">
        <v>15</v>
      </c>
      <c r="H188" t="e">
        <f>VLOOKUP(A188,Fat!A:C,3,0)</f>
        <v>#N/A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72</v>
      </c>
      <c r="AC188">
        <v>0</v>
      </c>
    </row>
    <row r="189" spans="1:29" x14ac:dyDescent="0.25">
      <c r="A189">
        <v>1000270</v>
      </c>
      <c r="B189" t="s">
        <v>200</v>
      </c>
      <c r="C189">
        <v>50</v>
      </c>
      <c r="D189">
        <v>9</v>
      </c>
      <c r="E189">
        <v>1</v>
      </c>
      <c r="F189" t="s">
        <v>15</v>
      </c>
      <c r="H189" t="e">
        <f>VLOOKUP(A189,Fat!A:C,3,0)</f>
        <v>#N/A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78</v>
      </c>
      <c r="AC189">
        <v>0</v>
      </c>
    </row>
    <row r="190" spans="1:29" x14ac:dyDescent="0.25">
      <c r="A190">
        <v>1000271</v>
      </c>
      <c r="B190" t="s">
        <v>201</v>
      </c>
      <c r="C190">
        <v>50</v>
      </c>
      <c r="D190">
        <v>9</v>
      </c>
      <c r="E190">
        <v>1</v>
      </c>
      <c r="F190" t="s">
        <v>15</v>
      </c>
      <c r="H190" t="e">
        <f>VLOOKUP(A190,Fat!A:C,3,0)</f>
        <v>#N/A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</row>
    <row r="191" spans="1:29" x14ac:dyDescent="0.25">
      <c r="A191">
        <v>1000274</v>
      </c>
      <c r="B191" t="s">
        <v>202</v>
      </c>
      <c r="C191">
        <v>50</v>
      </c>
      <c r="D191">
        <v>9</v>
      </c>
      <c r="E191">
        <v>7</v>
      </c>
      <c r="F191" t="s">
        <v>15</v>
      </c>
      <c r="H191" t="e">
        <f>VLOOKUP(A191,Fat!A:C,3,0)</f>
        <v>#N/A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</row>
    <row r="192" spans="1:29" x14ac:dyDescent="0.25">
      <c r="A192">
        <v>1000275</v>
      </c>
      <c r="B192" t="s">
        <v>203</v>
      </c>
      <c r="C192">
        <v>50</v>
      </c>
      <c r="D192">
        <v>9</v>
      </c>
      <c r="E192">
        <v>1</v>
      </c>
      <c r="F192" t="s">
        <v>15</v>
      </c>
      <c r="H192" t="e">
        <f>VLOOKUP(A192,Fat!A:C,3,0)</f>
        <v>#N/A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</row>
    <row r="193" spans="1:29" x14ac:dyDescent="0.25">
      <c r="A193">
        <v>1000276</v>
      </c>
      <c r="B193" t="s">
        <v>204</v>
      </c>
      <c r="C193">
        <v>50</v>
      </c>
      <c r="D193">
        <v>9</v>
      </c>
      <c r="E193">
        <v>1</v>
      </c>
      <c r="F193" t="s">
        <v>15</v>
      </c>
      <c r="H193" t="e">
        <f>VLOOKUP(A193,Fat!A:C,3,0)</f>
        <v>#N/A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</row>
    <row r="194" spans="1:29" x14ac:dyDescent="0.25">
      <c r="A194">
        <v>1000277</v>
      </c>
      <c r="B194" t="s">
        <v>205</v>
      </c>
      <c r="C194">
        <v>50</v>
      </c>
      <c r="D194">
        <v>9</v>
      </c>
      <c r="E194">
        <v>1</v>
      </c>
      <c r="F194" t="s">
        <v>15</v>
      </c>
      <c r="H194" t="e">
        <f>VLOOKUP(A194,Fat!A:C,3,0)</f>
        <v>#N/A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</row>
    <row r="195" spans="1:29" x14ac:dyDescent="0.25">
      <c r="A195">
        <v>1000278</v>
      </c>
      <c r="B195" t="s">
        <v>206</v>
      </c>
      <c r="C195">
        <v>50</v>
      </c>
      <c r="D195">
        <v>9</v>
      </c>
      <c r="E195">
        <v>7</v>
      </c>
      <c r="F195" t="s">
        <v>15</v>
      </c>
      <c r="H195" t="e">
        <f>VLOOKUP(A195,Fat!A:C,3,0)</f>
        <v>#N/A</v>
      </c>
      <c r="J195">
        <v>14.96</v>
      </c>
      <c r="K195">
        <v>20.68</v>
      </c>
      <c r="L195">
        <v>15.87</v>
      </c>
      <c r="M195">
        <v>21.93</v>
      </c>
      <c r="N195">
        <v>16.059999999999999</v>
      </c>
      <c r="O195">
        <v>22.2</v>
      </c>
      <c r="P195">
        <v>0</v>
      </c>
      <c r="Q195">
        <v>0</v>
      </c>
      <c r="R195">
        <v>15.96</v>
      </c>
      <c r="S195">
        <v>22.06</v>
      </c>
      <c r="T195">
        <v>16.46</v>
      </c>
      <c r="U195">
        <v>22.75</v>
      </c>
      <c r="V195">
        <v>15.87</v>
      </c>
      <c r="W195">
        <v>21.93</v>
      </c>
      <c r="X195">
        <v>0</v>
      </c>
      <c r="Y195">
        <v>0</v>
      </c>
      <c r="Z195">
        <v>16.059999999999999</v>
      </c>
      <c r="AA195">
        <v>22.2</v>
      </c>
      <c r="AB195">
        <v>70</v>
      </c>
      <c r="AC195">
        <v>1.41</v>
      </c>
    </row>
    <row r="196" spans="1:29" x14ac:dyDescent="0.25">
      <c r="A196">
        <v>1000280</v>
      </c>
      <c r="B196" t="s">
        <v>207</v>
      </c>
      <c r="C196">
        <v>50</v>
      </c>
      <c r="D196">
        <v>9</v>
      </c>
      <c r="E196">
        <v>1</v>
      </c>
      <c r="F196" t="s">
        <v>15</v>
      </c>
      <c r="G196" t="s">
        <v>19</v>
      </c>
      <c r="H196" t="e">
        <f>VLOOKUP(A196,Fat!A:C,3,0)</f>
        <v>#N/A</v>
      </c>
      <c r="J196">
        <v>427.42</v>
      </c>
      <c r="K196">
        <v>427.42</v>
      </c>
      <c r="L196">
        <v>453.2</v>
      </c>
      <c r="M196">
        <v>453.2</v>
      </c>
      <c r="N196">
        <v>458.7</v>
      </c>
      <c r="O196">
        <v>458.7</v>
      </c>
      <c r="P196">
        <v>0</v>
      </c>
      <c r="Q196">
        <v>0</v>
      </c>
      <c r="R196">
        <v>455.92</v>
      </c>
      <c r="S196">
        <v>458.7</v>
      </c>
      <c r="T196">
        <v>470.17</v>
      </c>
      <c r="U196">
        <v>470.17</v>
      </c>
      <c r="V196">
        <v>453.2</v>
      </c>
      <c r="W196">
        <v>453.2</v>
      </c>
      <c r="X196">
        <v>0</v>
      </c>
      <c r="Y196">
        <v>0</v>
      </c>
      <c r="Z196">
        <v>458.7</v>
      </c>
      <c r="AA196">
        <v>458.7</v>
      </c>
      <c r="AB196">
        <v>0</v>
      </c>
      <c r="AC196">
        <v>40.299999999999997</v>
      </c>
    </row>
    <row r="197" spans="1:29" x14ac:dyDescent="0.25">
      <c r="A197">
        <v>1000281</v>
      </c>
      <c r="B197" t="s">
        <v>208</v>
      </c>
      <c r="C197">
        <v>50</v>
      </c>
      <c r="D197">
        <v>9</v>
      </c>
      <c r="E197">
        <v>98</v>
      </c>
      <c r="F197" t="s">
        <v>15</v>
      </c>
      <c r="H197" t="e">
        <f>VLOOKUP(A197,Fat!A:C,3,0)</f>
        <v>#N/A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</row>
    <row r="198" spans="1:29" x14ac:dyDescent="0.25">
      <c r="A198">
        <v>1000282</v>
      </c>
      <c r="B198" t="s">
        <v>209</v>
      </c>
      <c r="C198">
        <v>50</v>
      </c>
      <c r="D198">
        <v>9</v>
      </c>
      <c r="E198">
        <v>98</v>
      </c>
      <c r="F198" t="s">
        <v>15</v>
      </c>
      <c r="H198" t="e">
        <f>VLOOKUP(A198,Fat!A:C,3,0)</f>
        <v>#N/A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</row>
    <row r="199" spans="1:29" x14ac:dyDescent="0.25">
      <c r="A199">
        <v>1000283</v>
      </c>
      <c r="B199" t="s">
        <v>210</v>
      </c>
      <c r="C199">
        <v>50</v>
      </c>
      <c r="D199">
        <v>9</v>
      </c>
      <c r="E199">
        <v>1</v>
      </c>
      <c r="F199" t="s">
        <v>15</v>
      </c>
      <c r="G199" t="s">
        <v>19</v>
      </c>
      <c r="H199" t="e">
        <f>VLOOKUP(A199,Fat!A:C,3,0)</f>
        <v>#N/A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</row>
    <row r="200" spans="1:29" x14ac:dyDescent="0.25">
      <c r="A200" s="13">
        <v>1000286</v>
      </c>
      <c r="B200" s="13" t="s">
        <v>211</v>
      </c>
      <c r="C200" s="13">
        <v>50</v>
      </c>
      <c r="D200" s="13">
        <v>9</v>
      </c>
      <c r="E200" s="13">
        <v>7</v>
      </c>
      <c r="F200" s="13" t="s">
        <v>15</v>
      </c>
      <c r="G200" s="13" t="s">
        <v>19</v>
      </c>
      <c r="H200" s="13">
        <f>VLOOKUP(A200,Fat!A:C,3,0)</f>
        <v>12024</v>
      </c>
      <c r="I200" s="13">
        <f>VLOOKUP(A200,[2]MAPA!$A:$P,16,0)</f>
        <v>0</v>
      </c>
      <c r="J200">
        <v>7.49</v>
      </c>
      <c r="K200">
        <v>10.35</v>
      </c>
      <c r="L200">
        <v>7.94</v>
      </c>
      <c r="M200">
        <v>10.97</v>
      </c>
      <c r="N200">
        <v>8.0299999999999994</v>
      </c>
      <c r="O200">
        <v>11.11</v>
      </c>
      <c r="P200">
        <v>0</v>
      </c>
      <c r="Q200">
        <v>0</v>
      </c>
      <c r="R200">
        <v>7.98</v>
      </c>
      <c r="S200">
        <v>11.03</v>
      </c>
      <c r="T200">
        <v>8.23</v>
      </c>
      <c r="U200">
        <v>11.38</v>
      </c>
      <c r="V200">
        <v>7.94</v>
      </c>
      <c r="W200">
        <v>10.97</v>
      </c>
      <c r="X200">
        <v>0</v>
      </c>
      <c r="Y200">
        <v>0</v>
      </c>
      <c r="Z200">
        <v>8.0299999999999994</v>
      </c>
      <c r="AA200">
        <v>11.11</v>
      </c>
      <c r="AB200">
        <v>70</v>
      </c>
      <c r="AC200">
        <v>0.75</v>
      </c>
    </row>
    <row r="201" spans="1:29" x14ac:dyDescent="0.25">
      <c r="A201">
        <v>1000288</v>
      </c>
      <c r="B201" t="s">
        <v>212</v>
      </c>
      <c r="C201">
        <v>50</v>
      </c>
      <c r="D201">
        <v>9</v>
      </c>
      <c r="E201">
        <v>1</v>
      </c>
      <c r="F201" t="s">
        <v>15</v>
      </c>
      <c r="H201" t="e">
        <f>VLOOKUP(A201,Fat!A:C,3,0)</f>
        <v>#N/A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</row>
    <row r="202" spans="1:29" x14ac:dyDescent="0.25">
      <c r="A202">
        <v>1000289</v>
      </c>
      <c r="B202" t="s">
        <v>213</v>
      </c>
      <c r="C202">
        <v>50</v>
      </c>
      <c r="D202">
        <v>9</v>
      </c>
      <c r="E202">
        <v>1</v>
      </c>
      <c r="F202" t="s">
        <v>15</v>
      </c>
      <c r="G202" t="s">
        <v>19</v>
      </c>
      <c r="H202" t="e">
        <f>VLOOKUP(A202,Fat!A:C,3,0)</f>
        <v>#N/A</v>
      </c>
      <c r="J202">
        <v>29.38</v>
      </c>
      <c r="K202">
        <v>29.38</v>
      </c>
      <c r="L202">
        <v>31.15</v>
      </c>
      <c r="M202">
        <v>31.15</v>
      </c>
      <c r="N202">
        <v>31.53</v>
      </c>
      <c r="O202">
        <v>31.53</v>
      </c>
      <c r="P202">
        <v>0</v>
      </c>
      <c r="Q202">
        <v>0</v>
      </c>
      <c r="R202">
        <v>31.33</v>
      </c>
      <c r="S202">
        <v>31.53</v>
      </c>
      <c r="T202">
        <v>32.32</v>
      </c>
      <c r="U202">
        <v>32.32</v>
      </c>
      <c r="V202">
        <v>31.15</v>
      </c>
      <c r="W202">
        <v>31.15</v>
      </c>
      <c r="X202">
        <v>0</v>
      </c>
      <c r="Y202">
        <v>0</v>
      </c>
      <c r="Z202">
        <v>31.53</v>
      </c>
      <c r="AA202">
        <v>31.53</v>
      </c>
      <c r="AB202">
        <v>0</v>
      </c>
      <c r="AC202">
        <v>2.61</v>
      </c>
    </row>
    <row r="203" spans="1:29" x14ac:dyDescent="0.25">
      <c r="A203">
        <v>1000290</v>
      </c>
      <c r="B203" t="s">
        <v>214</v>
      </c>
      <c r="C203">
        <v>50</v>
      </c>
      <c r="D203">
        <v>9</v>
      </c>
      <c r="E203">
        <v>1</v>
      </c>
      <c r="F203" t="s">
        <v>15</v>
      </c>
      <c r="G203" t="s">
        <v>19</v>
      </c>
      <c r="H203" t="e">
        <f>VLOOKUP(A203,Fat!A:C,3,0)</f>
        <v>#N/A</v>
      </c>
      <c r="J203">
        <v>127.31</v>
      </c>
      <c r="K203">
        <v>127.31</v>
      </c>
      <c r="L203">
        <v>134.99</v>
      </c>
      <c r="M203">
        <v>134.99</v>
      </c>
      <c r="N203">
        <v>136.63</v>
      </c>
      <c r="O203">
        <v>136.63</v>
      </c>
      <c r="P203">
        <v>0</v>
      </c>
      <c r="Q203">
        <v>0</v>
      </c>
      <c r="R203">
        <v>135.80000000000001</v>
      </c>
      <c r="S203">
        <v>136.63</v>
      </c>
      <c r="T203">
        <v>140.05000000000001</v>
      </c>
      <c r="U203">
        <v>140.05000000000001</v>
      </c>
      <c r="V203">
        <v>134.99</v>
      </c>
      <c r="W203">
        <v>134.99</v>
      </c>
      <c r="X203">
        <v>0</v>
      </c>
      <c r="Y203">
        <v>0</v>
      </c>
      <c r="Z203">
        <v>136.63</v>
      </c>
      <c r="AA203">
        <v>136.63</v>
      </c>
      <c r="AB203">
        <v>0</v>
      </c>
      <c r="AC203">
        <v>11.33</v>
      </c>
    </row>
    <row r="204" spans="1:29" x14ac:dyDescent="0.25">
      <c r="A204">
        <v>1000293</v>
      </c>
      <c r="B204" t="s">
        <v>215</v>
      </c>
      <c r="C204">
        <v>50</v>
      </c>
      <c r="D204">
        <v>9</v>
      </c>
      <c r="E204">
        <v>1</v>
      </c>
      <c r="F204" t="s">
        <v>15</v>
      </c>
      <c r="H204" t="e">
        <f>VLOOKUP(A204,Fat!A:C,3,0)</f>
        <v>#N/A</v>
      </c>
      <c r="J204">
        <v>14.59</v>
      </c>
      <c r="K204">
        <v>19.46</v>
      </c>
      <c r="L204">
        <v>15.61</v>
      </c>
      <c r="M204">
        <v>20.77</v>
      </c>
      <c r="N204">
        <v>15.83</v>
      </c>
      <c r="O204">
        <v>21.06</v>
      </c>
      <c r="P204">
        <v>0</v>
      </c>
      <c r="Q204">
        <v>0</v>
      </c>
      <c r="R204">
        <v>15.71</v>
      </c>
      <c r="S204">
        <v>20.89</v>
      </c>
      <c r="T204">
        <v>16.29</v>
      </c>
      <c r="U204">
        <v>21.68</v>
      </c>
      <c r="V204">
        <v>13.56</v>
      </c>
      <c r="W204">
        <v>18.75</v>
      </c>
      <c r="X204">
        <v>0</v>
      </c>
      <c r="Y204">
        <v>0</v>
      </c>
      <c r="Z204">
        <v>13.72</v>
      </c>
      <c r="AA204">
        <v>18.98</v>
      </c>
      <c r="AB204">
        <v>72</v>
      </c>
      <c r="AC204">
        <v>1.39</v>
      </c>
    </row>
    <row r="205" spans="1:29" x14ac:dyDescent="0.25">
      <c r="A205">
        <v>1000295</v>
      </c>
      <c r="B205" t="s">
        <v>216</v>
      </c>
      <c r="C205">
        <v>50</v>
      </c>
      <c r="D205">
        <v>9</v>
      </c>
      <c r="E205">
        <v>1</v>
      </c>
      <c r="F205" t="s">
        <v>15</v>
      </c>
      <c r="G205" t="s">
        <v>19</v>
      </c>
      <c r="H205" t="e">
        <f>VLOOKUP(A205,Fat!A:C,3,0)</f>
        <v>#N/A</v>
      </c>
      <c r="J205">
        <v>37.75</v>
      </c>
      <c r="K205">
        <v>52.18</v>
      </c>
      <c r="L205">
        <v>40.020000000000003</v>
      </c>
      <c r="M205">
        <v>55.32</v>
      </c>
      <c r="N205">
        <v>40.51</v>
      </c>
      <c r="O205">
        <v>56</v>
      </c>
      <c r="P205">
        <v>0</v>
      </c>
      <c r="Q205">
        <v>0</v>
      </c>
      <c r="R205">
        <v>40.26</v>
      </c>
      <c r="S205">
        <v>55.65</v>
      </c>
      <c r="T205">
        <v>41.52</v>
      </c>
      <c r="U205">
        <v>57.4</v>
      </c>
      <c r="V205">
        <v>40.020000000000003</v>
      </c>
      <c r="W205">
        <v>55.32</v>
      </c>
      <c r="X205">
        <v>0</v>
      </c>
      <c r="Y205">
        <v>0</v>
      </c>
      <c r="Z205">
        <v>40.51</v>
      </c>
      <c r="AA205">
        <v>56</v>
      </c>
      <c r="AB205">
        <v>0</v>
      </c>
      <c r="AC205">
        <v>3.36</v>
      </c>
    </row>
    <row r="206" spans="1:29" x14ac:dyDescent="0.25">
      <c r="A206">
        <v>1000296</v>
      </c>
      <c r="B206" t="s">
        <v>217</v>
      </c>
      <c r="C206">
        <v>50</v>
      </c>
      <c r="D206">
        <v>9</v>
      </c>
      <c r="E206">
        <v>1</v>
      </c>
      <c r="F206" t="s">
        <v>15</v>
      </c>
      <c r="H206" t="e">
        <f>VLOOKUP(A206,Fat!A:C,3,0)</f>
        <v>#N/A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</row>
    <row r="207" spans="1:29" x14ac:dyDescent="0.25">
      <c r="A207">
        <v>1000301</v>
      </c>
      <c r="B207" t="s">
        <v>218</v>
      </c>
      <c r="C207">
        <v>50</v>
      </c>
      <c r="D207">
        <v>9</v>
      </c>
      <c r="E207">
        <v>7</v>
      </c>
      <c r="F207" t="s">
        <v>15</v>
      </c>
      <c r="G207" t="s">
        <v>19</v>
      </c>
      <c r="H207" t="e">
        <f>VLOOKUP(A207,Fat!A:C,3,0)</f>
        <v>#N/A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</row>
    <row r="208" spans="1:29" x14ac:dyDescent="0.25">
      <c r="A208">
        <v>1000302</v>
      </c>
      <c r="B208" t="s">
        <v>219</v>
      </c>
      <c r="C208">
        <v>50</v>
      </c>
      <c r="D208">
        <v>9</v>
      </c>
      <c r="E208">
        <v>7</v>
      </c>
      <c r="F208" t="s">
        <v>15</v>
      </c>
      <c r="G208" t="s">
        <v>19</v>
      </c>
      <c r="H208" t="e">
        <f>VLOOKUP(A208,Fat!A:C,3,0)</f>
        <v>#N/A</v>
      </c>
      <c r="J208">
        <v>39.590000000000003</v>
      </c>
      <c r="K208">
        <v>54.73</v>
      </c>
      <c r="L208">
        <v>41.98</v>
      </c>
      <c r="M208">
        <v>58.03</v>
      </c>
      <c r="N208">
        <v>42.49</v>
      </c>
      <c r="O208">
        <v>58.73</v>
      </c>
      <c r="P208">
        <v>0</v>
      </c>
      <c r="Q208">
        <v>0</v>
      </c>
      <c r="R208">
        <v>42.23</v>
      </c>
      <c r="S208">
        <v>58.37</v>
      </c>
      <c r="T208">
        <v>43.55</v>
      </c>
      <c r="U208">
        <v>60.21</v>
      </c>
      <c r="V208">
        <v>41.98</v>
      </c>
      <c r="W208">
        <v>58.03</v>
      </c>
      <c r="X208">
        <v>0</v>
      </c>
      <c r="Y208">
        <v>0</v>
      </c>
      <c r="Z208">
        <v>42.49</v>
      </c>
      <c r="AA208">
        <v>58.73</v>
      </c>
      <c r="AB208">
        <v>0</v>
      </c>
      <c r="AC208">
        <v>3.69</v>
      </c>
    </row>
    <row r="209" spans="1:29" x14ac:dyDescent="0.25">
      <c r="A209">
        <v>1000303</v>
      </c>
      <c r="B209" t="s">
        <v>220</v>
      </c>
      <c r="C209">
        <v>50</v>
      </c>
      <c r="D209">
        <v>9</v>
      </c>
      <c r="E209">
        <v>1</v>
      </c>
      <c r="F209" t="s">
        <v>15</v>
      </c>
      <c r="G209" t="s">
        <v>19</v>
      </c>
      <c r="H209" t="e">
        <f>VLOOKUP(A209,Fat!A:C,3,0)</f>
        <v>#N/A</v>
      </c>
      <c r="J209">
        <v>58.68</v>
      </c>
      <c r="K209">
        <v>81.12</v>
      </c>
      <c r="L209">
        <v>62.22</v>
      </c>
      <c r="M209">
        <v>86.02</v>
      </c>
      <c r="N209">
        <v>62.98</v>
      </c>
      <c r="O209">
        <v>87.06</v>
      </c>
      <c r="P209">
        <v>0</v>
      </c>
      <c r="Q209">
        <v>0</v>
      </c>
      <c r="R209">
        <v>62.59</v>
      </c>
      <c r="S209">
        <v>86.52</v>
      </c>
      <c r="T209">
        <v>64.55</v>
      </c>
      <c r="U209">
        <v>89.24</v>
      </c>
      <c r="V209">
        <v>62.22</v>
      </c>
      <c r="W209">
        <v>86.02</v>
      </c>
      <c r="X209">
        <v>0</v>
      </c>
      <c r="Y209">
        <v>0</v>
      </c>
      <c r="Z209">
        <v>62.98</v>
      </c>
      <c r="AA209">
        <v>87.06</v>
      </c>
      <c r="AB209">
        <v>0</v>
      </c>
      <c r="AC209">
        <v>5.22</v>
      </c>
    </row>
    <row r="210" spans="1:29" x14ac:dyDescent="0.25">
      <c r="A210">
        <v>1000305</v>
      </c>
      <c r="B210" t="s">
        <v>221</v>
      </c>
      <c r="C210">
        <v>50</v>
      </c>
      <c r="D210">
        <v>9</v>
      </c>
      <c r="E210">
        <v>7</v>
      </c>
      <c r="F210" t="s">
        <v>15</v>
      </c>
      <c r="H210" t="e">
        <f>VLOOKUP(A210,Fat!A:C,3,0)</f>
        <v>#N/A</v>
      </c>
      <c r="J210">
        <v>15.05</v>
      </c>
      <c r="K210">
        <v>20.07</v>
      </c>
      <c r="L210">
        <v>16.100000000000001</v>
      </c>
      <c r="M210">
        <v>21.42</v>
      </c>
      <c r="N210">
        <v>16.329999999999998</v>
      </c>
      <c r="O210">
        <v>21.71</v>
      </c>
      <c r="P210">
        <v>0</v>
      </c>
      <c r="Q210">
        <v>0</v>
      </c>
      <c r="R210">
        <v>16.21</v>
      </c>
      <c r="S210">
        <v>21.56</v>
      </c>
      <c r="T210">
        <v>16.8</v>
      </c>
      <c r="U210">
        <v>22.36</v>
      </c>
      <c r="V210">
        <v>13.98</v>
      </c>
      <c r="W210">
        <v>19.329999999999998</v>
      </c>
      <c r="X210">
        <v>0</v>
      </c>
      <c r="Y210">
        <v>0</v>
      </c>
      <c r="Z210">
        <v>14.16</v>
      </c>
      <c r="AA210">
        <v>19.559999999999999</v>
      </c>
      <c r="AB210">
        <v>78</v>
      </c>
      <c r="AC210">
        <v>1.4</v>
      </c>
    </row>
    <row r="211" spans="1:29" x14ac:dyDescent="0.25">
      <c r="A211">
        <v>1000306</v>
      </c>
      <c r="B211" t="s">
        <v>222</v>
      </c>
      <c r="C211">
        <v>50</v>
      </c>
      <c r="D211">
        <v>9</v>
      </c>
      <c r="E211">
        <v>1</v>
      </c>
      <c r="F211" t="s">
        <v>15</v>
      </c>
      <c r="G211" t="s">
        <v>19</v>
      </c>
      <c r="H211" t="e">
        <f>VLOOKUP(A211,Fat!A:C,3,0)</f>
        <v>#N/A</v>
      </c>
      <c r="J211">
        <v>10.74</v>
      </c>
      <c r="K211">
        <v>14.85</v>
      </c>
      <c r="L211">
        <v>11.39</v>
      </c>
      <c r="M211">
        <v>15.74</v>
      </c>
      <c r="N211">
        <v>11.53</v>
      </c>
      <c r="O211">
        <v>15.94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11.39</v>
      </c>
      <c r="W211">
        <v>15.74</v>
      </c>
      <c r="X211">
        <v>0</v>
      </c>
      <c r="Y211">
        <v>0</v>
      </c>
      <c r="Z211">
        <v>0</v>
      </c>
      <c r="AA211">
        <v>0</v>
      </c>
      <c r="AB211">
        <v>60</v>
      </c>
      <c r="AC211">
        <v>0.92</v>
      </c>
    </row>
    <row r="212" spans="1:29" x14ac:dyDescent="0.25">
      <c r="A212">
        <v>1000309</v>
      </c>
      <c r="B212" t="s">
        <v>223</v>
      </c>
      <c r="C212">
        <v>50</v>
      </c>
      <c r="D212">
        <v>9</v>
      </c>
      <c r="E212">
        <v>1</v>
      </c>
      <c r="F212" t="s">
        <v>15</v>
      </c>
      <c r="G212" t="s">
        <v>19</v>
      </c>
      <c r="H212" t="e">
        <f>VLOOKUP(A212,Fat!A:C,3,0)</f>
        <v>#N/A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</row>
    <row r="213" spans="1:29" x14ac:dyDescent="0.25">
      <c r="A213">
        <v>1000310</v>
      </c>
      <c r="B213" t="s">
        <v>224</v>
      </c>
      <c r="C213">
        <v>50</v>
      </c>
      <c r="D213">
        <v>9</v>
      </c>
      <c r="E213">
        <v>1</v>
      </c>
      <c r="F213" t="s">
        <v>15</v>
      </c>
      <c r="G213" t="s">
        <v>19</v>
      </c>
      <c r="H213" t="e">
        <f>VLOOKUP(A213,Fat!A:C,3,0)</f>
        <v>#N/A</v>
      </c>
      <c r="J213">
        <v>435.39</v>
      </c>
      <c r="K213">
        <v>601.86</v>
      </c>
      <c r="L213">
        <v>461.65</v>
      </c>
      <c r="M213">
        <v>638.16999999999996</v>
      </c>
      <c r="N213">
        <v>467.26</v>
      </c>
      <c r="O213">
        <v>645.91999999999996</v>
      </c>
      <c r="P213">
        <v>0</v>
      </c>
      <c r="Q213">
        <v>0</v>
      </c>
      <c r="R213">
        <v>464.42</v>
      </c>
      <c r="S213">
        <v>641.99</v>
      </c>
      <c r="T213">
        <v>478.94</v>
      </c>
      <c r="U213">
        <v>662.11</v>
      </c>
      <c r="V213">
        <v>461.65</v>
      </c>
      <c r="W213">
        <v>638.16999999999996</v>
      </c>
      <c r="X213">
        <v>0</v>
      </c>
      <c r="Y213">
        <v>0</v>
      </c>
      <c r="Z213">
        <v>467.26</v>
      </c>
      <c r="AA213">
        <v>645.91999999999996</v>
      </c>
      <c r="AB213">
        <v>0</v>
      </c>
      <c r="AC213">
        <v>38.25</v>
      </c>
    </row>
    <row r="214" spans="1:29" x14ac:dyDescent="0.25">
      <c r="A214">
        <v>1000312</v>
      </c>
      <c r="B214" t="s">
        <v>225</v>
      </c>
      <c r="C214">
        <v>50</v>
      </c>
      <c r="D214">
        <v>9</v>
      </c>
      <c r="E214">
        <v>7</v>
      </c>
      <c r="F214" t="s">
        <v>15</v>
      </c>
      <c r="G214" t="s">
        <v>19</v>
      </c>
      <c r="H214" t="e">
        <f>VLOOKUP(A214,Fat!A:C,3,0)</f>
        <v>#N/A</v>
      </c>
      <c r="J214">
        <v>51.42</v>
      </c>
      <c r="K214">
        <v>51.42</v>
      </c>
      <c r="L214">
        <v>54.53</v>
      </c>
      <c r="M214">
        <v>54.53</v>
      </c>
      <c r="N214">
        <v>55.19</v>
      </c>
      <c r="O214">
        <v>55.19</v>
      </c>
      <c r="P214">
        <v>0</v>
      </c>
      <c r="Q214">
        <v>0</v>
      </c>
      <c r="R214">
        <v>54.85</v>
      </c>
      <c r="S214">
        <v>55.19</v>
      </c>
      <c r="T214">
        <v>56.57</v>
      </c>
      <c r="U214">
        <v>56.57</v>
      </c>
      <c r="V214">
        <v>54.53</v>
      </c>
      <c r="W214">
        <v>54.53</v>
      </c>
      <c r="X214">
        <v>0</v>
      </c>
      <c r="Y214">
        <v>0</v>
      </c>
      <c r="Z214">
        <v>55.19</v>
      </c>
      <c r="AA214">
        <v>55.19</v>
      </c>
      <c r="AB214">
        <v>0</v>
      </c>
      <c r="AC214">
        <v>0</v>
      </c>
    </row>
    <row r="215" spans="1:29" x14ac:dyDescent="0.25">
      <c r="A215">
        <v>1000314</v>
      </c>
      <c r="B215" t="s">
        <v>226</v>
      </c>
      <c r="C215">
        <v>50</v>
      </c>
      <c r="D215">
        <v>9</v>
      </c>
      <c r="E215">
        <v>1</v>
      </c>
      <c r="F215" t="s">
        <v>15</v>
      </c>
      <c r="H215" t="e">
        <f>VLOOKUP(A215,Fat!A:C,3,0)</f>
        <v>#N/A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</row>
    <row r="216" spans="1:29" x14ac:dyDescent="0.25">
      <c r="A216">
        <v>1000316</v>
      </c>
      <c r="B216" t="s">
        <v>227</v>
      </c>
      <c r="C216">
        <v>50</v>
      </c>
      <c r="D216">
        <v>9</v>
      </c>
      <c r="E216">
        <v>4</v>
      </c>
      <c r="F216" t="s">
        <v>15</v>
      </c>
      <c r="G216" t="s">
        <v>19</v>
      </c>
      <c r="H216" t="e">
        <f>VLOOKUP(A216,Fat!A:C,3,0)</f>
        <v>#N/A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75</v>
      </c>
      <c r="AC216">
        <v>0</v>
      </c>
    </row>
    <row r="217" spans="1:29" x14ac:dyDescent="0.25">
      <c r="A217">
        <v>1000318</v>
      </c>
      <c r="B217" t="s">
        <v>228</v>
      </c>
      <c r="C217">
        <v>50</v>
      </c>
      <c r="D217">
        <v>9</v>
      </c>
      <c r="E217">
        <v>1</v>
      </c>
      <c r="F217" t="s">
        <v>15</v>
      </c>
      <c r="G217" t="s">
        <v>19</v>
      </c>
      <c r="H217" t="e">
        <f>VLOOKUP(A217,Fat!A:C,3,0)</f>
        <v>#N/A</v>
      </c>
      <c r="J217">
        <v>63.13</v>
      </c>
      <c r="K217">
        <v>63.13</v>
      </c>
      <c r="L217">
        <v>66.930000000000007</v>
      </c>
      <c r="M217">
        <v>66.930000000000007</v>
      </c>
      <c r="N217">
        <v>67.75</v>
      </c>
      <c r="O217">
        <v>67.75</v>
      </c>
      <c r="P217">
        <v>0</v>
      </c>
      <c r="Q217">
        <v>0</v>
      </c>
      <c r="R217">
        <v>67.33</v>
      </c>
      <c r="S217">
        <v>67.75</v>
      </c>
      <c r="T217">
        <v>69.44</v>
      </c>
      <c r="U217">
        <v>69.44</v>
      </c>
      <c r="V217">
        <v>66.930000000000007</v>
      </c>
      <c r="W217">
        <v>66.930000000000007</v>
      </c>
      <c r="X217">
        <v>0</v>
      </c>
      <c r="Y217">
        <v>0</v>
      </c>
      <c r="Z217">
        <v>67.75</v>
      </c>
      <c r="AA217">
        <v>67.75</v>
      </c>
      <c r="AB217">
        <v>0</v>
      </c>
      <c r="AC217">
        <v>5.95</v>
      </c>
    </row>
    <row r="218" spans="1:29" x14ac:dyDescent="0.25">
      <c r="A218" s="14">
        <v>1000319</v>
      </c>
      <c r="B218" s="14" t="s">
        <v>229</v>
      </c>
      <c r="C218" s="13">
        <v>50</v>
      </c>
      <c r="D218" s="13">
        <v>9</v>
      </c>
      <c r="E218" s="13">
        <v>1</v>
      </c>
      <c r="F218" s="13" t="s">
        <v>15</v>
      </c>
      <c r="G218" s="13" t="s">
        <v>19</v>
      </c>
      <c r="H218" s="13">
        <f>VLOOKUP(A218,Fat!A:C,3,0)</f>
        <v>2736</v>
      </c>
      <c r="I218" s="13">
        <f>VLOOKUP(A218,[2]MAPA!$A:$P,16,0)</f>
        <v>19950</v>
      </c>
      <c r="J218">
        <v>29.14</v>
      </c>
      <c r="K218">
        <v>40.29</v>
      </c>
      <c r="L218">
        <v>30.9</v>
      </c>
      <c r="M218">
        <v>42.72</v>
      </c>
      <c r="N218">
        <v>31.28</v>
      </c>
      <c r="O218">
        <v>43.24</v>
      </c>
      <c r="P218">
        <v>0</v>
      </c>
      <c r="Q218">
        <v>0</v>
      </c>
      <c r="R218">
        <v>31.09</v>
      </c>
      <c r="S218">
        <v>42.97</v>
      </c>
      <c r="T218">
        <v>32.06</v>
      </c>
      <c r="U218">
        <v>44.32</v>
      </c>
      <c r="V218">
        <v>30.9</v>
      </c>
      <c r="W218">
        <v>42.72</v>
      </c>
      <c r="X218">
        <v>0</v>
      </c>
      <c r="Y218">
        <v>0</v>
      </c>
      <c r="Z218">
        <v>31.28</v>
      </c>
      <c r="AA218">
        <v>43.24</v>
      </c>
      <c r="AB218">
        <v>50</v>
      </c>
      <c r="AC218">
        <v>2.91</v>
      </c>
    </row>
    <row r="219" spans="1:29" x14ac:dyDescent="0.25">
      <c r="A219">
        <v>1000320</v>
      </c>
      <c r="B219" t="s">
        <v>230</v>
      </c>
      <c r="C219">
        <v>50</v>
      </c>
      <c r="D219">
        <v>9</v>
      </c>
      <c r="E219">
        <v>1</v>
      </c>
      <c r="F219" t="s">
        <v>15</v>
      </c>
      <c r="H219" t="e">
        <f>VLOOKUP(A219,Fat!A:C,3,0)</f>
        <v>#N/A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</row>
    <row r="220" spans="1:29" x14ac:dyDescent="0.25">
      <c r="A220">
        <v>1000324</v>
      </c>
      <c r="B220" t="s">
        <v>231</v>
      </c>
      <c r="C220">
        <v>50</v>
      </c>
      <c r="D220">
        <v>9</v>
      </c>
      <c r="E220">
        <v>1</v>
      </c>
      <c r="F220" t="s">
        <v>15</v>
      </c>
      <c r="G220" t="s">
        <v>19</v>
      </c>
      <c r="H220" t="e">
        <f>VLOOKUP(A220,Fat!A:C,3,0)</f>
        <v>#N/A</v>
      </c>
      <c r="J220">
        <v>5.44</v>
      </c>
      <c r="K220">
        <v>7.52</v>
      </c>
      <c r="L220">
        <v>5.77</v>
      </c>
      <c r="M220">
        <v>7.97</v>
      </c>
      <c r="N220">
        <v>5.84</v>
      </c>
      <c r="O220">
        <v>8.07</v>
      </c>
      <c r="P220">
        <v>0</v>
      </c>
      <c r="Q220">
        <v>0</v>
      </c>
      <c r="R220">
        <v>5.8</v>
      </c>
      <c r="S220">
        <v>8.01</v>
      </c>
      <c r="T220">
        <v>5.99</v>
      </c>
      <c r="U220">
        <v>8.2799999999999994</v>
      </c>
      <c r="V220">
        <v>5.77</v>
      </c>
      <c r="W220">
        <v>7.97</v>
      </c>
      <c r="X220">
        <v>0</v>
      </c>
      <c r="Y220">
        <v>0</v>
      </c>
      <c r="Z220">
        <v>5.84</v>
      </c>
      <c r="AA220">
        <v>8.07</v>
      </c>
      <c r="AB220">
        <v>0</v>
      </c>
      <c r="AC220">
        <v>0</v>
      </c>
    </row>
    <row r="221" spans="1:29" x14ac:dyDescent="0.25">
      <c r="A221">
        <v>1000326</v>
      </c>
      <c r="B221" t="s">
        <v>232</v>
      </c>
      <c r="C221">
        <v>50</v>
      </c>
      <c r="D221">
        <v>9</v>
      </c>
      <c r="E221">
        <v>1</v>
      </c>
      <c r="F221" t="s">
        <v>15</v>
      </c>
      <c r="G221" t="s">
        <v>19</v>
      </c>
      <c r="H221" t="e">
        <f>VLOOKUP(A221,Fat!A:C,3,0)</f>
        <v>#N/A</v>
      </c>
      <c r="J221">
        <v>58.41</v>
      </c>
      <c r="K221">
        <v>80.739999999999995</v>
      </c>
      <c r="L221">
        <v>61.93</v>
      </c>
      <c r="M221">
        <v>85.61</v>
      </c>
      <c r="N221">
        <v>62.69</v>
      </c>
      <c r="O221">
        <v>86.65</v>
      </c>
      <c r="P221">
        <v>0</v>
      </c>
      <c r="Q221">
        <v>0</v>
      </c>
      <c r="R221">
        <v>62.31</v>
      </c>
      <c r="S221">
        <v>86.13</v>
      </c>
      <c r="T221">
        <v>64.260000000000005</v>
      </c>
      <c r="U221">
        <v>88.84</v>
      </c>
      <c r="V221">
        <v>61.93</v>
      </c>
      <c r="W221">
        <v>85.61</v>
      </c>
      <c r="X221">
        <v>0</v>
      </c>
      <c r="Y221">
        <v>0</v>
      </c>
      <c r="Z221">
        <v>62.69</v>
      </c>
      <c r="AA221">
        <v>86.65</v>
      </c>
      <c r="AB221">
        <v>0</v>
      </c>
      <c r="AC221">
        <v>5.51</v>
      </c>
    </row>
    <row r="222" spans="1:29" x14ac:dyDescent="0.25">
      <c r="A222">
        <v>1000327</v>
      </c>
      <c r="B222" t="s">
        <v>233</v>
      </c>
      <c r="C222">
        <v>50</v>
      </c>
      <c r="D222">
        <v>9</v>
      </c>
      <c r="E222">
        <v>1</v>
      </c>
      <c r="F222" t="s">
        <v>15</v>
      </c>
      <c r="G222" t="s">
        <v>19</v>
      </c>
      <c r="H222" t="e">
        <f>VLOOKUP(A222,Fat!A:C,3,0)</f>
        <v>#N/A</v>
      </c>
      <c r="J222">
        <v>25.48</v>
      </c>
      <c r="K222">
        <v>35.22</v>
      </c>
      <c r="L222">
        <v>27.02</v>
      </c>
      <c r="M222">
        <v>37.35</v>
      </c>
      <c r="N222">
        <v>27.35</v>
      </c>
      <c r="O222">
        <v>37.799999999999997</v>
      </c>
      <c r="P222">
        <v>0</v>
      </c>
      <c r="Q222">
        <v>0</v>
      </c>
      <c r="R222">
        <v>27.18</v>
      </c>
      <c r="S222">
        <v>37.57</v>
      </c>
      <c r="T222">
        <v>28.03</v>
      </c>
      <c r="U222">
        <v>38.75</v>
      </c>
      <c r="V222">
        <v>27.02</v>
      </c>
      <c r="W222">
        <v>37.35</v>
      </c>
      <c r="X222">
        <v>0</v>
      </c>
      <c r="Y222">
        <v>0</v>
      </c>
      <c r="Z222">
        <v>27.35</v>
      </c>
      <c r="AA222">
        <v>37.81</v>
      </c>
      <c r="AB222">
        <v>92</v>
      </c>
      <c r="AC222">
        <v>1.88</v>
      </c>
    </row>
    <row r="223" spans="1:29" x14ac:dyDescent="0.25">
      <c r="A223" s="13">
        <v>1000328</v>
      </c>
      <c r="B223" s="13" t="s">
        <v>234</v>
      </c>
      <c r="C223" s="13">
        <v>50</v>
      </c>
      <c r="D223" s="13">
        <v>9</v>
      </c>
      <c r="E223" s="13">
        <v>1</v>
      </c>
      <c r="F223" s="13" t="s">
        <v>15</v>
      </c>
      <c r="G223" s="13" t="s">
        <v>19</v>
      </c>
      <c r="H223" s="13">
        <f>VLOOKUP(A223,Fat!A:C,3,0)</f>
        <v>2626</v>
      </c>
      <c r="I223" s="13">
        <f>VLOOKUP(A223,[2]MAPA!$A:$P,16,0)</f>
        <v>45658</v>
      </c>
      <c r="J223">
        <v>11</v>
      </c>
      <c r="K223">
        <v>15.2</v>
      </c>
      <c r="L223">
        <v>11.66</v>
      </c>
      <c r="M223">
        <v>16.12</v>
      </c>
      <c r="N223">
        <v>11.8</v>
      </c>
      <c r="O223">
        <v>16.32</v>
      </c>
      <c r="P223">
        <v>0</v>
      </c>
      <c r="Q223">
        <v>0</v>
      </c>
      <c r="R223">
        <v>11.72</v>
      </c>
      <c r="S223">
        <v>16.2</v>
      </c>
      <c r="T223">
        <v>12.1</v>
      </c>
      <c r="U223">
        <v>16.73</v>
      </c>
      <c r="V223">
        <v>11.66</v>
      </c>
      <c r="W223">
        <v>16.12</v>
      </c>
      <c r="X223">
        <v>0</v>
      </c>
      <c r="Y223">
        <v>0</v>
      </c>
      <c r="Z223">
        <v>11.8</v>
      </c>
      <c r="AA223">
        <v>16.32</v>
      </c>
      <c r="AB223">
        <v>72</v>
      </c>
      <c r="AC223">
        <v>1.1000000000000001</v>
      </c>
    </row>
    <row r="224" spans="1:29" x14ac:dyDescent="0.25">
      <c r="A224">
        <v>1000329</v>
      </c>
      <c r="B224" t="s">
        <v>235</v>
      </c>
      <c r="C224">
        <v>50</v>
      </c>
      <c r="D224">
        <v>9</v>
      </c>
      <c r="E224">
        <v>1</v>
      </c>
      <c r="F224" t="s">
        <v>15</v>
      </c>
      <c r="G224" t="s">
        <v>19</v>
      </c>
      <c r="H224" t="e">
        <f>VLOOKUP(A224,Fat!A:C,3,0)</f>
        <v>#N/A</v>
      </c>
      <c r="J224">
        <v>61.72</v>
      </c>
      <c r="K224">
        <v>82.3</v>
      </c>
      <c r="L224">
        <v>66.02</v>
      </c>
      <c r="M224">
        <v>87.85</v>
      </c>
      <c r="N224">
        <v>66.959999999999994</v>
      </c>
      <c r="O224">
        <v>89.05</v>
      </c>
      <c r="P224">
        <v>0</v>
      </c>
      <c r="Q224">
        <v>0</v>
      </c>
      <c r="R224">
        <v>66.489999999999995</v>
      </c>
      <c r="S224">
        <v>88.45</v>
      </c>
      <c r="T224">
        <v>68.900000000000006</v>
      </c>
      <c r="U224">
        <v>91.71</v>
      </c>
      <c r="V224">
        <v>57.35</v>
      </c>
      <c r="W224">
        <v>79.28</v>
      </c>
      <c r="X224">
        <v>0</v>
      </c>
      <c r="Y224">
        <v>0</v>
      </c>
      <c r="Z224">
        <v>58.05</v>
      </c>
      <c r="AA224">
        <v>80.239999999999995</v>
      </c>
      <c r="AB224">
        <v>20</v>
      </c>
      <c r="AC224">
        <v>5.82</v>
      </c>
    </row>
    <row r="225" spans="1:29" x14ac:dyDescent="0.25">
      <c r="A225">
        <v>1000331</v>
      </c>
      <c r="B225" t="s">
        <v>236</v>
      </c>
      <c r="C225">
        <v>50</v>
      </c>
      <c r="D225">
        <v>9</v>
      </c>
      <c r="E225">
        <v>1</v>
      </c>
      <c r="F225" t="s">
        <v>15</v>
      </c>
      <c r="H225" t="e">
        <f>VLOOKUP(A225,Fat!A:C,3,0)</f>
        <v>#N/A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</row>
    <row r="226" spans="1:29" x14ac:dyDescent="0.25">
      <c r="A226">
        <v>1000332</v>
      </c>
      <c r="B226" t="s">
        <v>237</v>
      </c>
      <c r="C226">
        <v>50</v>
      </c>
      <c r="D226">
        <v>9</v>
      </c>
      <c r="E226">
        <v>1</v>
      </c>
      <c r="F226" t="s">
        <v>15</v>
      </c>
      <c r="H226" t="e">
        <f>VLOOKUP(A226,Fat!A:C,3,0)</f>
        <v>#N/A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175.28</v>
      </c>
      <c r="S226">
        <v>233.17</v>
      </c>
      <c r="T226">
        <v>181.63</v>
      </c>
      <c r="U226">
        <v>241.76</v>
      </c>
      <c r="V226">
        <v>0</v>
      </c>
      <c r="W226">
        <v>0</v>
      </c>
      <c r="X226">
        <v>0</v>
      </c>
      <c r="Y226">
        <v>0</v>
      </c>
      <c r="Z226">
        <v>153.04</v>
      </c>
      <c r="AA226">
        <v>211.54</v>
      </c>
      <c r="AB226">
        <v>80</v>
      </c>
      <c r="AC226">
        <v>15.5</v>
      </c>
    </row>
    <row r="227" spans="1:29" x14ac:dyDescent="0.25">
      <c r="A227">
        <v>1000333</v>
      </c>
      <c r="B227" t="s">
        <v>238</v>
      </c>
      <c r="C227">
        <v>50</v>
      </c>
      <c r="D227">
        <v>9</v>
      </c>
      <c r="E227">
        <v>1</v>
      </c>
      <c r="F227" t="s">
        <v>15</v>
      </c>
      <c r="H227" t="e">
        <f>VLOOKUP(A227,Fat!A:C,3,0)</f>
        <v>#N/A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</row>
    <row r="228" spans="1:29" x14ac:dyDescent="0.25">
      <c r="A228">
        <v>1000335</v>
      </c>
      <c r="B228" t="s">
        <v>239</v>
      </c>
      <c r="C228">
        <v>50</v>
      </c>
      <c r="D228">
        <v>9</v>
      </c>
      <c r="E228">
        <v>1</v>
      </c>
      <c r="F228" t="s">
        <v>15</v>
      </c>
      <c r="G228" t="s">
        <v>19</v>
      </c>
      <c r="H228" t="e">
        <f>VLOOKUP(A228,Fat!A:C,3,0)</f>
        <v>#N/A</v>
      </c>
      <c r="J228">
        <v>23.71</v>
      </c>
      <c r="K228">
        <v>32.78</v>
      </c>
      <c r="L228">
        <v>25.14</v>
      </c>
      <c r="M228">
        <v>34.76</v>
      </c>
      <c r="N228">
        <v>25.45</v>
      </c>
      <c r="O228">
        <v>35.18</v>
      </c>
      <c r="P228">
        <v>0</v>
      </c>
      <c r="Q228">
        <v>0</v>
      </c>
      <c r="R228">
        <v>25.29</v>
      </c>
      <c r="S228">
        <v>34.950000000000003</v>
      </c>
      <c r="T228">
        <v>26.09</v>
      </c>
      <c r="U228">
        <v>36.07</v>
      </c>
      <c r="V228">
        <v>25.14</v>
      </c>
      <c r="W228">
        <v>34.76</v>
      </c>
      <c r="X228">
        <v>0</v>
      </c>
      <c r="Y228">
        <v>0</v>
      </c>
      <c r="Z228">
        <v>25.45</v>
      </c>
      <c r="AA228">
        <v>35.18</v>
      </c>
      <c r="AB228">
        <v>0</v>
      </c>
      <c r="AC228">
        <v>2.08</v>
      </c>
    </row>
    <row r="229" spans="1:29" x14ac:dyDescent="0.25">
      <c r="A229">
        <v>1000336</v>
      </c>
      <c r="B229" t="s">
        <v>240</v>
      </c>
      <c r="C229">
        <v>50</v>
      </c>
      <c r="D229">
        <v>9</v>
      </c>
      <c r="E229">
        <v>1</v>
      </c>
      <c r="F229" t="s">
        <v>15</v>
      </c>
      <c r="H229" t="e">
        <f>VLOOKUP(A229,Fat!A:C,3,0)</f>
        <v>#N/A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66</v>
      </c>
      <c r="AC229">
        <v>0</v>
      </c>
    </row>
    <row r="230" spans="1:29" x14ac:dyDescent="0.25">
      <c r="A230">
        <v>1000337</v>
      </c>
      <c r="B230" t="s">
        <v>241</v>
      </c>
      <c r="C230">
        <v>50</v>
      </c>
      <c r="D230">
        <v>9</v>
      </c>
      <c r="E230">
        <v>1</v>
      </c>
      <c r="F230" t="s">
        <v>15</v>
      </c>
      <c r="G230" t="s">
        <v>19</v>
      </c>
      <c r="H230" t="e">
        <f>VLOOKUP(A230,Fat!A:C,3,0)</f>
        <v>#N/A</v>
      </c>
      <c r="J230">
        <v>65.400000000000006</v>
      </c>
      <c r="K230">
        <v>90.41</v>
      </c>
      <c r="L230">
        <v>69.349999999999994</v>
      </c>
      <c r="M230">
        <v>95.86</v>
      </c>
      <c r="N230">
        <v>70.19</v>
      </c>
      <c r="O230">
        <v>97.03</v>
      </c>
      <c r="P230">
        <v>0</v>
      </c>
      <c r="Q230">
        <v>0</v>
      </c>
      <c r="R230">
        <v>69.760000000000005</v>
      </c>
      <c r="S230">
        <v>96.43</v>
      </c>
      <c r="T230">
        <v>71.94</v>
      </c>
      <c r="U230">
        <v>99.45</v>
      </c>
      <c r="V230">
        <v>69.349999999999994</v>
      </c>
      <c r="W230">
        <v>95.86</v>
      </c>
      <c r="X230">
        <v>0</v>
      </c>
      <c r="Y230">
        <v>0</v>
      </c>
      <c r="Z230">
        <v>70.19</v>
      </c>
      <c r="AA230">
        <v>97.03</v>
      </c>
      <c r="AB230">
        <v>0</v>
      </c>
      <c r="AC230">
        <v>5.75</v>
      </c>
    </row>
    <row r="231" spans="1:29" x14ac:dyDescent="0.25">
      <c r="A231">
        <v>1000339</v>
      </c>
      <c r="B231" t="s">
        <v>242</v>
      </c>
      <c r="C231">
        <v>50</v>
      </c>
      <c r="D231">
        <v>9</v>
      </c>
      <c r="E231">
        <v>7</v>
      </c>
      <c r="F231" t="s">
        <v>15</v>
      </c>
      <c r="H231" t="e">
        <f>VLOOKUP(A231,Fat!A:C,3,0)</f>
        <v>#N/A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75</v>
      </c>
      <c r="AC231">
        <v>0</v>
      </c>
    </row>
    <row r="232" spans="1:29" x14ac:dyDescent="0.25">
      <c r="A232">
        <v>1000342</v>
      </c>
      <c r="B232" t="s">
        <v>243</v>
      </c>
      <c r="C232">
        <v>50</v>
      </c>
      <c r="D232">
        <v>9</v>
      </c>
      <c r="E232">
        <v>1</v>
      </c>
      <c r="F232" t="s">
        <v>15</v>
      </c>
      <c r="H232" t="e">
        <f>VLOOKUP(A232,Fat!A:C,3,0)</f>
        <v>#N/A</v>
      </c>
      <c r="J232">
        <v>5.76</v>
      </c>
      <c r="K232">
        <v>7.96</v>
      </c>
      <c r="L232">
        <v>6.1</v>
      </c>
      <c r="M232">
        <v>8.44</v>
      </c>
      <c r="N232">
        <v>6.18</v>
      </c>
      <c r="O232">
        <v>8.5399999999999991</v>
      </c>
      <c r="P232">
        <v>0</v>
      </c>
      <c r="Q232">
        <v>0</v>
      </c>
      <c r="R232">
        <v>6.14</v>
      </c>
      <c r="S232">
        <v>8.48</v>
      </c>
      <c r="T232">
        <v>6.33</v>
      </c>
      <c r="U232">
        <v>8.75</v>
      </c>
      <c r="V232">
        <v>6.1</v>
      </c>
      <c r="W232">
        <v>8.44</v>
      </c>
      <c r="X232">
        <v>0</v>
      </c>
      <c r="Y232">
        <v>0</v>
      </c>
      <c r="Z232">
        <v>6.18</v>
      </c>
      <c r="AA232">
        <v>8.5399999999999991</v>
      </c>
      <c r="AB232">
        <v>80</v>
      </c>
      <c r="AC232">
        <v>0.54</v>
      </c>
    </row>
    <row r="233" spans="1:29" x14ac:dyDescent="0.25">
      <c r="A233">
        <v>1000343</v>
      </c>
      <c r="B233" t="s">
        <v>244</v>
      </c>
      <c r="C233">
        <v>50</v>
      </c>
      <c r="D233">
        <v>9</v>
      </c>
      <c r="E233">
        <v>1</v>
      </c>
      <c r="F233" t="s">
        <v>15</v>
      </c>
      <c r="H233" t="e">
        <f>VLOOKUP(A233,Fat!A:C,3,0)</f>
        <v>#N/A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</row>
    <row r="234" spans="1:29" x14ac:dyDescent="0.25">
      <c r="A234" s="13">
        <v>1000351</v>
      </c>
      <c r="B234" s="13" t="s">
        <v>245</v>
      </c>
      <c r="C234" s="13">
        <v>50</v>
      </c>
      <c r="D234" s="13">
        <v>9</v>
      </c>
      <c r="E234" s="13">
        <v>1</v>
      </c>
      <c r="F234" s="13" t="s">
        <v>15</v>
      </c>
      <c r="G234" s="13" t="s">
        <v>19</v>
      </c>
      <c r="H234" s="13">
        <f>VLOOKUP(A234,Fat!A:C,3,0)</f>
        <v>20</v>
      </c>
      <c r="I234" s="13">
        <f>VLOOKUP(A234,[2]MAPA!$A:$P,16,0)</f>
        <v>23334</v>
      </c>
      <c r="J234">
        <v>91.85</v>
      </c>
      <c r="K234">
        <v>126.97</v>
      </c>
      <c r="L234">
        <v>97.39</v>
      </c>
      <c r="M234">
        <v>134.63</v>
      </c>
      <c r="N234">
        <v>98.58</v>
      </c>
      <c r="O234">
        <v>136.27000000000001</v>
      </c>
      <c r="P234">
        <v>0</v>
      </c>
      <c r="Q234">
        <v>0</v>
      </c>
      <c r="R234">
        <v>97.98</v>
      </c>
      <c r="S234">
        <v>135.44</v>
      </c>
      <c r="T234">
        <v>101.04</v>
      </c>
      <c r="U234">
        <v>139.68</v>
      </c>
      <c r="V234">
        <v>97.39</v>
      </c>
      <c r="W234">
        <v>134.63</v>
      </c>
      <c r="X234">
        <v>0</v>
      </c>
      <c r="Y234">
        <v>0</v>
      </c>
      <c r="Z234">
        <v>98.58</v>
      </c>
      <c r="AA234">
        <v>136.27000000000001</v>
      </c>
      <c r="AB234">
        <v>0</v>
      </c>
      <c r="AC234">
        <v>8.17</v>
      </c>
    </row>
    <row r="235" spans="1:29" x14ac:dyDescent="0.25">
      <c r="A235">
        <v>1000353</v>
      </c>
      <c r="B235" t="s">
        <v>246</v>
      </c>
      <c r="C235">
        <v>50</v>
      </c>
      <c r="D235">
        <v>9</v>
      </c>
      <c r="E235">
        <v>1</v>
      </c>
      <c r="F235" t="s">
        <v>15</v>
      </c>
      <c r="G235" t="s">
        <v>19</v>
      </c>
      <c r="H235" t="e">
        <f>VLOOKUP(A235,Fat!A:C,3,0)</f>
        <v>#N/A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</row>
    <row r="236" spans="1:29" x14ac:dyDescent="0.25">
      <c r="A236">
        <v>1000354</v>
      </c>
      <c r="B236" t="s">
        <v>247</v>
      </c>
      <c r="C236">
        <v>50</v>
      </c>
      <c r="D236">
        <v>9</v>
      </c>
      <c r="E236">
        <v>7</v>
      </c>
      <c r="F236" t="s">
        <v>15</v>
      </c>
      <c r="H236" t="e">
        <f>VLOOKUP(A236,Fat!A:C,3,0)</f>
        <v>#N/A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25.71</v>
      </c>
      <c r="S236">
        <v>35.54</v>
      </c>
      <c r="T236">
        <v>26.52</v>
      </c>
      <c r="U236">
        <v>36.659999999999997</v>
      </c>
      <c r="V236">
        <v>0</v>
      </c>
      <c r="W236">
        <v>0</v>
      </c>
      <c r="X236">
        <v>0</v>
      </c>
      <c r="Y236">
        <v>0</v>
      </c>
      <c r="Z236">
        <v>25.87</v>
      </c>
      <c r="AA236">
        <v>35.770000000000003</v>
      </c>
      <c r="AB236">
        <v>82</v>
      </c>
      <c r="AC236">
        <v>2.27</v>
      </c>
    </row>
    <row r="237" spans="1:29" x14ac:dyDescent="0.25">
      <c r="A237">
        <v>1000355</v>
      </c>
      <c r="B237" t="s">
        <v>248</v>
      </c>
      <c r="C237">
        <v>50</v>
      </c>
      <c r="D237">
        <v>9</v>
      </c>
      <c r="E237">
        <v>1</v>
      </c>
      <c r="F237" t="s">
        <v>15</v>
      </c>
      <c r="H237" t="e">
        <f>VLOOKUP(A237,Fat!A:C,3,0)</f>
        <v>#N/A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</row>
    <row r="238" spans="1:29" x14ac:dyDescent="0.25">
      <c r="A238">
        <v>1000356</v>
      </c>
      <c r="B238" t="s">
        <v>249</v>
      </c>
      <c r="C238">
        <v>50</v>
      </c>
      <c r="D238">
        <v>9</v>
      </c>
      <c r="E238">
        <v>1</v>
      </c>
      <c r="F238" t="s">
        <v>15</v>
      </c>
      <c r="H238" t="e">
        <f>VLOOKUP(A238,Fat!A:C,3,0)</f>
        <v>#N/A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</row>
    <row r="239" spans="1:29" x14ac:dyDescent="0.25">
      <c r="A239">
        <v>1000357</v>
      </c>
      <c r="B239" t="s">
        <v>250</v>
      </c>
      <c r="C239">
        <v>50</v>
      </c>
      <c r="D239">
        <v>9</v>
      </c>
      <c r="E239">
        <v>7</v>
      </c>
      <c r="F239" t="s">
        <v>15</v>
      </c>
      <c r="H239" t="e">
        <f>VLOOKUP(A239,Fat!A:C,3,0)</f>
        <v>#N/A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6.02</v>
      </c>
      <c r="S239">
        <v>8.32</v>
      </c>
      <c r="T239">
        <v>6.21</v>
      </c>
      <c r="U239">
        <v>8.58</v>
      </c>
      <c r="V239">
        <v>0</v>
      </c>
      <c r="W239">
        <v>0</v>
      </c>
      <c r="X239">
        <v>0</v>
      </c>
      <c r="Y239">
        <v>0</v>
      </c>
      <c r="Z239">
        <v>6.06</v>
      </c>
      <c r="AA239">
        <v>8.3800000000000008</v>
      </c>
      <c r="AB239">
        <v>77</v>
      </c>
      <c r="AC239">
        <v>0.53</v>
      </c>
    </row>
    <row r="240" spans="1:29" x14ac:dyDescent="0.25">
      <c r="A240">
        <v>1000359</v>
      </c>
      <c r="B240" t="s">
        <v>251</v>
      </c>
      <c r="C240">
        <v>50</v>
      </c>
      <c r="D240">
        <v>9</v>
      </c>
      <c r="E240">
        <v>1</v>
      </c>
      <c r="F240" t="s">
        <v>15</v>
      </c>
      <c r="G240" t="s">
        <v>19</v>
      </c>
      <c r="H240" t="e">
        <f>VLOOKUP(A240,Fat!A:C,3,0)</f>
        <v>#N/A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</row>
    <row r="241" spans="1:29" x14ac:dyDescent="0.25">
      <c r="A241">
        <v>1000360</v>
      </c>
      <c r="B241" t="s">
        <v>252</v>
      </c>
      <c r="C241">
        <v>50</v>
      </c>
      <c r="D241">
        <v>9</v>
      </c>
      <c r="E241">
        <v>1</v>
      </c>
      <c r="F241" t="s">
        <v>15</v>
      </c>
      <c r="G241" t="s">
        <v>19</v>
      </c>
      <c r="H241" t="e">
        <f>VLOOKUP(A241,Fat!A:C,3,0)</f>
        <v>#N/A</v>
      </c>
      <c r="J241">
        <v>14.97</v>
      </c>
      <c r="K241">
        <v>14.97</v>
      </c>
      <c r="L241">
        <v>15.87</v>
      </c>
      <c r="M241">
        <v>15.87</v>
      </c>
      <c r="N241">
        <v>16.07</v>
      </c>
      <c r="O241">
        <v>16.07</v>
      </c>
      <c r="P241">
        <v>0</v>
      </c>
      <c r="Q241">
        <v>0</v>
      </c>
      <c r="R241">
        <v>15.97</v>
      </c>
      <c r="S241">
        <v>16.07</v>
      </c>
      <c r="T241">
        <v>16.47</v>
      </c>
      <c r="U241">
        <v>16.47</v>
      </c>
      <c r="V241">
        <v>15.87</v>
      </c>
      <c r="W241">
        <v>15.87</v>
      </c>
      <c r="X241">
        <v>0</v>
      </c>
      <c r="Y241">
        <v>0</v>
      </c>
      <c r="Z241">
        <v>16.07</v>
      </c>
      <c r="AA241">
        <v>16.07</v>
      </c>
      <c r="AB241">
        <v>0</v>
      </c>
      <c r="AC241">
        <v>1.41</v>
      </c>
    </row>
    <row r="242" spans="1:29" x14ac:dyDescent="0.25">
      <c r="A242">
        <v>1000361</v>
      </c>
      <c r="B242" t="s">
        <v>253</v>
      </c>
      <c r="C242">
        <v>50</v>
      </c>
      <c r="D242">
        <v>9</v>
      </c>
      <c r="E242">
        <v>1</v>
      </c>
      <c r="F242" t="s">
        <v>15</v>
      </c>
      <c r="G242" t="s">
        <v>19</v>
      </c>
      <c r="H242" t="e">
        <f>VLOOKUP(A242,Fat!A:C,3,0)</f>
        <v>#N/A</v>
      </c>
      <c r="J242">
        <v>22.13</v>
      </c>
      <c r="K242">
        <v>22.13</v>
      </c>
      <c r="L242">
        <v>23.47</v>
      </c>
      <c r="M242">
        <v>23.47</v>
      </c>
      <c r="N242">
        <v>23.75</v>
      </c>
      <c r="O242">
        <v>23.75</v>
      </c>
      <c r="P242">
        <v>0</v>
      </c>
      <c r="Q242">
        <v>0</v>
      </c>
      <c r="R242">
        <v>23.6</v>
      </c>
      <c r="S242">
        <v>23.75</v>
      </c>
      <c r="T242">
        <v>24.34</v>
      </c>
      <c r="U242">
        <v>24.34</v>
      </c>
      <c r="V242">
        <v>23.47</v>
      </c>
      <c r="W242">
        <v>23.47</v>
      </c>
      <c r="X242">
        <v>0</v>
      </c>
      <c r="Y242">
        <v>0</v>
      </c>
      <c r="Z242">
        <v>23.75</v>
      </c>
      <c r="AA242">
        <v>23.75</v>
      </c>
      <c r="AB242">
        <v>0</v>
      </c>
      <c r="AC242">
        <v>2.09</v>
      </c>
    </row>
    <row r="243" spans="1:29" x14ac:dyDescent="0.25">
      <c r="A243">
        <v>1000377</v>
      </c>
      <c r="B243" t="s">
        <v>254</v>
      </c>
      <c r="C243">
        <v>50</v>
      </c>
      <c r="D243">
        <v>9</v>
      </c>
      <c r="E243">
        <v>1</v>
      </c>
      <c r="F243" t="s">
        <v>15</v>
      </c>
      <c r="H243" t="e">
        <f>VLOOKUP(A243,Fat!A:C,3,0)</f>
        <v>#N/A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10.48</v>
      </c>
      <c r="S243">
        <v>13.94</v>
      </c>
      <c r="T243">
        <v>10.87</v>
      </c>
      <c r="U243">
        <v>14.47</v>
      </c>
      <c r="V243">
        <v>0</v>
      </c>
      <c r="W243">
        <v>0</v>
      </c>
      <c r="X243">
        <v>0</v>
      </c>
      <c r="Y243">
        <v>0</v>
      </c>
      <c r="Z243">
        <v>9.16</v>
      </c>
      <c r="AA243">
        <v>12.66</v>
      </c>
      <c r="AB243">
        <v>75</v>
      </c>
      <c r="AC243">
        <v>0.93</v>
      </c>
    </row>
    <row r="244" spans="1:29" x14ac:dyDescent="0.25">
      <c r="A244">
        <v>1000389</v>
      </c>
      <c r="B244" t="s">
        <v>255</v>
      </c>
      <c r="C244">
        <v>50</v>
      </c>
      <c r="D244">
        <v>9</v>
      </c>
      <c r="E244">
        <v>7</v>
      </c>
      <c r="F244" t="s">
        <v>15</v>
      </c>
      <c r="H244" t="e">
        <f>VLOOKUP(A244,Fat!A:C,3,0)</f>
        <v>#N/A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</row>
    <row r="245" spans="1:29" x14ac:dyDescent="0.25">
      <c r="A245">
        <v>1000390</v>
      </c>
      <c r="B245" t="s">
        <v>256</v>
      </c>
      <c r="C245">
        <v>50</v>
      </c>
      <c r="D245">
        <v>9</v>
      </c>
      <c r="E245">
        <v>7</v>
      </c>
      <c r="F245" t="s">
        <v>15</v>
      </c>
      <c r="H245" t="e">
        <f>VLOOKUP(A245,Fat!A:C,3,0)</f>
        <v>#N/A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</row>
    <row r="246" spans="1:29" x14ac:dyDescent="0.25">
      <c r="A246">
        <v>1000392</v>
      </c>
      <c r="B246" t="s">
        <v>257</v>
      </c>
      <c r="C246">
        <v>50</v>
      </c>
      <c r="D246">
        <v>9</v>
      </c>
      <c r="E246">
        <v>7</v>
      </c>
      <c r="F246" t="s">
        <v>15</v>
      </c>
      <c r="G246" t="s">
        <v>19</v>
      </c>
      <c r="H246" t="e">
        <f>VLOOKUP(A246,Fat!A:C,3,0)</f>
        <v>#N/A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12.8</v>
      </c>
      <c r="S246">
        <v>17.02</v>
      </c>
      <c r="T246">
        <v>13.27</v>
      </c>
      <c r="U246">
        <v>17.66</v>
      </c>
      <c r="V246">
        <v>0</v>
      </c>
      <c r="W246">
        <v>0</v>
      </c>
      <c r="X246">
        <v>0</v>
      </c>
      <c r="Y246">
        <v>0</v>
      </c>
      <c r="Z246">
        <v>11.18</v>
      </c>
      <c r="AA246">
        <v>15.46</v>
      </c>
      <c r="AB246">
        <v>75</v>
      </c>
      <c r="AC246">
        <v>1.1200000000000001</v>
      </c>
    </row>
    <row r="247" spans="1:29" x14ac:dyDescent="0.25">
      <c r="A247">
        <v>1000394</v>
      </c>
      <c r="B247" t="s">
        <v>258</v>
      </c>
      <c r="C247">
        <v>50</v>
      </c>
      <c r="D247">
        <v>9</v>
      </c>
      <c r="E247">
        <v>7</v>
      </c>
      <c r="F247" t="s">
        <v>15</v>
      </c>
      <c r="H247" t="e">
        <f>VLOOKUP(A247,Fat!A:C,3,0)</f>
        <v>#N/A</v>
      </c>
      <c r="J247">
        <v>17.97</v>
      </c>
      <c r="K247">
        <v>23.96</v>
      </c>
      <c r="L247">
        <v>19.22</v>
      </c>
      <c r="M247">
        <v>25.58</v>
      </c>
      <c r="N247">
        <v>19.489999999999998</v>
      </c>
      <c r="O247">
        <v>25.92</v>
      </c>
      <c r="P247">
        <v>0</v>
      </c>
      <c r="Q247">
        <v>0</v>
      </c>
      <c r="R247">
        <v>19.350000000000001</v>
      </c>
      <c r="S247">
        <v>25.74</v>
      </c>
      <c r="T247">
        <v>20.05</v>
      </c>
      <c r="U247">
        <v>26.69</v>
      </c>
      <c r="V247">
        <v>16.7</v>
      </c>
      <c r="W247">
        <v>23.08</v>
      </c>
      <c r="X247">
        <v>0</v>
      </c>
      <c r="Y247">
        <v>0</v>
      </c>
      <c r="Z247">
        <v>16.899999999999999</v>
      </c>
      <c r="AA247">
        <v>23.36</v>
      </c>
      <c r="AB247">
        <v>75</v>
      </c>
      <c r="AC247">
        <v>1.69</v>
      </c>
    </row>
    <row r="248" spans="1:29" x14ac:dyDescent="0.25">
      <c r="A248">
        <v>1000395</v>
      </c>
      <c r="B248" t="s">
        <v>259</v>
      </c>
      <c r="C248">
        <v>50</v>
      </c>
      <c r="D248">
        <v>9</v>
      </c>
      <c r="E248">
        <v>2</v>
      </c>
      <c r="F248" t="s">
        <v>15</v>
      </c>
      <c r="H248" t="e">
        <f>VLOOKUP(A248,Fat!A:C,3,0)</f>
        <v>#N/A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20</v>
      </c>
      <c r="AC248">
        <v>0</v>
      </c>
    </row>
    <row r="249" spans="1:29" x14ac:dyDescent="0.25">
      <c r="A249">
        <v>1000397</v>
      </c>
      <c r="B249" t="s">
        <v>260</v>
      </c>
      <c r="C249">
        <v>50</v>
      </c>
      <c r="D249">
        <v>9</v>
      </c>
      <c r="E249">
        <v>1</v>
      </c>
      <c r="F249" t="s">
        <v>15</v>
      </c>
      <c r="G249" t="s">
        <v>19</v>
      </c>
      <c r="H249" t="e">
        <f>VLOOKUP(A249,Fat!A:C,3,0)</f>
        <v>#N/A</v>
      </c>
      <c r="J249">
        <v>32.61</v>
      </c>
      <c r="K249">
        <v>45.08</v>
      </c>
      <c r="L249">
        <v>34.58</v>
      </c>
      <c r="M249">
        <v>47.8</v>
      </c>
      <c r="N249">
        <v>35</v>
      </c>
      <c r="O249">
        <v>48.38</v>
      </c>
      <c r="P249">
        <v>0</v>
      </c>
      <c r="Q249">
        <v>0</v>
      </c>
      <c r="R249">
        <v>34.78</v>
      </c>
      <c r="S249">
        <v>48.07</v>
      </c>
      <c r="T249">
        <v>35.880000000000003</v>
      </c>
      <c r="U249">
        <v>49.6</v>
      </c>
      <c r="V249">
        <v>34.58</v>
      </c>
      <c r="W249">
        <v>47.8</v>
      </c>
      <c r="X249">
        <v>0</v>
      </c>
      <c r="Y249">
        <v>0</v>
      </c>
      <c r="Z249">
        <v>35</v>
      </c>
      <c r="AA249">
        <v>48.38</v>
      </c>
      <c r="AB249">
        <v>75</v>
      </c>
      <c r="AC249">
        <v>2.9</v>
      </c>
    </row>
    <row r="250" spans="1:29" x14ac:dyDescent="0.25">
      <c r="A250">
        <v>1000398</v>
      </c>
      <c r="B250" t="s">
        <v>261</v>
      </c>
      <c r="C250">
        <v>50</v>
      </c>
      <c r="D250">
        <v>9</v>
      </c>
      <c r="E250">
        <v>1</v>
      </c>
      <c r="F250" t="s">
        <v>15</v>
      </c>
      <c r="H250" t="e">
        <f>VLOOKUP(A250,Fat!A:C,3,0)</f>
        <v>#N/A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80</v>
      </c>
      <c r="AC250">
        <v>0</v>
      </c>
    </row>
    <row r="251" spans="1:29" x14ac:dyDescent="0.25">
      <c r="A251">
        <v>1000399</v>
      </c>
      <c r="B251" t="s">
        <v>262</v>
      </c>
      <c r="C251">
        <v>50</v>
      </c>
      <c r="D251">
        <v>9</v>
      </c>
      <c r="E251">
        <v>1</v>
      </c>
      <c r="F251" t="s">
        <v>15</v>
      </c>
      <c r="G251" t="s">
        <v>19</v>
      </c>
      <c r="H251" t="e">
        <f>VLOOKUP(A251,Fat!A:C,3,0)</f>
        <v>#N/A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 s="1">
        <v>1135.6600000000001</v>
      </c>
      <c r="S251" s="1">
        <v>1569.89</v>
      </c>
      <c r="T251" s="1">
        <v>1171.1500000000001</v>
      </c>
      <c r="U251" s="1">
        <v>1619.05</v>
      </c>
      <c r="V251">
        <v>0</v>
      </c>
      <c r="W251">
        <v>0</v>
      </c>
      <c r="X251">
        <v>0</v>
      </c>
      <c r="Y251">
        <v>0</v>
      </c>
      <c r="Z251" s="1">
        <v>1142.5899999999999</v>
      </c>
      <c r="AA251" s="1">
        <v>1579.47</v>
      </c>
      <c r="AB251">
        <v>0</v>
      </c>
      <c r="AC251">
        <v>94.73</v>
      </c>
    </row>
    <row r="252" spans="1:29" x14ac:dyDescent="0.25">
      <c r="A252">
        <v>1000400</v>
      </c>
      <c r="B252" t="s">
        <v>263</v>
      </c>
      <c r="C252">
        <v>50</v>
      </c>
      <c r="D252">
        <v>9</v>
      </c>
      <c r="E252">
        <v>1</v>
      </c>
      <c r="F252" t="s">
        <v>15</v>
      </c>
      <c r="H252" t="e">
        <f>VLOOKUP(A252,Fat!A:C,3,0)</f>
        <v>#N/A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80</v>
      </c>
      <c r="AC252">
        <v>0</v>
      </c>
    </row>
    <row r="253" spans="1:29" x14ac:dyDescent="0.25">
      <c r="A253">
        <v>1000401</v>
      </c>
      <c r="B253" t="s">
        <v>264</v>
      </c>
      <c r="C253">
        <v>50</v>
      </c>
      <c r="D253">
        <v>9</v>
      </c>
      <c r="E253">
        <v>1</v>
      </c>
      <c r="F253" t="s">
        <v>15</v>
      </c>
      <c r="G253" t="s">
        <v>19</v>
      </c>
      <c r="H253" t="e">
        <f>VLOOKUP(A253,Fat!A:C,3,0)</f>
        <v>#N/A</v>
      </c>
      <c r="J253">
        <v>15.58</v>
      </c>
      <c r="K253">
        <v>20.77</v>
      </c>
      <c r="L253">
        <v>16.66</v>
      </c>
      <c r="M253">
        <v>22.17</v>
      </c>
      <c r="N253">
        <v>16.899999999999999</v>
      </c>
      <c r="O253">
        <v>22.48</v>
      </c>
      <c r="P253">
        <v>0</v>
      </c>
      <c r="Q253">
        <v>0</v>
      </c>
      <c r="R253">
        <v>16.78</v>
      </c>
      <c r="S253">
        <v>22.32</v>
      </c>
      <c r="T253">
        <v>17.39</v>
      </c>
      <c r="U253">
        <v>23.15</v>
      </c>
      <c r="V253">
        <v>14.47</v>
      </c>
      <c r="W253">
        <v>20.010000000000002</v>
      </c>
      <c r="X253">
        <v>0</v>
      </c>
      <c r="Y253">
        <v>0</v>
      </c>
      <c r="Z253">
        <v>14.65</v>
      </c>
      <c r="AA253">
        <v>20.260000000000002</v>
      </c>
      <c r="AB253">
        <v>0</v>
      </c>
      <c r="AC253">
        <v>1.39</v>
      </c>
    </row>
    <row r="254" spans="1:29" x14ac:dyDescent="0.25">
      <c r="A254">
        <v>1000402</v>
      </c>
      <c r="B254" t="s">
        <v>265</v>
      </c>
      <c r="C254">
        <v>50</v>
      </c>
      <c r="D254">
        <v>9</v>
      </c>
      <c r="E254">
        <v>1</v>
      </c>
      <c r="F254" t="s">
        <v>15</v>
      </c>
      <c r="G254" t="s">
        <v>19</v>
      </c>
      <c r="H254" t="e">
        <f>VLOOKUP(A254,Fat!A:C,3,0)</f>
        <v>#N/A</v>
      </c>
      <c r="J254">
        <v>27.62</v>
      </c>
      <c r="K254">
        <v>38.18</v>
      </c>
      <c r="L254">
        <v>29.29</v>
      </c>
      <c r="M254">
        <v>40.479999999999997</v>
      </c>
      <c r="N254">
        <v>29.64</v>
      </c>
      <c r="O254">
        <v>40.97</v>
      </c>
      <c r="P254">
        <v>0</v>
      </c>
      <c r="Q254">
        <v>0</v>
      </c>
      <c r="R254">
        <v>29.46</v>
      </c>
      <c r="S254">
        <v>40.72</v>
      </c>
      <c r="T254">
        <v>30.38</v>
      </c>
      <c r="U254">
        <v>42</v>
      </c>
      <c r="V254">
        <v>29.29</v>
      </c>
      <c r="W254">
        <v>40.479999999999997</v>
      </c>
      <c r="X254">
        <v>0</v>
      </c>
      <c r="Y254">
        <v>0</v>
      </c>
      <c r="Z254">
        <v>29.64</v>
      </c>
      <c r="AA254">
        <v>40.97</v>
      </c>
      <c r="AB254">
        <v>0</v>
      </c>
      <c r="AC254">
        <v>2.61</v>
      </c>
    </row>
    <row r="255" spans="1:29" x14ac:dyDescent="0.25">
      <c r="A255">
        <v>1000403</v>
      </c>
      <c r="B255" t="s">
        <v>266</v>
      </c>
      <c r="C255">
        <v>50</v>
      </c>
      <c r="D255">
        <v>9</v>
      </c>
      <c r="E255">
        <v>1</v>
      </c>
      <c r="F255" t="s">
        <v>15</v>
      </c>
      <c r="H255" t="e">
        <f>VLOOKUP(A255,Fat!A:C,3,0)</f>
        <v>#N/A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</row>
    <row r="256" spans="1:29" x14ac:dyDescent="0.25">
      <c r="A256">
        <v>1000539</v>
      </c>
      <c r="B256" t="s">
        <v>267</v>
      </c>
      <c r="C256">
        <v>50</v>
      </c>
      <c r="D256">
        <v>9</v>
      </c>
      <c r="E256">
        <v>21</v>
      </c>
      <c r="F256" t="s">
        <v>15</v>
      </c>
      <c r="G256" t="s">
        <v>19</v>
      </c>
      <c r="H256" t="e">
        <f>VLOOKUP(A256,Fat!A:C,3,0)</f>
        <v>#N/A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</row>
    <row r="257" spans="1:29" x14ac:dyDescent="0.25">
      <c r="A257">
        <v>1000606</v>
      </c>
      <c r="B257" t="s">
        <v>268</v>
      </c>
      <c r="C257">
        <v>50</v>
      </c>
      <c r="D257">
        <v>9</v>
      </c>
      <c r="E257">
        <v>1</v>
      </c>
      <c r="F257" t="s">
        <v>15</v>
      </c>
      <c r="H257" t="e">
        <f>VLOOKUP(A257,Fat!A:C,3,0)</f>
        <v>#N/A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72</v>
      </c>
      <c r="AC257">
        <v>0</v>
      </c>
    </row>
    <row r="258" spans="1:29" x14ac:dyDescent="0.25">
      <c r="A258">
        <v>1000607</v>
      </c>
      <c r="B258" t="s">
        <v>269</v>
      </c>
      <c r="C258">
        <v>50</v>
      </c>
      <c r="D258">
        <v>9</v>
      </c>
      <c r="E258">
        <v>1</v>
      </c>
      <c r="F258" t="s">
        <v>15</v>
      </c>
      <c r="H258" t="e">
        <f>VLOOKUP(A258,Fat!A:C,3,0)</f>
        <v>#N/A</v>
      </c>
      <c r="J258">
        <v>44.58</v>
      </c>
      <c r="K258">
        <v>59.44</v>
      </c>
      <c r="L258">
        <v>47.69</v>
      </c>
      <c r="M258">
        <v>63.45</v>
      </c>
      <c r="N258">
        <v>48.36</v>
      </c>
      <c r="O258">
        <v>64.319999999999993</v>
      </c>
      <c r="P258">
        <v>0</v>
      </c>
      <c r="Q258">
        <v>0</v>
      </c>
      <c r="R258">
        <v>48.02</v>
      </c>
      <c r="S258">
        <v>63.88</v>
      </c>
      <c r="T258">
        <v>49.76</v>
      </c>
      <c r="U258">
        <v>66.23</v>
      </c>
      <c r="V258">
        <v>41.42</v>
      </c>
      <c r="W258">
        <v>82.61</v>
      </c>
      <c r="X258">
        <v>0</v>
      </c>
      <c r="Y258">
        <v>0</v>
      </c>
      <c r="Z258">
        <v>41.93</v>
      </c>
      <c r="AA258">
        <v>57.96</v>
      </c>
      <c r="AB258">
        <v>68</v>
      </c>
      <c r="AC258">
        <v>4.25</v>
      </c>
    </row>
    <row r="259" spans="1:29" x14ac:dyDescent="0.25">
      <c r="A259">
        <v>1000608</v>
      </c>
      <c r="B259" t="s">
        <v>270</v>
      </c>
      <c r="C259">
        <v>50</v>
      </c>
      <c r="D259">
        <v>9</v>
      </c>
      <c r="E259">
        <v>1</v>
      </c>
      <c r="F259" t="s">
        <v>15</v>
      </c>
      <c r="H259" t="e">
        <f>VLOOKUP(A259,Fat!A:C,3,0)</f>
        <v>#N/A</v>
      </c>
      <c r="J259">
        <v>4.82</v>
      </c>
      <c r="K259">
        <v>6.43</v>
      </c>
      <c r="L259">
        <v>5.16</v>
      </c>
      <c r="M259">
        <v>6.86</v>
      </c>
      <c r="N259">
        <v>5.23</v>
      </c>
      <c r="O259">
        <v>6.95</v>
      </c>
      <c r="P259">
        <v>0</v>
      </c>
      <c r="Q259">
        <v>0</v>
      </c>
      <c r="R259">
        <v>5.19</v>
      </c>
      <c r="S259">
        <v>6.9</v>
      </c>
      <c r="T259">
        <v>5.38</v>
      </c>
      <c r="U259">
        <v>7.16</v>
      </c>
      <c r="V259">
        <v>4.4800000000000004</v>
      </c>
      <c r="W259">
        <v>6.19</v>
      </c>
      <c r="X259">
        <v>0</v>
      </c>
      <c r="Y259">
        <v>0</v>
      </c>
      <c r="Z259">
        <v>4.53</v>
      </c>
      <c r="AA259">
        <v>6.26</v>
      </c>
      <c r="AB259">
        <v>72</v>
      </c>
      <c r="AC259">
        <v>0.46</v>
      </c>
    </row>
    <row r="260" spans="1:29" x14ac:dyDescent="0.25">
      <c r="A260">
        <v>1000609</v>
      </c>
      <c r="B260" t="s">
        <v>271</v>
      </c>
      <c r="C260">
        <v>50</v>
      </c>
      <c r="D260">
        <v>9</v>
      </c>
      <c r="E260">
        <v>1</v>
      </c>
      <c r="F260" t="s">
        <v>15</v>
      </c>
      <c r="H260" t="e">
        <f>VLOOKUP(A260,Fat!A:C,3,0)</f>
        <v>#N/A</v>
      </c>
      <c r="J260">
        <v>4.13</v>
      </c>
      <c r="K260">
        <v>5.51</v>
      </c>
      <c r="L260">
        <v>4.42</v>
      </c>
      <c r="M260">
        <v>5.88</v>
      </c>
      <c r="N260">
        <v>4.4800000000000004</v>
      </c>
      <c r="O260">
        <v>5.96</v>
      </c>
      <c r="P260">
        <v>0</v>
      </c>
      <c r="Q260">
        <v>0</v>
      </c>
      <c r="R260">
        <v>4.4400000000000004</v>
      </c>
      <c r="S260">
        <v>5.9</v>
      </c>
      <c r="T260">
        <v>4.6100000000000003</v>
      </c>
      <c r="U260">
        <v>6.14</v>
      </c>
      <c r="V260">
        <v>3.84</v>
      </c>
      <c r="W260">
        <v>5.31</v>
      </c>
      <c r="X260">
        <v>0</v>
      </c>
      <c r="Y260">
        <v>0</v>
      </c>
      <c r="Z260">
        <v>3.88</v>
      </c>
      <c r="AA260">
        <v>5.37</v>
      </c>
      <c r="AB260">
        <v>70</v>
      </c>
      <c r="AC260">
        <v>0.39</v>
      </c>
    </row>
    <row r="261" spans="1:29" x14ac:dyDescent="0.25">
      <c r="A261">
        <v>1000610</v>
      </c>
      <c r="B261" t="s">
        <v>272</v>
      </c>
      <c r="C261">
        <v>50</v>
      </c>
      <c r="D261">
        <v>9</v>
      </c>
      <c r="E261">
        <v>1</v>
      </c>
      <c r="F261" t="s">
        <v>15</v>
      </c>
      <c r="H261" t="e">
        <f>VLOOKUP(A261,Fat!A:C,3,0)</f>
        <v>#N/A</v>
      </c>
      <c r="J261">
        <v>58</v>
      </c>
      <c r="K261">
        <v>77.34</v>
      </c>
      <c r="L261">
        <v>62.05</v>
      </c>
      <c r="M261">
        <v>82.56</v>
      </c>
      <c r="N261">
        <v>62.93</v>
      </c>
      <c r="O261">
        <v>83.69</v>
      </c>
      <c r="P261">
        <v>0</v>
      </c>
      <c r="Q261">
        <v>0</v>
      </c>
      <c r="R261">
        <v>62.49</v>
      </c>
      <c r="S261">
        <v>83.13</v>
      </c>
      <c r="T261">
        <v>64.75</v>
      </c>
      <c r="U261">
        <v>86.18</v>
      </c>
      <c r="V261">
        <v>53.9</v>
      </c>
      <c r="W261">
        <v>74.5</v>
      </c>
      <c r="X261">
        <v>0</v>
      </c>
      <c r="Y261">
        <v>0</v>
      </c>
      <c r="Z261">
        <v>54.56</v>
      </c>
      <c r="AA261">
        <v>75.41</v>
      </c>
      <c r="AB261">
        <v>80</v>
      </c>
      <c r="AC261">
        <v>5.52</v>
      </c>
    </row>
    <row r="262" spans="1:29" x14ac:dyDescent="0.25">
      <c r="A262">
        <v>1000612</v>
      </c>
      <c r="B262" t="s">
        <v>273</v>
      </c>
      <c r="C262">
        <v>50</v>
      </c>
      <c r="D262">
        <v>9</v>
      </c>
      <c r="E262">
        <v>1</v>
      </c>
      <c r="F262" t="s">
        <v>15</v>
      </c>
      <c r="G262" t="s">
        <v>19</v>
      </c>
      <c r="H262" t="e">
        <f>VLOOKUP(A262,Fat!A:C,3,0)</f>
        <v>#N/A</v>
      </c>
      <c r="J262">
        <v>10.33</v>
      </c>
      <c r="K262">
        <v>13.77</v>
      </c>
      <c r="L262">
        <v>11.05</v>
      </c>
      <c r="M262">
        <v>14.7</v>
      </c>
      <c r="N262">
        <v>11.2</v>
      </c>
      <c r="O262">
        <v>14.9</v>
      </c>
      <c r="P262">
        <v>0</v>
      </c>
      <c r="Q262">
        <v>0</v>
      </c>
      <c r="R262">
        <v>11.12</v>
      </c>
      <c r="S262">
        <v>14.79</v>
      </c>
      <c r="T262">
        <v>11.52</v>
      </c>
      <c r="U262">
        <v>15.33</v>
      </c>
      <c r="V262">
        <v>9.6</v>
      </c>
      <c r="W262">
        <v>140.28</v>
      </c>
      <c r="X262">
        <v>0</v>
      </c>
      <c r="Y262">
        <v>0</v>
      </c>
      <c r="Z262">
        <v>9.7100000000000009</v>
      </c>
      <c r="AA262">
        <v>13.43</v>
      </c>
      <c r="AB262">
        <v>80</v>
      </c>
      <c r="AC262">
        <v>0.98</v>
      </c>
    </row>
    <row r="263" spans="1:29" x14ac:dyDescent="0.25">
      <c r="A263">
        <v>1000613</v>
      </c>
      <c r="B263" t="s">
        <v>274</v>
      </c>
      <c r="C263">
        <v>50</v>
      </c>
      <c r="D263">
        <v>9</v>
      </c>
      <c r="E263">
        <v>1</v>
      </c>
      <c r="F263" t="s">
        <v>15</v>
      </c>
      <c r="G263" t="s">
        <v>19</v>
      </c>
      <c r="H263" t="e">
        <f>VLOOKUP(A263,Fat!A:C,3,0)</f>
        <v>#N/A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15.37</v>
      </c>
      <c r="S263">
        <v>20.440000000000001</v>
      </c>
      <c r="T263">
        <v>15.93</v>
      </c>
      <c r="U263">
        <v>21.2</v>
      </c>
      <c r="V263">
        <v>0</v>
      </c>
      <c r="W263">
        <v>0</v>
      </c>
      <c r="X263">
        <v>0</v>
      </c>
      <c r="Y263">
        <v>0</v>
      </c>
      <c r="Z263">
        <v>13.42</v>
      </c>
      <c r="AA263">
        <v>18.54</v>
      </c>
      <c r="AB263">
        <v>80</v>
      </c>
      <c r="AC263">
        <v>1.36</v>
      </c>
    </row>
    <row r="264" spans="1:29" x14ac:dyDescent="0.25">
      <c r="A264">
        <v>1000614</v>
      </c>
      <c r="B264" t="s">
        <v>275</v>
      </c>
      <c r="C264">
        <v>50</v>
      </c>
      <c r="D264">
        <v>9</v>
      </c>
      <c r="E264">
        <v>1</v>
      </c>
      <c r="F264" t="s">
        <v>15</v>
      </c>
      <c r="H264" t="e">
        <f>VLOOKUP(A264,Fat!A:C,3,0)</f>
        <v>#N/A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85</v>
      </c>
      <c r="AC264">
        <v>0</v>
      </c>
    </row>
    <row r="265" spans="1:29" x14ac:dyDescent="0.25">
      <c r="A265">
        <v>1000616</v>
      </c>
      <c r="B265" t="s">
        <v>276</v>
      </c>
      <c r="C265">
        <v>50</v>
      </c>
      <c r="D265">
        <v>9</v>
      </c>
      <c r="E265">
        <v>1</v>
      </c>
      <c r="F265" t="s">
        <v>15</v>
      </c>
      <c r="H265" t="e">
        <f>VLOOKUP(A265,Fat!A:C,3,0)</f>
        <v>#N/A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70</v>
      </c>
      <c r="AC265">
        <v>0</v>
      </c>
    </row>
    <row r="266" spans="1:29" x14ac:dyDescent="0.25">
      <c r="A266">
        <v>1000617</v>
      </c>
      <c r="B266" t="s">
        <v>277</v>
      </c>
      <c r="C266">
        <v>50</v>
      </c>
      <c r="D266">
        <v>9</v>
      </c>
      <c r="E266">
        <v>1</v>
      </c>
      <c r="F266" t="s">
        <v>15</v>
      </c>
      <c r="H266" t="e">
        <f>VLOOKUP(A266,Fat!A:C,3,0)</f>
        <v>#N/A</v>
      </c>
      <c r="J266">
        <v>77.58</v>
      </c>
      <c r="K266">
        <v>103.45</v>
      </c>
      <c r="L266">
        <v>82.99</v>
      </c>
      <c r="M266">
        <v>110.43</v>
      </c>
      <c r="N266">
        <v>84.17</v>
      </c>
      <c r="O266">
        <v>111.94</v>
      </c>
      <c r="P266">
        <v>0</v>
      </c>
      <c r="Q266">
        <v>0</v>
      </c>
      <c r="R266">
        <v>83.58</v>
      </c>
      <c r="S266">
        <v>111.18</v>
      </c>
      <c r="T266">
        <v>86.61</v>
      </c>
      <c r="U266">
        <v>115.28</v>
      </c>
      <c r="V266">
        <v>72.09</v>
      </c>
      <c r="W266">
        <v>99.65</v>
      </c>
      <c r="X266">
        <v>0</v>
      </c>
      <c r="Y266">
        <v>0</v>
      </c>
      <c r="Z266">
        <v>72.98</v>
      </c>
      <c r="AA266">
        <v>100.87</v>
      </c>
      <c r="AB266">
        <v>50</v>
      </c>
      <c r="AC266">
        <v>7.39</v>
      </c>
    </row>
    <row r="267" spans="1:29" x14ac:dyDescent="0.25">
      <c r="A267">
        <v>1000618</v>
      </c>
      <c r="B267" t="s">
        <v>278</v>
      </c>
      <c r="C267">
        <v>50</v>
      </c>
      <c r="D267">
        <v>9</v>
      </c>
      <c r="E267">
        <v>1</v>
      </c>
      <c r="F267" t="s">
        <v>15</v>
      </c>
      <c r="H267" t="e">
        <f>VLOOKUP(A267,Fat!A:C,3,0)</f>
        <v>#N/A</v>
      </c>
      <c r="J267">
        <v>17.559999999999999</v>
      </c>
      <c r="K267">
        <v>23.41</v>
      </c>
      <c r="L267">
        <v>18.78</v>
      </c>
      <c r="M267">
        <v>24.99</v>
      </c>
      <c r="N267">
        <v>19.05</v>
      </c>
      <c r="O267">
        <v>25.33</v>
      </c>
      <c r="P267">
        <v>0</v>
      </c>
      <c r="Q267">
        <v>0</v>
      </c>
      <c r="R267">
        <v>17.47</v>
      </c>
      <c r="S267">
        <v>23.24</v>
      </c>
      <c r="T267">
        <v>19.600000000000001</v>
      </c>
      <c r="U267">
        <v>26.09</v>
      </c>
      <c r="V267">
        <v>16.309999999999999</v>
      </c>
      <c r="W267">
        <v>22.55</v>
      </c>
      <c r="X267">
        <v>0</v>
      </c>
      <c r="Y267">
        <v>0</v>
      </c>
      <c r="Z267">
        <v>15.26</v>
      </c>
      <c r="AA267">
        <v>22.83</v>
      </c>
      <c r="AB267">
        <v>72</v>
      </c>
      <c r="AC267">
        <v>1.67</v>
      </c>
    </row>
    <row r="268" spans="1:29" x14ac:dyDescent="0.25">
      <c r="A268">
        <v>1000625</v>
      </c>
      <c r="B268" t="s">
        <v>279</v>
      </c>
      <c r="C268">
        <v>50</v>
      </c>
      <c r="D268">
        <v>9</v>
      </c>
      <c r="E268">
        <v>1</v>
      </c>
      <c r="F268" t="s">
        <v>15</v>
      </c>
      <c r="H268" t="e">
        <f>VLOOKUP(A268,Fat!A:C,3,0)</f>
        <v>#N/A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72</v>
      </c>
      <c r="AC268">
        <v>0</v>
      </c>
    </row>
    <row r="269" spans="1:29" x14ac:dyDescent="0.25">
      <c r="A269">
        <v>1000626</v>
      </c>
      <c r="B269" t="s">
        <v>280</v>
      </c>
      <c r="C269">
        <v>50</v>
      </c>
      <c r="D269">
        <v>9</v>
      </c>
      <c r="E269">
        <v>1</v>
      </c>
      <c r="F269" t="s">
        <v>15</v>
      </c>
      <c r="H269" t="e">
        <f>VLOOKUP(A269,Fat!A:C,3,0)</f>
        <v>#N/A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72</v>
      </c>
      <c r="AC269">
        <v>0</v>
      </c>
    </row>
    <row r="270" spans="1:29" x14ac:dyDescent="0.25">
      <c r="A270">
        <v>1000629</v>
      </c>
      <c r="B270" t="s">
        <v>281</v>
      </c>
      <c r="C270">
        <v>50</v>
      </c>
      <c r="D270">
        <v>9</v>
      </c>
      <c r="E270">
        <v>7</v>
      </c>
      <c r="F270" t="s">
        <v>15</v>
      </c>
      <c r="H270" t="e">
        <f>VLOOKUP(A270,Fat!A:C,3,0)</f>
        <v>#N/A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</row>
    <row r="271" spans="1:29" x14ac:dyDescent="0.25">
      <c r="A271">
        <v>1000630</v>
      </c>
      <c r="B271" t="s">
        <v>282</v>
      </c>
      <c r="C271">
        <v>50</v>
      </c>
      <c r="D271">
        <v>9</v>
      </c>
      <c r="E271">
        <v>1</v>
      </c>
      <c r="F271" t="s">
        <v>15</v>
      </c>
      <c r="H271" t="e">
        <f>VLOOKUP(A271,Fat!A:C,3,0)</f>
        <v>#N/A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</row>
    <row r="272" spans="1:29" x14ac:dyDescent="0.25">
      <c r="A272">
        <v>1000631</v>
      </c>
      <c r="B272" t="s">
        <v>283</v>
      </c>
      <c r="C272">
        <v>50</v>
      </c>
      <c r="D272">
        <v>9</v>
      </c>
      <c r="E272">
        <v>7</v>
      </c>
      <c r="F272" t="s">
        <v>15</v>
      </c>
      <c r="H272" t="e">
        <f>VLOOKUP(A272,Fat!A:C,3,0)</f>
        <v>#N/A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</row>
    <row r="273" spans="1:29" x14ac:dyDescent="0.25">
      <c r="A273">
        <v>1000632</v>
      </c>
      <c r="B273" t="s">
        <v>284</v>
      </c>
      <c r="C273">
        <v>50</v>
      </c>
      <c r="D273">
        <v>9</v>
      </c>
      <c r="E273">
        <v>1</v>
      </c>
      <c r="F273" t="s">
        <v>15</v>
      </c>
      <c r="H273" t="e">
        <f>VLOOKUP(A273,Fat!A:C,3,0)</f>
        <v>#N/A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</row>
    <row r="274" spans="1:29" x14ac:dyDescent="0.25">
      <c r="A274">
        <v>1000633</v>
      </c>
      <c r="B274" t="s">
        <v>285</v>
      </c>
      <c r="C274">
        <v>50</v>
      </c>
      <c r="D274">
        <v>9</v>
      </c>
      <c r="E274">
        <v>1</v>
      </c>
      <c r="F274" t="s">
        <v>15</v>
      </c>
      <c r="G274" t="s">
        <v>19</v>
      </c>
      <c r="H274" t="e">
        <f>VLOOKUP(A274,Fat!A:C,3,0)</f>
        <v>#N/A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</row>
    <row r="275" spans="1:29" x14ac:dyDescent="0.25">
      <c r="A275">
        <v>1000634</v>
      </c>
      <c r="B275" t="s">
        <v>286</v>
      </c>
      <c r="C275">
        <v>50</v>
      </c>
      <c r="D275">
        <v>9</v>
      </c>
      <c r="E275">
        <v>2</v>
      </c>
      <c r="F275" t="s">
        <v>15</v>
      </c>
      <c r="H275" t="e">
        <f>VLOOKUP(A275,Fat!A:C,3,0)</f>
        <v>#N/A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</row>
    <row r="276" spans="1:29" x14ac:dyDescent="0.25">
      <c r="A276">
        <v>1000635</v>
      </c>
      <c r="B276" t="s">
        <v>287</v>
      </c>
      <c r="C276">
        <v>50</v>
      </c>
      <c r="D276">
        <v>9</v>
      </c>
      <c r="E276">
        <v>98</v>
      </c>
      <c r="F276" t="s">
        <v>15</v>
      </c>
      <c r="G276" t="s">
        <v>19</v>
      </c>
      <c r="H276" t="e">
        <f>VLOOKUP(A276,Fat!A:C,3,0)</f>
        <v>#N/A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</row>
    <row r="277" spans="1:29" x14ac:dyDescent="0.25">
      <c r="A277">
        <v>1000636</v>
      </c>
      <c r="B277" t="s">
        <v>92</v>
      </c>
      <c r="C277">
        <v>50</v>
      </c>
      <c r="D277">
        <v>9</v>
      </c>
      <c r="E277">
        <v>1</v>
      </c>
      <c r="F277" t="s">
        <v>15</v>
      </c>
      <c r="H277" t="e">
        <f>VLOOKUP(A277,Fat!A:C,3,0)</f>
        <v>#N/A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</row>
    <row r="278" spans="1:29" x14ac:dyDescent="0.25">
      <c r="A278">
        <v>1000637</v>
      </c>
      <c r="B278" t="s">
        <v>288</v>
      </c>
      <c r="C278">
        <v>50</v>
      </c>
      <c r="D278">
        <v>9</v>
      </c>
      <c r="E278">
        <v>7</v>
      </c>
      <c r="F278" t="s">
        <v>15</v>
      </c>
      <c r="H278" t="e">
        <f>VLOOKUP(A278,Fat!A:C,3,0)</f>
        <v>#N/A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</row>
    <row r="279" spans="1:29" x14ac:dyDescent="0.25">
      <c r="A279">
        <v>1000638</v>
      </c>
      <c r="B279" t="s">
        <v>289</v>
      </c>
      <c r="C279">
        <v>50</v>
      </c>
      <c r="D279">
        <v>9</v>
      </c>
      <c r="E279">
        <v>98</v>
      </c>
      <c r="F279" t="s">
        <v>15</v>
      </c>
      <c r="G279" t="s">
        <v>19</v>
      </c>
      <c r="H279" t="e">
        <f>VLOOKUP(A279,Fat!A:C,3,0)</f>
        <v>#N/A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</row>
    <row r="280" spans="1:29" x14ac:dyDescent="0.25">
      <c r="A280">
        <v>1000639</v>
      </c>
      <c r="B280" t="s">
        <v>290</v>
      </c>
      <c r="C280">
        <v>50</v>
      </c>
      <c r="D280">
        <v>9</v>
      </c>
      <c r="E280">
        <v>98</v>
      </c>
      <c r="F280" t="s">
        <v>15</v>
      </c>
      <c r="H280" t="e">
        <f>VLOOKUP(A280,Fat!A:C,3,0)</f>
        <v>#N/A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</row>
    <row r="281" spans="1:29" x14ac:dyDescent="0.25">
      <c r="A281">
        <v>1000644</v>
      </c>
      <c r="B281" t="s">
        <v>291</v>
      </c>
      <c r="C281">
        <v>50</v>
      </c>
      <c r="D281">
        <v>9</v>
      </c>
      <c r="E281">
        <v>7</v>
      </c>
      <c r="F281" t="s">
        <v>15</v>
      </c>
      <c r="H281" t="e">
        <f>VLOOKUP(A281,Fat!A:C,3,0)</f>
        <v>#N/A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</row>
    <row r="282" spans="1:29" x14ac:dyDescent="0.25">
      <c r="A282">
        <v>1000645</v>
      </c>
      <c r="B282" t="s">
        <v>292</v>
      </c>
      <c r="C282">
        <v>50</v>
      </c>
      <c r="D282">
        <v>9</v>
      </c>
      <c r="E282">
        <v>7</v>
      </c>
      <c r="F282" t="s">
        <v>15</v>
      </c>
      <c r="H282" t="e">
        <f>VLOOKUP(A282,Fat!A:C,3,0)</f>
        <v>#N/A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</row>
    <row r="283" spans="1:29" x14ac:dyDescent="0.25">
      <c r="A283">
        <v>1000646</v>
      </c>
      <c r="B283" t="s">
        <v>293</v>
      </c>
      <c r="C283">
        <v>50</v>
      </c>
      <c r="D283">
        <v>9</v>
      </c>
      <c r="E283">
        <v>1</v>
      </c>
      <c r="F283" t="s">
        <v>15</v>
      </c>
      <c r="H283" t="e">
        <f>VLOOKUP(A283,Fat!A:C,3,0)</f>
        <v>#N/A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</row>
    <row r="284" spans="1:29" x14ac:dyDescent="0.25">
      <c r="A284">
        <v>1000647</v>
      </c>
      <c r="B284" t="s">
        <v>294</v>
      </c>
      <c r="C284">
        <v>50</v>
      </c>
      <c r="D284">
        <v>9</v>
      </c>
      <c r="E284">
        <v>1</v>
      </c>
      <c r="F284" t="s">
        <v>15</v>
      </c>
      <c r="H284" t="e">
        <f>VLOOKUP(A284,Fat!A:C,3,0)</f>
        <v>#N/A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</row>
    <row r="285" spans="1:29" x14ac:dyDescent="0.25">
      <c r="A285">
        <v>1000648</v>
      </c>
      <c r="B285" t="s">
        <v>295</v>
      </c>
      <c r="C285">
        <v>50</v>
      </c>
      <c r="D285">
        <v>9</v>
      </c>
      <c r="E285">
        <v>7</v>
      </c>
      <c r="F285" t="s">
        <v>15</v>
      </c>
      <c r="H285" t="e">
        <f>VLOOKUP(A285,Fat!A:C,3,0)</f>
        <v>#N/A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</row>
    <row r="286" spans="1:29" x14ac:dyDescent="0.25">
      <c r="A286">
        <v>1000649</v>
      </c>
      <c r="B286" t="s">
        <v>296</v>
      </c>
      <c r="C286">
        <v>50</v>
      </c>
      <c r="D286">
        <v>9</v>
      </c>
      <c r="E286">
        <v>7</v>
      </c>
      <c r="F286" t="s">
        <v>15</v>
      </c>
      <c r="H286" t="e">
        <f>VLOOKUP(A286,Fat!A:C,3,0)</f>
        <v>#N/A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</row>
    <row r="287" spans="1:29" x14ac:dyDescent="0.25">
      <c r="A287">
        <v>1000650</v>
      </c>
      <c r="B287" t="s">
        <v>297</v>
      </c>
      <c r="C287">
        <v>50</v>
      </c>
      <c r="D287">
        <v>9</v>
      </c>
      <c r="E287">
        <v>1</v>
      </c>
      <c r="F287" t="s">
        <v>15</v>
      </c>
      <c r="H287" t="e">
        <f>VLOOKUP(A287,Fat!A:C,3,0)</f>
        <v>#N/A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</row>
    <row r="288" spans="1:29" x14ac:dyDescent="0.25">
      <c r="A288">
        <v>1000651</v>
      </c>
      <c r="B288" t="s">
        <v>298</v>
      </c>
      <c r="C288">
        <v>50</v>
      </c>
      <c r="D288">
        <v>9</v>
      </c>
      <c r="E288">
        <v>2</v>
      </c>
      <c r="F288" t="s">
        <v>15</v>
      </c>
      <c r="H288" t="e">
        <f>VLOOKUP(A288,Fat!A:C,3,0)</f>
        <v>#N/A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</row>
    <row r="289" spans="1:29" x14ac:dyDescent="0.25">
      <c r="A289">
        <v>1000652</v>
      </c>
      <c r="B289" t="s">
        <v>299</v>
      </c>
      <c r="C289">
        <v>50</v>
      </c>
      <c r="D289">
        <v>9</v>
      </c>
      <c r="E289">
        <v>1</v>
      </c>
      <c r="F289" t="s">
        <v>15</v>
      </c>
      <c r="H289" t="e">
        <f>VLOOKUP(A289,Fat!A:C,3,0)</f>
        <v>#N/A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</row>
    <row r="290" spans="1:29" x14ac:dyDescent="0.25">
      <c r="A290">
        <v>1000653</v>
      </c>
      <c r="B290" t="s">
        <v>300</v>
      </c>
      <c r="C290">
        <v>50</v>
      </c>
      <c r="D290">
        <v>9</v>
      </c>
      <c r="E290">
        <v>1</v>
      </c>
      <c r="F290" t="s">
        <v>15</v>
      </c>
      <c r="H290" t="e">
        <f>VLOOKUP(A290,Fat!A:C,3,0)</f>
        <v>#N/A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</row>
    <row r="291" spans="1:29" x14ac:dyDescent="0.25">
      <c r="A291">
        <v>1000654</v>
      </c>
      <c r="B291" t="s">
        <v>301</v>
      </c>
      <c r="C291">
        <v>50</v>
      </c>
      <c r="D291">
        <v>9</v>
      </c>
      <c r="E291">
        <v>1</v>
      </c>
      <c r="F291" t="s">
        <v>15</v>
      </c>
      <c r="G291" t="s">
        <v>19</v>
      </c>
      <c r="H291" t="e">
        <f>VLOOKUP(A291,Fat!A:C,3,0)</f>
        <v>#N/A</v>
      </c>
      <c r="J291">
        <v>48.64</v>
      </c>
      <c r="K291">
        <v>67.23</v>
      </c>
      <c r="L291">
        <v>51.57</v>
      </c>
      <c r="M291">
        <v>71.290000000000006</v>
      </c>
      <c r="N291">
        <v>52.2</v>
      </c>
      <c r="O291">
        <v>72.150000000000006</v>
      </c>
      <c r="P291">
        <v>0</v>
      </c>
      <c r="Q291">
        <v>0</v>
      </c>
      <c r="R291">
        <v>51.88</v>
      </c>
      <c r="S291">
        <v>71.709999999999994</v>
      </c>
      <c r="T291">
        <v>53.51</v>
      </c>
      <c r="U291">
        <v>73.97</v>
      </c>
      <c r="V291">
        <v>51.57</v>
      </c>
      <c r="W291">
        <v>71.290000000000006</v>
      </c>
      <c r="X291">
        <v>0</v>
      </c>
      <c r="Y291">
        <v>0</v>
      </c>
      <c r="Z291">
        <v>52.2</v>
      </c>
      <c r="AA291">
        <v>72.16</v>
      </c>
      <c r="AB291">
        <v>0</v>
      </c>
      <c r="AC291">
        <v>4.38</v>
      </c>
    </row>
    <row r="292" spans="1:29" x14ac:dyDescent="0.25">
      <c r="A292">
        <v>1000655</v>
      </c>
      <c r="B292" t="s">
        <v>302</v>
      </c>
      <c r="C292">
        <v>50</v>
      </c>
      <c r="D292">
        <v>9</v>
      </c>
      <c r="E292">
        <v>1</v>
      </c>
      <c r="F292" t="s">
        <v>15</v>
      </c>
      <c r="H292" t="e">
        <f>VLOOKUP(A292,Fat!A:C,3,0)</f>
        <v>#N/A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</row>
    <row r="293" spans="1:29" x14ac:dyDescent="0.25">
      <c r="A293">
        <v>1000656</v>
      </c>
      <c r="B293" t="s">
        <v>303</v>
      </c>
      <c r="C293">
        <v>50</v>
      </c>
      <c r="D293">
        <v>9</v>
      </c>
      <c r="E293">
        <v>1</v>
      </c>
      <c r="F293" t="s">
        <v>15</v>
      </c>
      <c r="H293" t="e">
        <f>VLOOKUP(A293,Fat!A:C,3,0)</f>
        <v>#N/A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</row>
    <row r="294" spans="1:29" x14ac:dyDescent="0.25">
      <c r="A294">
        <v>1000657</v>
      </c>
      <c r="B294" t="s">
        <v>304</v>
      </c>
      <c r="C294">
        <v>50</v>
      </c>
      <c r="D294">
        <v>9</v>
      </c>
      <c r="E294">
        <v>1</v>
      </c>
      <c r="F294" t="s">
        <v>15</v>
      </c>
      <c r="H294" t="e">
        <f>VLOOKUP(A294,Fat!A:C,3,0)</f>
        <v>#N/A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</row>
    <row r="295" spans="1:29" x14ac:dyDescent="0.25">
      <c r="A295">
        <v>1000658</v>
      </c>
      <c r="B295" t="s">
        <v>305</v>
      </c>
      <c r="C295">
        <v>50</v>
      </c>
      <c r="D295">
        <v>9</v>
      </c>
      <c r="E295">
        <v>98</v>
      </c>
      <c r="F295" t="s">
        <v>15</v>
      </c>
      <c r="G295" t="s">
        <v>19</v>
      </c>
      <c r="H295" t="e">
        <f>VLOOKUP(A295,Fat!A:C,3,0)</f>
        <v>#N/A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</row>
    <row r="296" spans="1:29" x14ac:dyDescent="0.25">
      <c r="A296">
        <v>1000659</v>
      </c>
      <c r="B296" t="s">
        <v>306</v>
      </c>
      <c r="C296">
        <v>50</v>
      </c>
      <c r="D296">
        <v>9</v>
      </c>
      <c r="E296">
        <v>98</v>
      </c>
      <c r="F296" t="s">
        <v>15</v>
      </c>
      <c r="G296" t="s">
        <v>19</v>
      </c>
      <c r="H296" t="e">
        <f>VLOOKUP(A296,Fat!A:C,3,0)</f>
        <v>#N/A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</row>
    <row r="297" spans="1:29" x14ac:dyDescent="0.25">
      <c r="A297">
        <v>1000661</v>
      </c>
      <c r="B297" t="s">
        <v>307</v>
      </c>
      <c r="C297">
        <v>50</v>
      </c>
      <c r="D297">
        <v>9</v>
      </c>
      <c r="E297">
        <v>2</v>
      </c>
      <c r="F297" t="s">
        <v>15</v>
      </c>
      <c r="H297" t="e">
        <f>VLOOKUP(A297,Fat!A:C,3,0)</f>
        <v>#N/A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</row>
    <row r="298" spans="1:29" x14ac:dyDescent="0.25">
      <c r="A298">
        <v>1000662</v>
      </c>
      <c r="B298" t="s">
        <v>308</v>
      </c>
      <c r="C298">
        <v>50</v>
      </c>
      <c r="D298">
        <v>9</v>
      </c>
      <c r="E298">
        <v>98</v>
      </c>
      <c r="F298" t="s">
        <v>15</v>
      </c>
      <c r="G298" t="s">
        <v>19</v>
      </c>
      <c r="H298" t="e">
        <f>VLOOKUP(A298,Fat!A:C,3,0)</f>
        <v>#N/A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</row>
    <row r="299" spans="1:29" x14ac:dyDescent="0.25">
      <c r="A299">
        <v>1000663</v>
      </c>
      <c r="B299" t="s">
        <v>309</v>
      </c>
      <c r="C299">
        <v>50</v>
      </c>
      <c r="D299">
        <v>9</v>
      </c>
      <c r="E299">
        <v>2</v>
      </c>
      <c r="F299" t="s">
        <v>15</v>
      </c>
      <c r="H299" t="e">
        <f>VLOOKUP(A299,Fat!A:C,3,0)</f>
        <v>#N/A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</row>
    <row r="300" spans="1:29" x14ac:dyDescent="0.25">
      <c r="A300">
        <v>1000666</v>
      </c>
      <c r="B300" t="s">
        <v>310</v>
      </c>
      <c r="C300">
        <v>50</v>
      </c>
      <c r="D300">
        <v>9</v>
      </c>
      <c r="E300">
        <v>1</v>
      </c>
      <c r="F300" t="s">
        <v>15</v>
      </c>
      <c r="H300" t="e">
        <f>VLOOKUP(A300,Fat!A:C,3,0)</f>
        <v>#N/A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</row>
    <row r="301" spans="1:29" x14ac:dyDescent="0.25">
      <c r="A301">
        <v>1000674</v>
      </c>
      <c r="B301" t="s">
        <v>94</v>
      </c>
      <c r="C301">
        <v>50</v>
      </c>
      <c r="D301">
        <v>9</v>
      </c>
      <c r="E301">
        <v>1</v>
      </c>
      <c r="F301" t="s">
        <v>15</v>
      </c>
      <c r="H301" t="e">
        <f>VLOOKUP(A301,Fat!A:C,3,0)</f>
        <v>#N/A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</row>
    <row r="302" spans="1:29" x14ac:dyDescent="0.25">
      <c r="A302">
        <v>1000675</v>
      </c>
      <c r="B302" t="s">
        <v>311</v>
      </c>
      <c r="C302">
        <v>50</v>
      </c>
      <c r="D302">
        <v>9</v>
      </c>
      <c r="E302">
        <v>1</v>
      </c>
      <c r="F302" t="s">
        <v>15</v>
      </c>
      <c r="H302" t="e">
        <f>VLOOKUP(A302,Fat!A:C,3,0)</f>
        <v>#N/A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</row>
    <row r="303" spans="1:29" x14ac:dyDescent="0.25">
      <c r="A303">
        <v>1000676</v>
      </c>
      <c r="B303" t="s">
        <v>312</v>
      </c>
      <c r="C303">
        <v>50</v>
      </c>
      <c r="D303">
        <v>9</v>
      </c>
      <c r="E303">
        <v>1</v>
      </c>
      <c r="F303" t="s">
        <v>15</v>
      </c>
      <c r="H303" t="e">
        <f>VLOOKUP(A303,Fat!A:C,3,0)</f>
        <v>#N/A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</row>
    <row r="304" spans="1:29" x14ac:dyDescent="0.25">
      <c r="A304">
        <v>1000677</v>
      </c>
      <c r="B304" t="s">
        <v>313</v>
      </c>
      <c r="C304">
        <v>50</v>
      </c>
      <c r="D304">
        <v>9</v>
      </c>
      <c r="E304">
        <v>1</v>
      </c>
      <c r="F304" t="s">
        <v>15</v>
      </c>
      <c r="H304" t="e">
        <f>VLOOKUP(A304,Fat!A:C,3,0)</f>
        <v>#N/A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</row>
    <row r="305" spans="1:29" x14ac:dyDescent="0.25">
      <c r="A305">
        <v>1000678</v>
      </c>
      <c r="B305" t="s">
        <v>314</v>
      </c>
      <c r="C305">
        <v>50</v>
      </c>
      <c r="D305">
        <v>9</v>
      </c>
      <c r="E305">
        <v>1</v>
      </c>
      <c r="F305" t="s">
        <v>15</v>
      </c>
      <c r="H305" t="e">
        <f>VLOOKUP(A305,Fat!A:C,3,0)</f>
        <v>#N/A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</row>
    <row r="306" spans="1:29" x14ac:dyDescent="0.25">
      <c r="A306">
        <v>1000679</v>
      </c>
      <c r="B306" t="s">
        <v>315</v>
      </c>
      <c r="C306">
        <v>50</v>
      </c>
      <c r="D306">
        <v>9</v>
      </c>
      <c r="E306">
        <v>1</v>
      </c>
      <c r="F306" t="s">
        <v>15</v>
      </c>
      <c r="H306" t="e">
        <f>VLOOKUP(A306,Fat!A:C,3,0)</f>
        <v>#N/A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</row>
    <row r="307" spans="1:29" x14ac:dyDescent="0.25">
      <c r="A307">
        <v>1000680</v>
      </c>
      <c r="B307" t="s">
        <v>316</v>
      </c>
      <c r="C307">
        <v>50</v>
      </c>
      <c r="D307">
        <v>9</v>
      </c>
      <c r="E307">
        <v>1</v>
      </c>
      <c r="F307" t="s">
        <v>15</v>
      </c>
      <c r="H307" t="e">
        <f>VLOOKUP(A307,Fat!A:C,3,0)</f>
        <v>#N/A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</row>
    <row r="308" spans="1:29" x14ac:dyDescent="0.25">
      <c r="A308">
        <v>1000681</v>
      </c>
      <c r="B308" t="s">
        <v>317</v>
      </c>
      <c r="C308">
        <v>50</v>
      </c>
      <c r="D308">
        <v>9</v>
      </c>
      <c r="E308">
        <v>1</v>
      </c>
      <c r="F308" t="s">
        <v>15</v>
      </c>
      <c r="H308" t="e">
        <f>VLOOKUP(A308,Fat!A:C,3,0)</f>
        <v>#N/A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</row>
    <row r="309" spans="1:29" x14ac:dyDescent="0.25">
      <c r="A309">
        <v>1000697</v>
      </c>
      <c r="B309" t="s">
        <v>318</v>
      </c>
      <c r="C309">
        <v>50</v>
      </c>
      <c r="D309">
        <v>9</v>
      </c>
      <c r="E309">
        <v>1</v>
      </c>
      <c r="F309" t="s">
        <v>15</v>
      </c>
      <c r="H309" t="e">
        <f>VLOOKUP(A309,Fat!A:C,3,0)</f>
        <v>#N/A</v>
      </c>
      <c r="J309">
        <v>21.79</v>
      </c>
      <c r="K309">
        <v>30.12</v>
      </c>
      <c r="L309">
        <v>23.11</v>
      </c>
      <c r="M309">
        <v>31.94</v>
      </c>
      <c r="N309">
        <v>23.39</v>
      </c>
      <c r="O309">
        <v>32.33</v>
      </c>
      <c r="P309">
        <v>0</v>
      </c>
      <c r="Q309">
        <v>0</v>
      </c>
      <c r="R309">
        <v>23.24</v>
      </c>
      <c r="S309">
        <v>32.119999999999997</v>
      </c>
      <c r="T309">
        <v>23.97</v>
      </c>
      <c r="U309">
        <v>33.14</v>
      </c>
      <c r="V309">
        <v>23.11</v>
      </c>
      <c r="W309">
        <v>31.94</v>
      </c>
      <c r="X309">
        <v>0</v>
      </c>
      <c r="Y309">
        <v>0</v>
      </c>
      <c r="Z309">
        <v>23.39</v>
      </c>
      <c r="AA309">
        <v>32.33</v>
      </c>
      <c r="AB309">
        <v>30</v>
      </c>
      <c r="AC309">
        <v>10.9</v>
      </c>
    </row>
    <row r="310" spans="1:29" x14ac:dyDescent="0.25">
      <c r="A310">
        <v>1000731</v>
      </c>
      <c r="B310" t="s">
        <v>319</v>
      </c>
      <c r="C310">
        <v>50</v>
      </c>
      <c r="D310">
        <v>9</v>
      </c>
      <c r="E310">
        <v>1</v>
      </c>
      <c r="F310" t="s">
        <v>15</v>
      </c>
      <c r="H310" t="e">
        <f>VLOOKUP(A310,Fat!A:C,3,0)</f>
        <v>#N/A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</row>
    <row r="311" spans="1:29" x14ac:dyDescent="0.25">
      <c r="A311">
        <v>1000742</v>
      </c>
      <c r="B311" t="s">
        <v>320</v>
      </c>
      <c r="C311">
        <v>50</v>
      </c>
      <c r="D311">
        <v>9</v>
      </c>
      <c r="E311">
        <v>1</v>
      </c>
      <c r="F311" t="s">
        <v>15</v>
      </c>
      <c r="H311" t="e">
        <f>VLOOKUP(A311,Fat!A:C,3,0)</f>
        <v>#N/A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</row>
    <row r="312" spans="1:29" x14ac:dyDescent="0.25">
      <c r="A312">
        <v>1000773</v>
      </c>
      <c r="B312" t="s">
        <v>321</v>
      </c>
      <c r="C312">
        <v>50</v>
      </c>
      <c r="D312">
        <v>9</v>
      </c>
      <c r="E312">
        <v>1</v>
      </c>
      <c r="F312" t="s">
        <v>15</v>
      </c>
      <c r="H312" t="e">
        <f>VLOOKUP(A312,Fat!A:C,3,0)</f>
        <v>#N/A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</row>
    <row r="313" spans="1:29" x14ac:dyDescent="0.25">
      <c r="A313">
        <v>1000777</v>
      </c>
      <c r="B313" t="s">
        <v>322</v>
      </c>
      <c r="C313">
        <v>50</v>
      </c>
      <c r="D313">
        <v>9</v>
      </c>
      <c r="E313">
        <v>1</v>
      </c>
      <c r="F313" t="s">
        <v>15</v>
      </c>
      <c r="H313" t="e">
        <f>VLOOKUP(A313,Fat!A:C,3,0)</f>
        <v>#N/A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</row>
    <row r="314" spans="1:29" x14ac:dyDescent="0.25">
      <c r="A314">
        <v>1000803</v>
      </c>
      <c r="B314" t="s">
        <v>323</v>
      </c>
      <c r="C314">
        <v>50</v>
      </c>
      <c r="D314">
        <v>9</v>
      </c>
      <c r="E314">
        <v>1</v>
      </c>
      <c r="F314" t="s">
        <v>15</v>
      </c>
      <c r="H314" t="e">
        <f>VLOOKUP(A314,Fat!A:C,3,0)</f>
        <v>#N/A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70</v>
      </c>
      <c r="AC314">
        <v>0</v>
      </c>
    </row>
    <row r="315" spans="1:29" x14ac:dyDescent="0.25">
      <c r="A315">
        <v>1000805</v>
      </c>
      <c r="B315" t="s">
        <v>324</v>
      </c>
      <c r="C315">
        <v>50</v>
      </c>
      <c r="D315">
        <v>9</v>
      </c>
      <c r="E315">
        <v>7</v>
      </c>
      <c r="F315" t="s">
        <v>15</v>
      </c>
      <c r="H315" t="e">
        <f>VLOOKUP(A315,Fat!A:C,3,0)</f>
        <v>#N/A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</row>
    <row r="316" spans="1:29" x14ac:dyDescent="0.25">
      <c r="A316">
        <v>1000806</v>
      </c>
      <c r="B316" t="s">
        <v>325</v>
      </c>
      <c r="C316">
        <v>50</v>
      </c>
      <c r="D316">
        <v>9</v>
      </c>
      <c r="E316">
        <v>1</v>
      </c>
      <c r="F316" t="s">
        <v>15</v>
      </c>
      <c r="H316" t="e">
        <f>VLOOKUP(A316,Fat!A:C,3,0)</f>
        <v>#N/A</v>
      </c>
      <c r="J316">
        <v>12.68</v>
      </c>
      <c r="K316">
        <v>16.91</v>
      </c>
      <c r="L316">
        <v>13.57</v>
      </c>
      <c r="M316">
        <v>18.059999999999999</v>
      </c>
      <c r="N316">
        <v>13.76</v>
      </c>
      <c r="O316">
        <v>18.3</v>
      </c>
      <c r="P316">
        <v>0</v>
      </c>
      <c r="Q316">
        <v>0</v>
      </c>
      <c r="R316">
        <v>13.66</v>
      </c>
      <c r="S316">
        <v>18.170000000000002</v>
      </c>
      <c r="T316">
        <v>14.16</v>
      </c>
      <c r="U316">
        <v>18.850000000000001</v>
      </c>
      <c r="V316">
        <v>11.79</v>
      </c>
      <c r="W316">
        <v>16.29</v>
      </c>
      <c r="X316">
        <v>0</v>
      </c>
      <c r="Y316">
        <v>0</v>
      </c>
      <c r="Z316">
        <v>11.93</v>
      </c>
      <c r="AA316">
        <v>16.489999999999998</v>
      </c>
      <c r="AB316">
        <v>80</v>
      </c>
      <c r="AC316">
        <v>1.19</v>
      </c>
    </row>
    <row r="317" spans="1:29" x14ac:dyDescent="0.25">
      <c r="A317">
        <v>1000807</v>
      </c>
      <c r="B317" t="s">
        <v>326</v>
      </c>
      <c r="C317">
        <v>50</v>
      </c>
      <c r="D317">
        <v>9</v>
      </c>
      <c r="E317">
        <v>1</v>
      </c>
      <c r="F317" t="s">
        <v>15</v>
      </c>
      <c r="H317" t="e">
        <f>VLOOKUP(A317,Fat!A:C,3,0)</f>
        <v>#N/A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</row>
    <row r="318" spans="1:29" x14ac:dyDescent="0.25">
      <c r="A318" s="13">
        <v>1000809</v>
      </c>
      <c r="B318" s="13" t="s">
        <v>327</v>
      </c>
      <c r="C318" s="13">
        <v>50</v>
      </c>
      <c r="D318" s="13">
        <v>9</v>
      </c>
      <c r="E318" s="13">
        <v>1</v>
      </c>
      <c r="F318" s="13" t="s">
        <v>15</v>
      </c>
      <c r="G318" s="13"/>
      <c r="H318" s="13">
        <f>VLOOKUP(A318,Fat!A:C,3,0)</f>
        <v>1</v>
      </c>
      <c r="I318" s="13" t="e">
        <f>VLOOKUP(A318,[2]MAPA!$A:$P,16,0)</f>
        <v>#N/A</v>
      </c>
      <c r="J318">
        <v>63.38</v>
      </c>
      <c r="K318">
        <v>84.52</v>
      </c>
      <c r="L318">
        <v>67.8</v>
      </c>
      <c r="M318">
        <v>90.22</v>
      </c>
      <c r="N318">
        <v>68.77</v>
      </c>
      <c r="O318">
        <v>91.45</v>
      </c>
      <c r="P318">
        <v>0</v>
      </c>
      <c r="Q318">
        <v>0</v>
      </c>
      <c r="R318">
        <v>68.28</v>
      </c>
      <c r="S318">
        <v>90.83</v>
      </c>
      <c r="T318">
        <v>70.760000000000005</v>
      </c>
      <c r="U318">
        <v>94.19</v>
      </c>
      <c r="V318">
        <v>58.9</v>
      </c>
      <c r="W318">
        <v>81.42</v>
      </c>
      <c r="X318">
        <v>0</v>
      </c>
      <c r="Y318">
        <v>0</v>
      </c>
      <c r="Z318">
        <v>59.62</v>
      </c>
      <c r="AA318">
        <v>82.41</v>
      </c>
      <c r="AB318">
        <v>80</v>
      </c>
      <c r="AC318">
        <v>5.89</v>
      </c>
    </row>
    <row r="319" spans="1:29" x14ac:dyDescent="0.25">
      <c r="A319">
        <v>1000810</v>
      </c>
      <c r="B319" t="s">
        <v>328</v>
      </c>
      <c r="C319">
        <v>50</v>
      </c>
      <c r="D319">
        <v>9</v>
      </c>
      <c r="E319">
        <v>1</v>
      </c>
      <c r="F319" t="s">
        <v>15</v>
      </c>
      <c r="H319" t="e">
        <f>VLOOKUP(A319,Fat!A:C,3,0)</f>
        <v>#N/A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</row>
    <row r="320" spans="1:29" x14ac:dyDescent="0.25">
      <c r="A320">
        <v>1000813</v>
      </c>
      <c r="B320" t="s">
        <v>329</v>
      </c>
      <c r="C320">
        <v>50</v>
      </c>
      <c r="D320">
        <v>9</v>
      </c>
      <c r="E320">
        <v>1</v>
      </c>
      <c r="F320" t="s">
        <v>15</v>
      </c>
      <c r="H320" t="e">
        <f>VLOOKUP(A320,Fat!A:C,3,0)</f>
        <v>#N/A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</row>
    <row r="321" spans="1:29" x14ac:dyDescent="0.25">
      <c r="A321">
        <v>1000814</v>
      </c>
      <c r="B321" t="s">
        <v>330</v>
      </c>
      <c r="C321">
        <v>50</v>
      </c>
      <c r="D321">
        <v>9</v>
      </c>
      <c r="E321">
        <v>7</v>
      </c>
      <c r="F321" t="s">
        <v>15</v>
      </c>
      <c r="H321" t="e">
        <f>VLOOKUP(A321,Fat!A:C,3,0)</f>
        <v>#N/A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</row>
    <row r="322" spans="1:29" x14ac:dyDescent="0.25">
      <c r="A322">
        <v>1000815</v>
      </c>
      <c r="B322" t="s">
        <v>331</v>
      </c>
      <c r="C322">
        <v>50</v>
      </c>
      <c r="D322">
        <v>9</v>
      </c>
      <c r="E322">
        <v>1</v>
      </c>
      <c r="F322" t="s">
        <v>15</v>
      </c>
      <c r="H322" t="e">
        <f>VLOOKUP(A322,Fat!A:C,3,0)</f>
        <v>#N/A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</row>
    <row r="323" spans="1:29" x14ac:dyDescent="0.25">
      <c r="A323">
        <v>1000816</v>
      </c>
      <c r="B323" t="s">
        <v>332</v>
      </c>
      <c r="C323">
        <v>50</v>
      </c>
      <c r="D323">
        <v>9</v>
      </c>
      <c r="E323">
        <v>1</v>
      </c>
      <c r="F323" t="s">
        <v>15</v>
      </c>
      <c r="H323" t="e">
        <f>VLOOKUP(A323,Fat!A:C,3,0)</f>
        <v>#N/A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</row>
    <row r="324" spans="1:29" x14ac:dyDescent="0.25">
      <c r="A324">
        <v>1000857</v>
      </c>
      <c r="B324" t="s">
        <v>333</v>
      </c>
      <c r="C324">
        <v>50</v>
      </c>
      <c r="D324">
        <v>9</v>
      </c>
      <c r="E324">
        <v>2</v>
      </c>
      <c r="F324" t="s">
        <v>15</v>
      </c>
      <c r="H324" t="e">
        <f>VLOOKUP(A324,Fat!A:C,3,0)</f>
        <v>#N/A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</row>
    <row r="325" spans="1:29" x14ac:dyDescent="0.25">
      <c r="A325">
        <v>1000858</v>
      </c>
      <c r="B325" t="s">
        <v>334</v>
      </c>
      <c r="C325">
        <v>50</v>
      </c>
      <c r="D325">
        <v>9</v>
      </c>
      <c r="E325">
        <v>2</v>
      </c>
      <c r="F325" t="s">
        <v>15</v>
      </c>
      <c r="H325" t="e">
        <f>VLOOKUP(A325,Fat!A:C,3,0)</f>
        <v>#N/A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24</v>
      </c>
      <c r="AC325">
        <v>0</v>
      </c>
    </row>
    <row r="326" spans="1:29" x14ac:dyDescent="0.25">
      <c r="A326">
        <v>1000859</v>
      </c>
      <c r="B326" t="s">
        <v>335</v>
      </c>
      <c r="C326">
        <v>50</v>
      </c>
      <c r="D326">
        <v>9</v>
      </c>
      <c r="E326">
        <v>2</v>
      </c>
      <c r="F326" t="s">
        <v>15</v>
      </c>
      <c r="H326" t="e">
        <f>VLOOKUP(A326,Fat!A:C,3,0)</f>
        <v>#N/A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24</v>
      </c>
      <c r="AC326">
        <v>0</v>
      </c>
    </row>
    <row r="327" spans="1:29" x14ac:dyDescent="0.25">
      <c r="A327">
        <v>1000861</v>
      </c>
      <c r="B327" t="s">
        <v>336</v>
      </c>
      <c r="C327">
        <v>50</v>
      </c>
      <c r="D327">
        <v>9</v>
      </c>
      <c r="E327">
        <v>1</v>
      </c>
      <c r="F327" t="s">
        <v>15</v>
      </c>
      <c r="G327" t="s">
        <v>19</v>
      </c>
      <c r="H327" t="e">
        <f>VLOOKUP(A327,Fat!A:C,3,0)</f>
        <v>#N/A</v>
      </c>
      <c r="J327">
        <v>100.2</v>
      </c>
      <c r="K327">
        <v>138.51</v>
      </c>
      <c r="L327">
        <v>106.24</v>
      </c>
      <c r="M327">
        <v>146.86000000000001</v>
      </c>
      <c r="N327">
        <v>107.53</v>
      </c>
      <c r="O327">
        <v>148.65</v>
      </c>
      <c r="P327">
        <v>0</v>
      </c>
      <c r="Q327">
        <v>0</v>
      </c>
      <c r="R327">
        <v>106.87</v>
      </c>
      <c r="S327">
        <v>147.72999999999999</v>
      </c>
      <c r="T327">
        <v>110.22</v>
      </c>
      <c r="U327">
        <v>152.37</v>
      </c>
      <c r="V327">
        <v>106.24</v>
      </c>
      <c r="W327">
        <v>146.86000000000001</v>
      </c>
      <c r="X327">
        <v>0</v>
      </c>
      <c r="Y327">
        <v>0</v>
      </c>
      <c r="Z327">
        <v>107.53</v>
      </c>
      <c r="AA327">
        <v>148.65</v>
      </c>
      <c r="AB327">
        <v>0</v>
      </c>
      <c r="AC327">
        <v>0</v>
      </c>
    </row>
    <row r="328" spans="1:29" x14ac:dyDescent="0.25">
      <c r="A328">
        <v>1000863</v>
      </c>
      <c r="B328" t="s">
        <v>337</v>
      </c>
      <c r="C328">
        <v>50</v>
      </c>
      <c r="D328">
        <v>9</v>
      </c>
      <c r="E328">
        <v>1</v>
      </c>
      <c r="F328" t="s">
        <v>15</v>
      </c>
      <c r="H328" t="e">
        <f>VLOOKUP(A328,Fat!A:C,3,0)</f>
        <v>#N/A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</row>
    <row r="329" spans="1:29" x14ac:dyDescent="0.25">
      <c r="A329">
        <v>1000867</v>
      </c>
      <c r="B329" t="s">
        <v>338</v>
      </c>
      <c r="C329">
        <v>50</v>
      </c>
      <c r="D329">
        <v>9</v>
      </c>
      <c r="E329">
        <v>1</v>
      </c>
      <c r="F329" t="s">
        <v>15</v>
      </c>
      <c r="G329" t="s">
        <v>19</v>
      </c>
      <c r="H329" t="e">
        <f>VLOOKUP(A329,Fat!A:C,3,0)</f>
        <v>#N/A</v>
      </c>
      <c r="J329">
        <v>473.17</v>
      </c>
      <c r="K329">
        <v>654.09</v>
      </c>
      <c r="L329">
        <v>501.71</v>
      </c>
      <c r="M329">
        <v>693.54</v>
      </c>
      <c r="N329">
        <v>507.8</v>
      </c>
      <c r="O329">
        <v>701.96</v>
      </c>
      <c r="P329">
        <v>0</v>
      </c>
      <c r="Q329">
        <v>0</v>
      </c>
      <c r="R329">
        <v>504.72</v>
      </c>
      <c r="S329">
        <v>697.7</v>
      </c>
      <c r="T329">
        <v>520.5</v>
      </c>
      <c r="U329">
        <v>719.56</v>
      </c>
      <c r="V329">
        <v>501.71</v>
      </c>
      <c r="W329">
        <v>693.54</v>
      </c>
      <c r="X329">
        <v>0</v>
      </c>
      <c r="Y329">
        <v>0</v>
      </c>
      <c r="Z329">
        <v>507.8</v>
      </c>
      <c r="AA329">
        <v>701.96</v>
      </c>
      <c r="AB329">
        <v>0</v>
      </c>
      <c r="AC329">
        <v>0</v>
      </c>
    </row>
    <row r="330" spans="1:29" x14ac:dyDescent="0.25">
      <c r="A330">
        <v>1000868</v>
      </c>
      <c r="B330" t="s">
        <v>339</v>
      </c>
      <c r="C330">
        <v>50</v>
      </c>
      <c r="D330">
        <v>9</v>
      </c>
      <c r="E330">
        <v>1</v>
      </c>
      <c r="F330" t="s">
        <v>15</v>
      </c>
      <c r="H330" t="e">
        <f>VLOOKUP(A330,Fat!A:C,3,0)</f>
        <v>#N/A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6.27</v>
      </c>
      <c r="S330">
        <v>6.32</v>
      </c>
      <c r="T330">
        <v>6.5</v>
      </c>
      <c r="U330">
        <v>6.5</v>
      </c>
      <c r="V330">
        <v>0</v>
      </c>
      <c r="W330">
        <v>0</v>
      </c>
      <c r="X330">
        <v>0</v>
      </c>
      <c r="Y330">
        <v>0</v>
      </c>
      <c r="Z330">
        <v>5.48</v>
      </c>
      <c r="AA330">
        <v>6.32</v>
      </c>
      <c r="AB330">
        <v>70</v>
      </c>
      <c r="AC330">
        <v>0.55000000000000004</v>
      </c>
    </row>
    <row r="331" spans="1:29" x14ac:dyDescent="0.25">
      <c r="A331">
        <v>1000869</v>
      </c>
      <c r="B331" t="s">
        <v>340</v>
      </c>
      <c r="C331">
        <v>50</v>
      </c>
      <c r="D331">
        <v>9</v>
      </c>
      <c r="E331">
        <v>1</v>
      </c>
      <c r="F331" t="s">
        <v>15</v>
      </c>
      <c r="G331" t="s">
        <v>19</v>
      </c>
      <c r="H331" t="e">
        <f>VLOOKUP(A331,Fat!A:C,3,0)</f>
        <v>#N/A</v>
      </c>
      <c r="J331">
        <v>101.6</v>
      </c>
      <c r="K331">
        <v>101.6</v>
      </c>
      <c r="L331">
        <v>107.72</v>
      </c>
      <c r="M331">
        <v>107.72</v>
      </c>
      <c r="N331">
        <v>109.03</v>
      </c>
      <c r="O331">
        <v>109.03</v>
      </c>
      <c r="P331">
        <v>0</v>
      </c>
      <c r="Q331">
        <v>0</v>
      </c>
      <c r="R331">
        <v>108.36</v>
      </c>
      <c r="S331">
        <v>109.03</v>
      </c>
      <c r="T331">
        <v>111.76</v>
      </c>
      <c r="U331">
        <v>111.76</v>
      </c>
      <c r="V331">
        <v>107.72</v>
      </c>
      <c r="W331">
        <v>107.72</v>
      </c>
      <c r="X331">
        <v>0</v>
      </c>
      <c r="Y331">
        <v>0</v>
      </c>
      <c r="Z331">
        <v>109.03</v>
      </c>
      <c r="AA331">
        <v>109.03</v>
      </c>
      <c r="AB331">
        <v>0</v>
      </c>
      <c r="AC331">
        <v>0</v>
      </c>
    </row>
    <row r="332" spans="1:29" x14ac:dyDescent="0.25">
      <c r="A332">
        <v>1000871</v>
      </c>
      <c r="B332" t="s">
        <v>341</v>
      </c>
      <c r="C332">
        <v>50</v>
      </c>
      <c r="D332">
        <v>9</v>
      </c>
      <c r="E332">
        <v>2</v>
      </c>
      <c r="F332" t="s">
        <v>15</v>
      </c>
      <c r="G332" t="s">
        <v>19</v>
      </c>
      <c r="H332" t="e">
        <f>VLOOKUP(A332,Fat!A:C,3,0)</f>
        <v>#N/A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</row>
    <row r="333" spans="1:29" x14ac:dyDescent="0.25">
      <c r="A333">
        <v>1000874</v>
      </c>
      <c r="B333" t="s">
        <v>342</v>
      </c>
      <c r="C333">
        <v>50</v>
      </c>
      <c r="D333">
        <v>9</v>
      </c>
      <c r="E333">
        <v>1</v>
      </c>
      <c r="F333" t="s">
        <v>15</v>
      </c>
      <c r="H333" t="e">
        <f>VLOOKUP(A333,Fat!A:C,3,0)</f>
        <v>#N/A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66</v>
      </c>
      <c r="AC333">
        <v>0</v>
      </c>
    </row>
    <row r="334" spans="1:29" x14ac:dyDescent="0.25">
      <c r="A334">
        <v>1000875</v>
      </c>
      <c r="B334" t="s">
        <v>343</v>
      </c>
      <c r="C334">
        <v>50</v>
      </c>
      <c r="D334">
        <v>9</v>
      </c>
      <c r="E334">
        <v>1</v>
      </c>
      <c r="F334" t="s">
        <v>15</v>
      </c>
      <c r="H334" t="e">
        <f>VLOOKUP(A334,Fat!A:C,3,0)</f>
        <v>#N/A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66</v>
      </c>
      <c r="AC334">
        <v>0</v>
      </c>
    </row>
    <row r="335" spans="1:29" x14ac:dyDescent="0.25">
      <c r="A335">
        <v>1000895</v>
      </c>
      <c r="B335" t="s">
        <v>344</v>
      </c>
      <c r="C335">
        <v>50</v>
      </c>
      <c r="D335">
        <v>9</v>
      </c>
      <c r="E335">
        <v>1</v>
      </c>
      <c r="F335" t="s">
        <v>15</v>
      </c>
      <c r="H335" t="e">
        <f>VLOOKUP(A335,Fat!A:C,3,0)</f>
        <v>#N/A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30</v>
      </c>
      <c r="AC335">
        <v>0</v>
      </c>
    </row>
    <row r="336" spans="1:29" x14ac:dyDescent="0.25">
      <c r="A336">
        <v>1000917</v>
      </c>
      <c r="B336" t="s">
        <v>345</v>
      </c>
      <c r="C336">
        <v>50</v>
      </c>
      <c r="D336">
        <v>9</v>
      </c>
      <c r="E336">
        <v>9</v>
      </c>
      <c r="F336" t="s">
        <v>15</v>
      </c>
      <c r="H336" t="e">
        <f>VLOOKUP(A336,Fat!A:C,3,0)</f>
        <v>#N/A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52.57</v>
      </c>
      <c r="S336">
        <v>52.57</v>
      </c>
      <c r="T336">
        <v>52.57</v>
      </c>
      <c r="U336">
        <v>52.57</v>
      </c>
      <c r="V336">
        <v>0</v>
      </c>
      <c r="W336">
        <v>0</v>
      </c>
      <c r="X336">
        <v>0</v>
      </c>
      <c r="Y336">
        <v>0</v>
      </c>
      <c r="Z336">
        <v>52.57</v>
      </c>
      <c r="AA336">
        <v>52.57</v>
      </c>
      <c r="AB336">
        <v>0</v>
      </c>
      <c r="AC336">
        <v>0</v>
      </c>
    </row>
    <row r="337" spans="1:29" x14ac:dyDescent="0.25">
      <c r="A337" s="13">
        <v>1000925</v>
      </c>
      <c r="B337" s="13" t="s">
        <v>346</v>
      </c>
      <c r="C337" s="13">
        <v>50</v>
      </c>
      <c r="D337" s="13">
        <v>9</v>
      </c>
      <c r="E337" s="13">
        <v>1</v>
      </c>
      <c r="F337" s="13" t="s">
        <v>15</v>
      </c>
      <c r="G337" s="13" t="s">
        <v>19</v>
      </c>
      <c r="H337" s="13">
        <f>VLOOKUP(A337,Fat!A:C,3,0)</f>
        <v>16749</v>
      </c>
      <c r="I337" s="13">
        <f>VLOOKUP(A337,[2]MAPA!$A:$P,16,0)</f>
        <v>77860</v>
      </c>
      <c r="J337">
        <v>21.44</v>
      </c>
      <c r="K337">
        <v>29.63</v>
      </c>
      <c r="L337">
        <v>22.73</v>
      </c>
      <c r="M337">
        <v>31.42</v>
      </c>
      <c r="N337">
        <v>23</v>
      </c>
      <c r="O337">
        <v>31.8</v>
      </c>
      <c r="P337">
        <v>0</v>
      </c>
      <c r="Q337">
        <v>0</v>
      </c>
      <c r="R337">
        <v>22.86</v>
      </c>
      <c r="S337">
        <v>31.6</v>
      </c>
      <c r="T337">
        <v>23.58</v>
      </c>
      <c r="U337">
        <v>32.6</v>
      </c>
      <c r="V337">
        <v>22.73</v>
      </c>
      <c r="W337">
        <v>31.42</v>
      </c>
      <c r="X337">
        <v>0</v>
      </c>
      <c r="Y337">
        <v>0</v>
      </c>
      <c r="Z337">
        <v>23</v>
      </c>
      <c r="AA337">
        <v>31.8</v>
      </c>
      <c r="AB337">
        <v>83</v>
      </c>
      <c r="AC337">
        <v>2.14</v>
      </c>
    </row>
    <row r="338" spans="1:29" x14ac:dyDescent="0.25">
      <c r="A338" s="13">
        <v>1000926</v>
      </c>
      <c r="B338" s="13" t="s">
        <v>347</v>
      </c>
      <c r="C338" s="13">
        <v>50</v>
      </c>
      <c r="D338" s="13">
        <v>9</v>
      </c>
      <c r="E338" s="13">
        <v>1</v>
      </c>
      <c r="F338" s="13" t="s">
        <v>15</v>
      </c>
      <c r="G338" s="13" t="s">
        <v>19</v>
      </c>
      <c r="H338" s="13">
        <f>VLOOKUP(A338,Fat!A:C,3,0)</f>
        <v>9542</v>
      </c>
      <c r="I338" s="13">
        <f>VLOOKUP(A338,[2]MAPA!$A:$P,16,0)</f>
        <v>215636</v>
      </c>
      <c r="J338">
        <v>21.44</v>
      </c>
      <c r="K338">
        <v>29.63</v>
      </c>
      <c r="L338">
        <v>22.73</v>
      </c>
      <c r="M338">
        <v>31.42</v>
      </c>
      <c r="N338">
        <v>23</v>
      </c>
      <c r="O338">
        <v>31.8</v>
      </c>
      <c r="P338">
        <v>0</v>
      </c>
      <c r="Q338">
        <v>0</v>
      </c>
      <c r="R338">
        <v>22.86</v>
      </c>
      <c r="S338">
        <v>31.6</v>
      </c>
      <c r="T338">
        <v>23.58</v>
      </c>
      <c r="U338">
        <v>32.6</v>
      </c>
      <c r="V338">
        <v>22.73</v>
      </c>
      <c r="W338">
        <v>31.42</v>
      </c>
      <c r="X338">
        <v>0</v>
      </c>
      <c r="Y338">
        <v>0</v>
      </c>
      <c r="Z338">
        <v>23</v>
      </c>
      <c r="AA338">
        <v>31.8</v>
      </c>
      <c r="AB338">
        <v>80</v>
      </c>
      <c r="AC338">
        <v>2.14</v>
      </c>
    </row>
    <row r="339" spans="1:29" x14ac:dyDescent="0.25">
      <c r="A339" s="13">
        <v>1000928</v>
      </c>
      <c r="B339" s="13" t="s">
        <v>348</v>
      </c>
      <c r="C339" s="13">
        <v>50</v>
      </c>
      <c r="D339" s="13">
        <v>9</v>
      </c>
      <c r="E339" s="13">
        <v>1</v>
      </c>
      <c r="F339" s="13" t="s">
        <v>15</v>
      </c>
      <c r="G339" s="13" t="s">
        <v>19</v>
      </c>
      <c r="H339" s="13">
        <f>VLOOKUP(A339,Fat!A:C,3,0)</f>
        <v>6701</v>
      </c>
      <c r="I339" s="13">
        <f>VLOOKUP(A339,[2]MAPA!$A:$P,16,0)</f>
        <v>26253</v>
      </c>
      <c r="J339">
        <v>21.44</v>
      </c>
      <c r="K339">
        <v>29.63</v>
      </c>
      <c r="L339">
        <v>22.73</v>
      </c>
      <c r="M339">
        <v>31.42</v>
      </c>
      <c r="N339">
        <v>23</v>
      </c>
      <c r="O339">
        <v>31.8</v>
      </c>
      <c r="P339">
        <v>0</v>
      </c>
      <c r="Q339">
        <v>0</v>
      </c>
      <c r="R339">
        <v>22.86</v>
      </c>
      <c r="S339">
        <v>31.6</v>
      </c>
      <c r="T339">
        <v>23.58</v>
      </c>
      <c r="U339">
        <v>32.6</v>
      </c>
      <c r="V339">
        <v>22.73</v>
      </c>
      <c r="W339">
        <v>31.42</v>
      </c>
      <c r="X339">
        <v>0</v>
      </c>
      <c r="Y339">
        <v>0</v>
      </c>
      <c r="Z339">
        <v>23</v>
      </c>
      <c r="AA339">
        <v>31.8</v>
      </c>
      <c r="AB339">
        <v>78</v>
      </c>
      <c r="AC339">
        <v>2.14</v>
      </c>
    </row>
    <row r="340" spans="1:29" x14ac:dyDescent="0.25">
      <c r="A340">
        <v>1000943</v>
      </c>
      <c r="B340" t="s">
        <v>349</v>
      </c>
      <c r="C340">
        <v>50</v>
      </c>
      <c r="D340">
        <v>9</v>
      </c>
      <c r="E340">
        <v>4</v>
      </c>
      <c r="F340" t="s">
        <v>15</v>
      </c>
      <c r="G340" t="s">
        <v>19</v>
      </c>
      <c r="H340" t="e">
        <f>VLOOKUP(A340,Fat!A:C,3,0)</f>
        <v>#N/A</v>
      </c>
      <c r="J340">
        <v>45.22</v>
      </c>
      <c r="K340">
        <v>45.22</v>
      </c>
      <c r="L340">
        <v>45.22</v>
      </c>
      <c r="M340">
        <v>45.22</v>
      </c>
      <c r="N340">
        <v>45.22</v>
      </c>
      <c r="O340">
        <v>45.22</v>
      </c>
      <c r="P340">
        <v>0</v>
      </c>
      <c r="Q340">
        <v>0</v>
      </c>
      <c r="R340">
        <v>45.22</v>
      </c>
      <c r="S340">
        <v>45.22</v>
      </c>
      <c r="T340">
        <v>45.22</v>
      </c>
      <c r="U340">
        <v>45.22</v>
      </c>
      <c r="V340">
        <v>45.22</v>
      </c>
      <c r="W340">
        <v>45.22</v>
      </c>
      <c r="X340">
        <v>0</v>
      </c>
      <c r="Y340">
        <v>0</v>
      </c>
      <c r="Z340">
        <v>45.22</v>
      </c>
      <c r="AA340">
        <v>45.22</v>
      </c>
      <c r="AB340">
        <v>0</v>
      </c>
      <c r="AC340">
        <v>0</v>
      </c>
    </row>
    <row r="341" spans="1:29" x14ac:dyDescent="0.25">
      <c r="A341">
        <v>1000949</v>
      </c>
      <c r="B341" t="s">
        <v>350</v>
      </c>
      <c r="C341">
        <v>50</v>
      </c>
      <c r="D341">
        <v>9</v>
      </c>
      <c r="E341">
        <v>9</v>
      </c>
      <c r="F341" t="s">
        <v>15</v>
      </c>
      <c r="G341" t="s">
        <v>19</v>
      </c>
      <c r="H341" t="e">
        <f>VLOOKUP(A341,Fat!A:C,3,0)</f>
        <v>#N/A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</row>
    <row r="342" spans="1:29" x14ac:dyDescent="0.25">
      <c r="A342">
        <v>1000969</v>
      </c>
      <c r="B342" t="s">
        <v>351</v>
      </c>
      <c r="C342">
        <v>50</v>
      </c>
      <c r="D342">
        <v>9</v>
      </c>
      <c r="E342">
        <v>1</v>
      </c>
      <c r="F342" t="s">
        <v>15</v>
      </c>
      <c r="H342" t="e">
        <f>VLOOKUP(A342,Fat!A:C,3,0)</f>
        <v>#N/A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72</v>
      </c>
      <c r="AC342">
        <v>0</v>
      </c>
    </row>
    <row r="343" spans="1:29" x14ac:dyDescent="0.25">
      <c r="A343">
        <v>1000973</v>
      </c>
      <c r="B343" t="s">
        <v>352</v>
      </c>
      <c r="C343">
        <v>50</v>
      </c>
      <c r="D343">
        <v>9</v>
      </c>
      <c r="E343">
        <v>1</v>
      </c>
      <c r="F343" t="s">
        <v>15</v>
      </c>
      <c r="H343" t="e">
        <f>VLOOKUP(A343,Fat!A:C,3,0)</f>
        <v>#N/A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99.75</v>
      </c>
      <c r="S343">
        <v>100.46</v>
      </c>
      <c r="T343">
        <v>103.37</v>
      </c>
      <c r="U343">
        <v>103.37</v>
      </c>
      <c r="V343">
        <v>0</v>
      </c>
      <c r="W343">
        <v>0</v>
      </c>
      <c r="X343">
        <v>0</v>
      </c>
      <c r="Y343">
        <v>0</v>
      </c>
      <c r="Z343">
        <v>87.1</v>
      </c>
      <c r="AA343">
        <v>100.46</v>
      </c>
      <c r="AB343">
        <v>82</v>
      </c>
      <c r="AC343">
        <v>8.82</v>
      </c>
    </row>
    <row r="344" spans="1:29" x14ac:dyDescent="0.25">
      <c r="A344">
        <v>1000975</v>
      </c>
      <c r="B344" t="s">
        <v>353</v>
      </c>
      <c r="C344">
        <v>50</v>
      </c>
      <c r="D344">
        <v>9</v>
      </c>
      <c r="E344">
        <v>1</v>
      </c>
      <c r="F344" t="s">
        <v>15</v>
      </c>
      <c r="H344" t="e">
        <f>VLOOKUP(A344,Fat!A:C,3,0)</f>
        <v>#N/A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</row>
    <row r="345" spans="1:29" x14ac:dyDescent="0.25">
      <c r="A345">
        <v>1000976</v>
      </c>
      <c r="B345" t="s">
        <v>354</v>
      </c>
      <c r="C345">
        <v>50</v>
      </c>
      <c r="D345">
        <v>9</v>
      </c>
      <c r="E345">
        <v>1</v>
      </c>
      <c r="F345" t="s">
        <v>15</v>
      </c>
      <c r="H345" t="e">
        <f>VLOOKUP(A345,Fat!A:C,3,0)</f>
        <v>#N/A</v>
      </c>
      <c r="J345">
        <v>24.25</v>
      </c>
      <c r="K345">
        <v>33.520000000000003</v>
      </c>
      <c r="L345">
        <v>25.71</v>
      </c>
      <c r="M345">
        <v>35.54</v>
      </c>
      <c r="N345">
        <v>26.02</v>
      </c>
      <c r="O345">
        <v>35.97</v>
      </c>
      <c r="P345">
        <v>0</v>
      </c>
      <c r="Q345">
        <v>0</v>
      </c>
      <c r="R345">
        <v>25.86</v>
      </c>
      <c r="S345">
        <v>35.74</v>
      </c>
      <c r="T345">
        <v>26.67</v>
      </c>
      <c r="U345">
        <v>36.869999999999997</v>
      </c>
      <c r="V345">
        <v>25.71</v>
      </c>
      <c r="W345">
        <v>35.54</v>
      </c>
      <c r="X345">
        <v>0</v>
      </c>
      <c r="Y345">
        <v>0</v>
      </c>
      <c r="Z345">
        <v>26.02</v>
      </c>
      <c r="AA345">
        <v>35.97</v>
      </c>
      <c r="AB345">
        <v>92</v>
      </c>
      <c r="AC345">
        <v>1.79</v>
      </c>
    </row>
    <row r="346" spans="1:29" x14ac:dyDescent="0.25">
      <c r="A346">
        <v>1000977</v>
      </c>
      <c r="B346" t="s">
        <v>355</v>
      </c>
      <c r="C346">
        <v>50</v>
      </c>
      <c r="D346">
        <v>9</v>
      </c>
      <c r="E346">
        <v>1</v>
      </c>
      <c r="F346" t="s">
        <v>15</v>
      </c>
      <c r="H346" t="e">
        <f>VLOOKUP(A346,Fat!A:C,3,0)</f>
        <v>#N/A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9.5</v>
      </c>
      <c r="S346">
        <v>9.5</v>
      </c>
      <c r="T346">
        <v>9.5</v>
      </c>
      <c r="U346">
        <v>9.5</v>
      </c>
      <c r="V346">
        <v>0</v>
      </c>
      <c r="W346">
        <v>0</v>
      </c>
      <c r="X346">
        <v>0</v>
      </c>
      <c r="Y346">
        <v>0</v>
      </c>
      <c r="Z346">
        <v>9.5</v>
      </c>
      <c r="AA346">
        <v>9.5</v>
      </c>
      <c r="AB346">
        <v>72</v>
      </c>
      <c r="AC346">
        <v>0.89</v>
      </c>
    </row>
    <row r="347" spans="1:29" x14ac:dyDescent="0.25">
      <c r="A347">
        <v>1000978</v>
      </c>
      <c r="B347" t="s">
        <v>356</v>
      </c>
      <c r="C347">
        <v>50</v>
      </c>
      <c r="D347">
        <v>9</v>
      </c>
      <c r="E347">
        <v>1</v>
      </c>
      <c r="F347" t="s">
        <v>15</v>
      </c>
      <c r="H347" t="e">
        <f>VLOOKUP(A347,Fat!A:C,3,0)</f>
        <v>#N/A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70</v>
      </c>
      <c r="AC347">
        <v>0</v>
      </c>
    </row>
    <row r="348" spans="1:29" x14ac:dyDescent="0.25">
      <c r="A348">
        <v>1000987</v>
      </c>
      <c r="B348" t="s">
        <v>357</v>
      </c>
      <c r="C348">
        <v>50</v>
      </c>
      <c r="D348">
        <v>9</v>
      </c>
      <c r="E348">
        <v>1</v>
      </c>
      <c r="F348" t="s">
        <v>15</v>
      </c>
      <c r="H348" t="e">
        <f>VLOOKUP(A348,Fat!A:C,3,0)</f>
        <v>#N/A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</row>
    <row r="349" spans="1:29" x14ac:dyDescent="0.25">
      <c r="A349">
        <v>1000989</v>
      </c>
      <c r="B349" t="s">
        <v>358</v>
      </c>
      <c r="C349">
        <v>50</v>
      </c>
      <c r="D349">
        <v>9</v>
      </c>
      <c r="E349">
        <v>1</v>
      </c>
      <c r="F349" t="s">
        <v>15</v>
      </c>
      <c r="H349" t="e">
        <f>VLOOKUP(A349,Fat!A:C,3,0)</f>
        <v>#N/A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</row>
    <row r="350" spans="1:29" x14ac:dyDescent="0.25">
      <c r="A350">
        <v>1000999</v>
      </c>
      <c r="B350" t="s">
        <v>359</v>
      </c>
      <c r="C350">
        <v>50</v>
      </c>
      <c r="D350">
        <v>9</v>
      </c>
      <c r="E350">
        <v>9</v>
      </c>
      <c r="F350" t="s">
        <v>15</v>
      </c>
      <c r="H350" t="e">
        <f>VLOOKUP(A350,Fat!A:C,3,0)</f>
        <v>#N/A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</row>
    <row r="351" spans="1:29" x14ac:dyDescent="0.25">
      <c r="A351" s="13">
        <v>1001003</v>
      </c>
      <c r="B351" s="13" t="s">
        <v>227</v>
      </c>
      <c r="C351" s="13">
        <v>50</v>
      </c>
      <c r="D351" s="13">
        <v>9</v>
      </c>
      <c r="E351" s="13">
        <v>1</v>
      </c>
      <c r="F351" s="13" t="s">
        <v>15</v>
      </c>
      <c r="G351" s="13" t="s">
        <v>19</v>
      </c>
      <c r="H351" s="13">
        <f>VLOOKUP(A351,Fat!A:C,3,0)</f>
        <v>26677</v>
      </c>
      <c r="I351" s="13">
        <f>VLOOKUP(A351,[2]MAPA!$A:$P,16,0)</f>
        <v>15</v>
      </c>
      <c r="J351">
        <v>12.04</v>
      </c>
      <c r="K351">
        <v>16.649999999999999</v>
      </c>
      <c r="L351">
        <v>12.77</v>
      </c>
      <c r="M351">
        <v>17.649999999999999</v>
      </c>
      <c r="N351">
        <v>12.92</v>
      </c>
      <c r="O351">
        <v>17.87</v>
      </c>
      <c r="P351">
        <v>0</v>
      </c>
      <c r="Q351">
        <v>0</v>
      </c>
      <c r="R351">
        <v>12.84</v>
      </c>
      <c r="S351">
        <v>17.739999999999998</v>
      </c>
      <c r="T351">
        <v>13.24</v>
      </c>
      <c r="U351">
        <v>18.3</v>
      </c>
      <c r="V351">
        <v>12.77</v>
      </c>
      <c r="W351">
        <v>17.649999999999999</v>
      </c>
      <c r="X351">
        <v>0</v>
      </c>
      <c r="Y351">
        <v>0</v>
      </c>
      <c r="Z351">
        <v>12.92</v>
      </c>
      <c r="AA351">
        <v>17.87</v>
      </c>
      <c r="AB351">
        <v>78</v>
      </c>
      <c r="AC351">
        <v>1.2</v>
      </c>
    </row>
    <row r="352" spans="1:29" x14ac:dyDescent="0.25">
      <c r="A352">
        <v>1001008</v>
      </c>
      <c r="B352" t="s">
        <v>360</v>
      </c>
      <c r="C352">
        <v>50</v>
      </c>
      <c r="D352">
        <v>9</v>
      </c>
      <c r="E352">
        <v>3</v>
      </c>
      <c r="F352" t="s">
        <v>15</v>
      </c>
      <c r="H352" t="e">
        <f>VLOOKUP(A352,Fat!A:C,3,0)</f>
        <v>#N/A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</row>
    <row r="353" spans="1:29" x14ac:dyDescent="0.25">
      <c r="A353">
        <v>1001016</v>
      </c>
      <c r="B353" t="s">
        <v>361</v>
      </c>
      <c r="C353">
        <v>50</v>
      </c>
      <c r="D353">
        <v>9</v>
      </c>
      <c r="E353">
        <v>1</v>
      </c>
      <c r="F353" t="s">
        <v>15</v>
      </c>
      <c r="H353" t="e">
        <f>VLOOKUP(A353,Fat!A:C,3,0)</f>
        <v>#N/A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</row>
    <row r="354" spans="1:29" x14ac:dyDescent="0.25">
      <c r="A354">
        <v>1001017</v>
      </c>
      <c r="B354" t="s">
        <v>362</v>
      </c>
      <c r="C354">
        <v>50</v>
      </c>
      <c r="D354">
        <v>9</v>
      </c>
      <c r="E354">
        <v>1</v>
      </c>
      <c r="F354" t="s">
        <v>15</v>
      </c>
      <c r="H354" t="e">
        <f>VLOOKUP(A354,Fat!A:C,3,0)</f>
        <v>#N/A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</row>
    <row r="355" spans="1:29" x14ac:dyDescent="0.25">
      <c r="A355">
        <v>1001018</v>
      </c>
      <c r="B355" t="s">
        <v>363</v>
      </c>
      <c r="C355">
        <v>50</v>
      </c>
      <c r="D355">
        <v>9</v>
      </c>
      <c r="E355">
        <v>1</v>
      </c>
      <c r="F355" t="s">
        <v>15</v>
      </c>
      <c r="H355" t="e">
        <f>VLOOKUP(A355,Fat!A:C,3,0)</f>
        <v>#N/A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</row>
    <row r="356" spans="1:29" x14ac:dyDescent="0.25">
      <c r="A356">
        <v>1001024</v>
      </c>
      <c r="B356" t="s">
        <v>364</v>
      </c>
      <c r="C356">
        <v>50</v>
      </c>
      <c r="D356">
        <v>9</v>
      </c>
      <c r="E356">
        <v>4</v>
      </c>
      <c r="F356" t="s">
        <v>15</v>
      </c>
      <c r="G356" t="s">
        <v>19</v>
      </c>
      <c r="H356" t="e">
        <f>VLOOKUP(A356,Fat!A:C,3,0)</f>
        <v>#N/A</v>
      </c>
      <c r="J356">
        <v>43.71</v>
      </c>
      <c r="K356">
        <v>43.71</v>
      </c>
      <c r="L356">
        <v>43.71</v>
      </c>
      <c r="M356">
        <v>43.71</v>
      </c>
      <c r="N356">
        <v>43.71</v>
      </c>
      <c r="O356">
        <v>43.71</v>
      </c>
      <c r="P356">
        <v>0</v>
      </c>
      <c r="Q356">
        <v>0</v>
      </c>
      <c r="R356">
        <v>43.71</v>
      </c>
      <c r="S356">
        <v>43.71</v>
      </c>
      <c r="T356">
        <v>43.71</v>
      </c>
      <c r="U356">
        <v>43.71</v>
      </c>
      <c r="V356">
        <v>43.71</v>
      </c>
      <c r="W356">
        <v>43.71</v>
      </c>
      <c r="X356">
        <v>0</v>
      </c>
      <c r="Y356">
        <v>0</v>
      </c>
      <c r="Z356">
        <v>43.71</v>
      </c>
      <c r="AA356">
        <v>43.71</v>
      </c>
      <c r="AB356">
        <v>0</v>
      </c>
      <c r="AC356">
        <v>0</v>
      </c>
    </row>
    <row r="357" spans="1:29" x14ac:dyDescent="0.25">
      <c r="A357">
        <v>1001027</v>
      </c>
      <c r="B357" t="s">
        <v>365</v>
      </c>
      <c r="C357">
        <v>50</v>
      </c>
      <c r="D357">
        <v>9</v>
      </c>
      <c r="E357">
        <v>4</v>
      </c>
      <c r="F357" t="s">
        <v>15</v>
      </c>
      <c r="G357" t="s">
        <v>19</v>
      </c>
      <c r="H357" t="e">
        <f>VLOOKUP(A357,Fat!A:C,3,0)</f>
        <v>#N/A</v>
      </c>
      <c r="J357">
        <v>29.14</v>
      </c>
      <c r="K357">
        <v>40.29</v>
      </c>
      <c r="L357">
        <v>30.9</v>
      </c>
      <c r="M357">
        <v>42.72</v>
      </c>
      <c r="N357">
        <v>31.28</v>
      </c>
      <c r="O357">
        <v>43.23</v>
      </c>
      <c r="P357">
        <v>0</v>
      </c>
      <c r="Q357">
        <v>0</v>
      </c>
      <c r="R357">
        <v>31.09</v>
      </c>
      <c r="S357">
        <v>42.97</v>
      </c>
      <c r="T357">
        <v>32.06</v>
      </c>
      <c r="U357">
        <v>44.32</v>
      </c>
      <c r="V357">
        <v>30.9</v>
      </c>
      <c r="W357">
        <v>42.72</v>
      </c>
      <c r="X357">
        <v>0</v>
      </c>
      <c r="Y357">
        <v>0</v>
      </c>
      <c r="Z357">
        <v>31.28</v>
      </c>
      <c r="AA357">
        <v>43.23</v>
      </c>
      <c r="AB357">
        <v>0</v>
      </c>
      <c r="AC357">
        <v>12.81</v>
      </c>
    </row>
    <row r="358" spans="1:29" x14ac:dyDescent="0.25">
      <c r="A358">
        <v>1001028</v>
      </c>
      <c r="B358" t="s">
        <v>160</v>
      </c>
      <c r="C358">
        <v>50</v>
      </c>
      <c r="D358">
        <v>9</v>
      </c>
      <c r="E358">
        <v>4</v>
      </c>
      <c r="F358" t="s">
        <v>15</v>
      </c>
      <c r="G358" t="s">
        <v>19</v>
      </c>
      <c r="H358" t="e">
        <f>VLOOKUP(A358,Fat!A:C,3,0)</f>
        <v>#N/A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15.54</v>
      </c>
      <c r="S358">
        <v>21.48</v>
      </c>
      <c r="T358">
        <v>16.03</v>
      </c>
      <c r="U358">
        <v>22.16</v>
      </c>
      <c r="V358">
        <v>0</v>
      </c>
      <c r="W358">
        <v>0</v>
      </c>
      <c r="X358">
        <v>0</v>
      </c>
      <c r="Y358">
        <v>0</v>
      </c>
      <c r="Z358">
        <v>15.64</v>
      </c>
      <c r="AA358">
        <v>21.62</v>
      </c>
      <c r="AB358">
        <v>0</v>
      </c>
      <c r="AC358">
        <v>6.4</v>
      </c>
    </row>
    <row r="359" spans="1:29" x14ac:dyDescent="0.25">
      <c r="A359">
        <v>1001034</v>
      </c>
      <c r="B359" t="s">
        <v>366</v>
      </c>
      <c r="C359">
        <v>50</v>
      </c>
      <c r="D359">
        <v>9</v>
      </c>
      <c r="E359">
        <v>1</v>
      </c>
      <c r="F359" t="s">
        <v>15</v>
      </c>
      <c r="H359" t="e">
        <f>VLOOKUP(A359,Fat!A:C,3,0)</f>
        <v>#N/A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92</v>
      </c>
      <c r="AC359">
        <v>0</v>
      </c>
    </row>
    <row r="360" spans="1:29" x14ac:dyDescent="0.25">
      <c r="A360">
        <v>1001041</v>
      </c>
      <c r="B360" t="s">
        <v>367</v>
      </c>
      <c r="C360">
        <v>50</v>
      </c>
      <c r="D360">
        <v>9</v>
      </c>
      <c r="E360">
        <v>1</v>
      </c>
      <c r="F360" t="s">
        <v>15</v>
      </c>
      <c r="H360" t="e">
        <f>VLOOKUP(A360,Fat!A:C,3,0)</f>
        <v>#N/A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</row>
    <row r="361" spans="1:29" x14ac:dyDescent="0.25">
      <c r="A361">
        <v>1001044</v>
      </c>
      <c r="B361" t="s">
        <v>368</v>
      </c>
      <c r="C361">
        <v>50</v>
      </c>
      <c r="D361">
        <v>9</v>
      </c>
      <c r="E361">
        <v>2</v>
      </c>
      <c r="F361" t="s">
        <v>15</v>
      </c>
      <c r="H361" t="e">
        <f>VLOOKUP(A361,Fat!A:C,3,0)</f>
        <v>#N/A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</row>
    <row r="362" spans="1:29" x14ac:dyDescent="0.25">
      <c r="A362">
        <v>1001045</v>
      </c>
      <c r="B362" t="s">
        <v>369</v>
      </c>
      <c r="C362">
        <v>50</v>
      </c>
      <c r="D362">
        <v>9</v>
      </c>
      <c r="E362">
        <v>1</v>
      </c>
      <c r="F362" t="s">
        <v>15</v>
      </c>
      <c r="H362" t="e">
        <f>VLOOKUP(A362,Fat!A:C,3,0)</f>
        <v>#N/A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</row>
    <row r="363" spans="1:29" x14ac:dyDescent="0.25">
      <c r="A363">
        <v>1001047</v>
      </c>
      <c r="B363" t="s">
        <v>370</v>
      </c>
      <c r="C363">
        <v>50</v>
      </c>
      <c r="D363">
        <v>9</v>
      </c>
      <c r="E363">
        <v>1</v>
      </c>
      <c r="F363" t="s">
        <v>15</v>
      </c>
      <c r="H363" t="e">
        <f>VLOOKUP(A363,Fat!A:C,3,0)</f>
        <v>#N/A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</row>
    <row r="364" spans="1:29" x14ac:dyDescent="0.25">
      <c r="A364">
        <v>1001049</v>
      </c>
      <c r="B364" t="s">
        <v>371</v>
      </c>
      <c r="C364">
        <v>50</v>
      </c>
      <c r="D364">
        <v>9</v>
      </c>
      <c r="E364">
        <v>1</v>
      </c>
      <c r="F364" t="s">
        <v>15</v>
      </c>
      <c r="H364" t="e">
        <f>VLOOKUP(A364,Fat!A:C,3,0)</f>
        <v>#N/A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</row>
    <row r="365" spans="1:29" x14ac:dyDescent="0.25">
      <c r="A365">
        <v>1001050</v>
      </c>
      <c r="B365" t="s">
        <v>92</v>
      </c>
      <c r="C365">
        <v>50</v>
      </c>
      <c r="D365">
        <v>9</v>
      </c>
      <c r="E365">
        <v>7</v>
      </c>
      <c r="F365" t="s">
        <v>15</v>
      </c>
      <c r="H365" t="e">
        <f>VLOOKUP(A365,Fat!A:C,3,0)</f>
        <v>#N/A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</row>
    <row r="366" spans="1:29" x14ac:dyDescent="0.25">
      <c r="A366">
        <v>1001054</v>
      </c>
      <c r="B366" t="s">
        <v>372</v>
      </c>
      <c r="C366">
        <v>50</v>
      </c>
      <c r="D366">
        <v>9</v>
      </c>
      <c r="E366">
        <v>3</v>
      </c>
      <c r="F366" t="s">
        <v>15</v>
      </c>
      <c r="H366" t="e">
        <f>VLOOKUP(A366,Fat!A:C,3,0)</f>
        <v>#N/A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60</v>
      </c>
      <c r="AC366">
        <v>0</v>
      </c>
    </row>
    <row r="367" spans="1:29" x14ac:dyDescent="0.25">
      <c r="A367">
        <v>1001055</v>
      </c>
      <c r="B367" t="s">
        <v>373</v>
      </c>
      <c r="C367">
        <v>50</v>
      </c>
      <c r="D367">
        <v>9</v>
      </c>
      <c r="E367">
        <v>3</v>
      </c>
      <c r="F367" t="s">
        <v>15</v>
      </c>
      <c r="H367" t="e">
        <f>VLOOKUP(A367,Fat!A:C,3,0)</f>
        <v>#N/A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70</v>
      </c>
      <c r="AC367">
        <v>0</v>
      </c>
    </row>
    <row r="368" spans="1:29" x14ac:dyDescent="0.25">
      <c r="A368" s="13">
        <v>1001060</v>
      </c>
      <c r="B368" s="13" t="s">
        <v>374</v>
      </c>
      <c r="C368" s="13">
        <v>50</v>
      </c>
      <c r="D368" s="13">
        <v>9</v>
      </c>
      <c r="E368" s="13">
        <v>1</v>
      </c>
      <c r="F368" s="13" t="s">
        <v>15</v>
      </c>
      <c r="G368" s="13"/>
      <c r="H368" s="13">
        <f>VLOOKUP(A368,Fat!A:C,3,0)</f>
        <v>2978</v>
      </c>
      <c r="I368" s="13">
        <f>VLOOKUP(A368,[2]MAPA!$A:$P,16,0)</f>
        <v>0</v>
      </c>
      <c r="J368">
        <v>5.34</v>
      </c>
      <c r="K368">
        <v>7.12</v>
      </c>
      <c r="L368">
        <v>5.71</v>
      </c>
      <c r="M368">
        <v>7.6</v>
      </c>
      <c r="N368">
        <v>5.8</v>
      </c>
      <c r="O368">
        <v>7.71</v>
      </c>
      <c r="P368">
        <v>0</v>
      </c>
      <c r="Q368">
        <v>0</v>
      </c>
      <c r="R368">
        <v>5.75</v>
      </c>
      <c r="S368">
        <v>7.64</v>
      </c>
      <c r="T368">
        <v>5.97</v>
      </c>
      <c r="U368">
        <v>7.95</v>
      </c>
      <c r="V368">
        <v>4.96</v>
      </c>
      <c r="W368">
        <v>6.86</v>
      </c>
      <c r="X368">
        <v>0</v>
      </c>
      <c r="Y368">
        <v>0</v>
      </c>
      <c r="Z368">
        <v>5.03</v>
      </c>
      <c r="AA368">
        <v>6.95</v>
      </c>
      <c r="AB368">
        <v>85</v>
      </c>
      <c r="AC368">
        <v>0.5</v>
      </c>
    </row>
    <row r="369" spans="1:29" x14ac:dyDescent="0.25">
      <c r="A369">
        <v>1001062</v>
      </c>
      <c r="B369" t="s">
        <v>375</v>
      </c>
      <c r="C369">
        <v>50</v>
      </c>
      <c r="D369">
        <v>9</v>
      </c>
      <c r="E369">
        <v>1</v>
      </c>
      <c r="F369" t="s">
        <v>15</v>
      </c>
      <c r="H369" t="e">
        <f>VLOOKUP(A369,Fat!A:C,3,0)</f>
        <v>#N/A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</row>
    <row r="370" spans="1:29" x14ac:dyDescent="0.25">
      <c r="A370">
        <v>1001069</v>
      </c>
      <c r="B370" t="s">
        <v>376</v>
      </c>
      <c r="C370">
        <v>50</v>
      </c>
      <c r="D370">
        <v>9</v>
      </c>
      <c r="E370">
        <v>1</v>
      </c>
      <c r="F370" t="s">
        <v>15</v>
      </c>
      <c r="G370" t="s">
        <v>19</v>
      </c>
      <c r="H370" t="e">
        <f>VLOOKUP(A370,Fat!A:C,3,0)</f>
        <v>#N/A</v>
      </c>
      <c r="J370">
        <v>14.18</v>
      </c>
      <c r="K370">
        <v>14.18</v>
      </c>
      <c r="L370">
        <v>15.17</v>
      </c>
      <c r="M370">
        <v>15.17</v>
      </c>
      <c r="N370">
        <v>15.39</v>
      </c>
      <c r="O370">
        <v>15.39</v>
      </c>
      <c r="P370">
        <v>0</v>
      </c>
      <c r="Q370">
        <v>0</v>
      </c>
      <c r="R370">
        <v>15.28</v>
      </c>
      <c r="S370">
        <v>15.39</v>
      </c>
      <c r="T370">
        <v>15.84</v>
      </c>
      <c r="U370">
        <v>15.84</v>
      </c>
      <c r="V370">
        <v>13.18</v>
      </c>
      <c r="W370">
        <v>13.18</v>
      </c>
      <c r="X370">
        <v>0</v>
      </c>
      <c r="Y370">
        <v>0</v>
      </c>
      <c r="Z370">
        <v>13.34</v>
      </c>
      <c r="AA370">
        <v>15.39</v>
      </c>
      <c r="AB370">
        <v>72</v>
      </c>
      <c r="AC370">
        <v>1.32</v>
      </c>
    </row>
    <row r="371" spans="1:29" x14ac:dyDescent="0.25">
      <c r="A371">
        <v>1001070</v>
      </c>
      <c r="B371" t="s">
        <v>377</v>
      </c>
      <c r="C371">
        <v>50</v>
      </c>
      <c r="D371">
        <v>9</v>
      </c>
      <c r="E371">
        <v>1</v>
      </c>
      <c r="F371" t="s">
        <v>15</v>
      </c>
      <c r="G371" t="s">
        <v>19</v>
      </c>
      <c r="H371" t="e">
        <f>VLOOKUP(A371,Fat!A:C,3,0)</f>
        <v>#N/A</v>
      </c>
      <c r="J371">
        <v>11.66</v>
      </c>
      <c r="K371">
        <v>11.66</v>
      </c>
      <c r="L371">
        <v>12.47</v>
      </c>
      <c r="M371">
        <v>12.47</v>
      </c>
      <c r="N371">
        <v>12.65</v>
      </c>
      <c r="O371">
        <v>12.65</v>
      </c>
      <c r="P371">
        <v>0</v>
      </c>
      <c r="Q371">
        <v>0</v>
      </c>
      <c r="R371">
        <v>12.55</v>
      </c>
      <c r="S371">
        <v>12.65</v>
      </c>
      <c r="T371">
        <v>13.02</v>
      </c>
      <c r="U371">
        <v>13.02</v>
      </c>
      <c r="V371">
        <v>10.83</v>
      </c>
      <c r="W371">
        <v>10.83</v>
      </c>
      <c r="X371">
        <v>0</v>
      </c>
      <c r="Y371">
        <v>0</v>
      </c>
      <c r="Z371">
        <v>10.96</v>
      </c>
      <c r="AA371">
        <v>12.65</v>
      </c>
      <c r="AB371">
        <v>72</v>
      </c>
      <c r="AC371">
        <v>1.08</v>
      </c>
    </row>
    <row r="372" spans="1:29" x14ac:dyDescent="0.25">
      <c r="A372">
        <v>1001079</v>
      </c>
      <c r="B372" t="s">
        <v>378</v>
      </c>
      <c r="C372">
        <v>50</v>
      </c>
      <c r="D372">
        <v>9</v>
      </c>
      <c r="E372">
        <v>4</v>
      </c>
      <c r="F372" t="s">
        <v>15</v>
      </c>
      <c r="H372" t="e">
        <f>VLOOKUP(A372,Fat!A:C,3,0)</f>
        <v>#N/A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</row>
    <row r="373" spans="1:29" x14ac:dyDescent="0.25">
      <c r="A373">
        <v>1001080</v>
      </c>
      <c r="B373" t="s">
        <v>379</v>
      </c>
      <c r="C373">
        <v>50</v>
      </c>
      <c r="D373">
        <v>9</v>
      </c>
      <c r="E373">
        <v>1</v>
      </c>
      <c r="F373" t="s">
        <v>15</v>
      </c>
      <c r="H373" t="e">
        <f>VLOOKUP(A373,Fat!A:C,3,0)</f>
        <v>#N/A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</row>
    <row r="374" spans="1:29" x14ac:dyDescent="0.25">
      <c r="A374" s="13">
        <v>1001082</v>
      </c>
      <c r="B374" s="13" t="s">
        <v>380</v>
      </c>
      <c r="C374" s="13">
        <v>50</v>
      </c>
      <c r="D374" s="13">
        <v>9</v>
      </c>
      <c r="E374" s="13">
        <v>2</v>
      </c>
      <c r="F374" s="13" t="s">
        <v>15</v>
      </c>
      <c r="G374" s="13"/>
      <c r="H374" s="13">
        <f>VLOOKUP(A374,Fat!A:C,3,0)</f>
        <v>48793</v>
      </c>
      <c r="I374" s="13">
        <f>VLOOKUP(A374,[2]MAPA!$A:$P,16,0)</f>
        <v>0</v>
      </c>
      <c r="J374">
        <v>17.420000000000002</v>
      </c>
      <c r="K374">
        <v>17.420000000000002</v>
      </c>
      <c r="L374">
        <v>17.420000000000002</v>
      </c>
      <c r="M374">
        <v>17.420000000000002</v>
      </c>
      <c r="N374">
        <v>17.420000000000002</v>
      </c>
      <c r="O374">
        <v>17.420000000000002</v>
      </c>
      <c r="P374">
        <v>0</v>
      </c>
      <c r="Q374">
        <v>0</v>
      </c>
      <c r="R374">
        <v>17.420000000000002</v>
      </c>
      <c r="S374">
        <v>17.420000000000002</v>
      </c>
      <c r="T374">
        <v>17.420000000000002</v>
      </c>
      <c r="U374">
        <v>17.420000000000002</v>
      </c>
      <c r="V374">
        <v>17.420000000000002</v>
      </c>
      <c r="W374">
        <v>17.420000000000002</v>
      </c>
      <c r="X374">
        <v>0</v>
      </c>
      <c r="Y374">
        <v>0</v>
      </c>
      <c r="Z374">
        <v>17.420000000000002</v>
      </c>
      <c r="AA374">
        <v>17.420000000000002</v>
      </c>
      <c r="AB374">
        <v>40</v>
      </c>
      <c r="AC374">
        <v>8.7100000000000009</v>
      </c>
    </row>
    <row r="375" spans="1:29" x14ac:dyDescent="0.25">
      <c r="A375">
        <v>1001084</v>
      </c>
      <c r="B375" t="s">
        <v>381</v>
      </c>
      <c r="C375">
        <v>50</v>
      </c>
      <c r="D375">
        <v>9</v>
      </c>
      <c r="E375">
        <v>1</v>
      </c>
      <c r="F375" t="s">
        <v>15</v>
      </c>
      <c r="H375" t="e">
        <f>VLOOKUP(A375,Fat!A:C,3,0)</f>
        <v>#N/A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</row>
    <row r="376" spans="1:29" x14ac:dyDescent="0.25">
      <c r="A376">
        <v>1001098</v>
      </c>
      <c r="B376" t="s">
        <v>382</v>
      </c>
      <c r="C376">
        <v>50</v>
      </c>
      <c r="D376">
        <v>9</v>
      </c>
      <c r="E376">
        <v>1</v>
      </c>
      <c r="F376" t="s">
        <v>15</v>
      </c>
      <c r="H376" t="e">
        <f>VLOOKUP(A376,Fat!A:C,3,0)</f>
        <v>#N/A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</row>
    <row r="377" spans="1:29" x14ac:dyDescent="0.25">
      <c r="A377">
        <v>1001102</v>
      </c>
      <c r="B377" t="s">
        <v>383</v>
      </c>
      <c r="C377">
        <v>50</v>
      </c>
      <c r="D377">
        <v>9</v>
      </c>
      <c r="E377">
        <v>4</v>
      </c>
      <c r="F377" t="s">
        <v>15</v>
      </c>
      <c r="H377" t="e">
        <f>VLOOKUP(A377,Fat!A:C,3,0)</f>
        <v>#N/A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</row>
    <row r="378" spans="1:29" x14ac:dyDescent="0.25">
      <c r="A378">
        <v>1001104</v>
      </c>
      <c r="B378" t="s">
        <v>384</v>
      </c>
      <c r="C378">
        <v>50</v>
      </c>
      <c r="D378">
        <v>9</v>
      </c>
      <c r="E378">
        <v>9</v>
      </c>
      <c r="F378" t="s">
        <v>15</v>
      </c>
      <c r="G378" t="s">
        <v>19</v>
      </c>
      <c r="H378" t="e">
        <f>VLOOKUP(A378,Fat!A:C,3,0)</f>
        <v>#N/A</v>
      </c>
      <c r="J378">
        <v>52.57</v>
      </c>
      <c r="K378">
        <v>52.57</v>
      </c>
      <c r="L378">
        <v>52.57</v>
      </c>
      <c r="M378">
        <v>52.57</v>
      </c>
      <c r="N378">
        <v>52.57</v>
      </c>
      <c r="O378">
        <v>52.57</v>
      </c>
      <c r="P378">
        <v>0</v>
      </c>
      <c r="Q378">
        <v>0</v>
      </c>
      <c r="R378">
        <v>52.57</v>
      </c>
      <c r="S378">
        <v>52.57</v>
      </c>
      <c r="T378">
        <v>52.57</v>
      </c>
      <c r="U378">
        <v>52.57</v>
      </c>
      <c r="V378">
        <v>52.57</v>
      </c>
      <c r="W378">
        <v>52.57</v>
      </c>
      <c r="X378">
        <v>0</v>
      </c>
      <c r="Y378">
        <v>0</v>
      </c>
      <c r="Z378">
        <v>52.57</v>
      </c>
      <c r="AA378">
        <v>52.57</v>
      </c>
      <c r="AB378">
        <v>0</v>
      </c>
      <c r="AC378">
        <v>0</v>
      </c>
    </row>
    <row r="379" spans="1:29" x14ac:dyDescent="0.25">
      <c r="A379">
        <v>1001108</v>
      </c>
      <c r="B379" t="s">
        <v>385</v>
      </c>
      <c r="C379">
        <v>50</v>
      </c>
      <c r="D379">
        <v>9</v>
      </c>
      <c r="E379">
        <v>1</v>
      </c>
      <c r="F379" t="s">
        <v>15</v>
      </c>
      <c r="H379" t="e">
        <f>VLOOKUP(A379,Fat!A:C,3,0)</f>
        <v>#N/A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</row>
    <row r="380" spans="1:29" x14ac:dyDescent="0.25">
      <c r="A380">
        <v>1001111</v>
      </c>
      <c r="B380" t="s">
        <v>386</v>
      </c>
      <c r="C380">
        <v>50</v>
      </c>
      <c r="D380">
        <v>9</v>
      </c>
      <c r="E380">
        <v>4</v>
      </c>
      <c r="F380" t="s">
        <v>15</v>
      </c>
      <c r="G380" t="s">
        <v>19</v>
      </c>
      <c r="H380" t="e">
        <f>VLOOKUP(A380,Fat!A:C,3,0)</f>
        <v>#N/A</v>
      </c>
      <c r="J380">
        <v>24.62</v>
      </c>
      <c r="K380">
        <v>24.62</v>
      </c>
      <c r="L380">
        <v>24.62</v>
      </c>
      <c r="M380">
        <v>24.62</v>
      </c>
      <c r="N380">
        <v>24.62</v>
      </c>
      <c r="O380">
        <v>24.62</v>
      </c>
      <c r="P380">
        <v>0</v>
      </c>
      <c r="Q380">
        <v>0</v>
      </c>
      <c r="R380">
        <v>24.62</v>
      </c>
      <c r="S380">
        <v>24.62</v>
      </c>
      <c r="T380">
        <v>24.62</v>
      </c>
      <c r="U380">
        <v>24.62</v>
      </c>
      <c r="V380">
        <v>24.62</v>
      </c>
      <c r="W380">
        <v>4.8600000000000003</v>
      </c>
      <c r="X380">
        <v>0</v>
      </c>
      <c r="Y380">
        <v>0</v>
      </c>
      <c r="Z380">
        <v>24.62</v>
      </c>
      <c r="AA380">
        <v>24.62</v>
      </c>
      <c r="AB380">
        <v>0</v>
      </c>
      <c r="AC380">
        <v>0</v>
      </c>
    </row>
    <row r="381" spans="1:29" x14ac:dyDescent="0.25">
      <c r="A381">
        <v>1001122</v>
      </c>
      <c r="B381" t="s">
        <v>387</v>
      </c>
      <c r="C381">
        <v>50</v>
      </c>
      <c r="D381">
        <v>9</v>
      </c>
      <c r="E381">
        <v>1</v>
      </c>
      <c r="F381" t="s">
        <v>15</v>
      </c>
      <c r="H381" t="e">
        <f>VLOOKUP(A381,Fat!A:C,3,0)</f>
        <v>#N/A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</row>
    <row r="382" spans="1:29" x14ac:dyDescent="0.25">
      <c r="A382">
        <v>1001123</v>
      </c>
      <c r="B382" t="s">
        <v>388</v>
      </c>
      <c r="C382">
        <v>50</v>
      </c>
      <c r="D382">
        <v>9</v>
      </c>
      <c r="E382">
        <v>1</v>
      </c>
      <c r="F382" t="s">
        <v>15</v>
      </c>
      <c r="H382" t="e">
        <f>VLOOKUP(A382,Fat!A:C,3,0)</f>
        <v>#N/A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</row>
    <row r="383" spans="1:29" x14ac:dyDescent="0.25">
      <c r="A383">
        <v>1001128</v>
      </c>
      <c r="B383" t="s">
        <v>389</v>
      </c>
      <c r="C383">
        <v>50</v>
      </c>
      <c r="D383">
        <v>9</v>
      </c>
      <c r="E383">
        <v>1</v>
      </c>
      <c r="F383" t="s">
        <v>15</v>
      </c>
      <c r="H383" t="e">
        <f>VLOOKUP(A383,Fat!A:C,3,0)</f>
        <v>#N/A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</row>
    <row r="384" spans="1:29" x14ac:dyDescent="0.25">
      <c r="A384">
        <v>1001129</v>
      </c>
      <c r="B384" t="s">
        <v>390</v>
      </c>
      <c r="C384">
        <v>50</v>
      </c>
      <c r="D384">
        <v>9</v>
      </c>
      <c r="E384">
        <v>1</v>
      </c>
      <c r="F384" t="s">
        <v>15</v>
      </c>
      <c r="H384" t="e">
        <f>VLOOKUP(A384,Fat!A:C,3,0)</f>
        <v>#N/A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</row>
    <row r="385" spans="1:29" x14ac:dyDescent="0.25">
      <c r="A385">
        <v>1001136</v>
      </c>
      <c r="B385" t="s">
        <v>391</v>
      </c>
      <c r="C385">
        <v>50</v>
      </c>
      <c r="D385">
        <v>9</v>
      </c>
      <c r="E385">
        <v>1</v>
      </c>
      <c r="F385" t="s">
        <v>15</v>
      </c>
      <c r="H385" t="e">
        <f>VLOOKUP(A385,Fat!A:C,3,0)</f>
        <v>#N/A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</row>
    <row r="386" spans="1:29" x14ac:dyDescent="0.25">
      <c r="A386">
        <v>1001137</v>
      </c>
      <c r="B386" t="s">
        <v>392</v>
      </c>
      <c r="C386">
        <v>50</v>
      </c>
      <c r="D386">
        <v>9</v>
      </c>
      <c r="E386">
        <v>1</v>
      </c>
      <c r="F386" t="s">
        <v>15</v>
      </c>
      <c r="H386" t="e">
        <f>VLOOKUP(A386,Fat!A:C,3,0)</f>
        <v>#N/A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</row>
    <row r="387" spans="1:29" x14ac:dyDescent="0.25">
      <c r="A387">
        <v>1001144</v>
      </c>
      <c r="B387" t="s">
        <v>393</v>
      </c>
      <c r="C387">
        <v>50</v>
      </c>
      <c r="D387">
        <v>9</v>
      </c>
      <c r="E387">
        <v>1</v>
      </c>
      <c r="F387" t="s">
        <v>15</v>
      </c>
      <c r="H387" t="e">
        <f>VLOOKUP(A387,Fat!A:C,3,0)</f>
        <v>#N/A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</row>
    <row r="388" spans="1:29" x14ac:dyDescent="0.25">
      <c r="A388">
        <v>1001151</v>
      </c>
      <c r="B388" t="s">
        <v>394</v>
      </c>
      <c r="C388">
        <v>50</v>
      </c>
      <c r="D388">
        <v>9</v>
      </c>
      <c r="E388">
        <v>1</v>
      </c>
      <c r="F388" t="s">
        <v>15</v>
      </c>
      <c r="H388" t="e">
        <f>VLOOKUP(A388,Fat!A:C,3,0)</f>
        <v>#N/A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</row>
    <row r="389" spans="1:29" x14ac:dyDescent="0.25">
      <c r="A389">
        <v>1001152</v>
      </c>
      <c r="B389" t="s">
        <v>395</v>
      </c>
      <c r="C389">
        <v>50</v>
      </c>
      <c r="D389">
        <v>9</v>
      </c>
      <c r="E389">
        <v>1</v>
      </c>
      <c r="F389" t="s">
        <v>15</v>
      </c>
      <c r="H389" t="e">
        <f>VLOOKUP(A389,Fat!A:C,3,0)</f>
        <v>#N/A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</row>
    <row r="390" spans="1:29" x14ac:dyDescent="0.25">
      <c r="A390">
        <v>1001155</v>
      </c>
      <c r="B390" t="s">
        <v>396</v>
      </c>
      <c r="C390">
        <v>50</v>
      </c>
      <c r="D390">
        <v>9</v>
      </c>
      <c r="E390">
        <v>37</v>
      </c>
      <c r="F390" t="s">
        <v>15</v>
      </c>
      <c r="H390" t="e">
        <f>VLOOKUP(A390,Fat!A:C,3,0)</f>
        <v>#N/A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</row>
    <row r="391" spans="1:29" x14ac:dyDescent="0.25">
      <c r="A391">
        <v>1001167</v>
      </c>
      <c r="B391" t="s">
        <v>397</v>
      </c>
      <c r="C391">
        <v>50</v>
      </c>
      <c r="D391">
        <v>9</v>
      </c>
      <c r="E391">
        <v>1</v>
      </c>
      <c r="F391" t="s">
        <v>15</v>
      </c>
      <c r="H391" t="e">
        <f>VLOOKUP(A391,Fat!A:C,3,0)</f>
        <v>#N/A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</row>
    <row r="392" spans="1:29" x14ac:dyDescent="0.25">
      <c r="A392">
        <v>1001169</v>
      </c>
      <c r="B392" t="s">
        <v>398</v>
      </c>
      <c r="C392">
        <v>50</v>
      </c>
      <c r="D392">
        <v>9</v>
      </c>
      <c r="E392">
        <v>1</v>
      </c>
      <c r="F392" t="s">
        <v>15</v>
      </c>
      <c r="H392" t="e">
        <f>VLOOKUP(A392,Fat!A:C,3,0)</f>
        <v>#N/A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</row>
    <row r="393" spans="1:29" x14ac:dyDescent="0.25">
      <c r="A393">
        <v>1001170</v>
      </c>
      <c r="B393" t="s">
        <v>399</v>
      </c>
      <c r="C393">
        <v>50</v>
      </c>
      <c r="D393">
        <v>9</v>
      </c>
      <c r="E393">
        <v>1</v>
      </c>
      <c r="F393" t="s">
        <v>15</v>
      </c>
      <c r="H393" t="e">
        <f>VLOOKUP(A393,Fat!A:C,3,0)</f>
        <v>#N/A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</row>
    <row r="394" spans="1:29" x14ac:dyDescent="0.25">
      <c r="A394">
        <v>1001175</v>
      </c>
      <c r="B394" t="s">
        <v>400</v>
      </c>
      <c r="C394">
        <v>50</v>
      </c>
      <c r="D394">
        <v>9</v>
      </c>
      <c r="E394">
        <v>1</v>
      </c>
      <c r="F394" t="s">
        <v>15</v>
      </c>
      <c r="H394" t="e">
        <f>VLOOKUP(A394,Fat!A:C,3,0)</f>
        <v>#N/A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</row>
    <row r="395" spans="1:29" x14ac:dyDescent="0.25">
      <c r="A395">
        <v>1001181</v>
      </c>
      <c r="B395" t="s">
        <v>401</v>
      </c>
      <c r="C395">
        <v>50</v>
      </c>
      <c r="D395">
        <v>9</v>
      </c>
      <c r="E395">
        <v>1</v>
      </c>
      <c r="F395" t="s">
        <v>15</v>
      </c>
      <c r="H395" t="e">
        <f>VLOOKUP(A395,Fat!A:C,3,0)</f>
        <v>#N/A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</row>
    <row r="396" spans="1:29" x14ac:dyDescent="0.25">
      <c r="A396">
        <v>1001182</v>
      </c>
      <c r="B396" t="s">
        <v>402</v>
      </c>
      <c r="C396">
        <v>50</v>
      </c>
      <c r="D396">
        <v>9</v>
      </c>
      <c r="E396">
        <v>1</v>
      </c>
      <c r="F396" t="s">
        <v>15</v>
      </c>
      <c r="H396" t="e">
        <f>VLOOKUP(A396,Fat!A:C,3,0)</f>
        <v>#N/A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</row>
    <row r="397" spans="1:29" x14ac:dyDescent="0.25">
      <c r="A397">
        <v>1001184</v>
      </c>
      <c r="B397" t="s">
        <v>403</v>
      </c>
      <c r="C397">
        <v>50</v>
      </c>
      <c r="D397">
        <v>9</v>
      </c>
      <c r="E397">
        <v>1</v>
      </c>
      <c r="F397" t="s">
        <v>15</v>
      </c>
      <c r="H397" t="e">
        <f>VLOOKUP(A397,Fat!A:C,3,0)</f>
        <v>#N/A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</row>
    <row r="398" spans="1:29" x14ac:dyDescent="0.25">
      <c r="A398">
        <v>1001186</v>
      </c>
      <c r="B398" t="s">
        <v>404</v>
      </c>
      <c r="C398">
        <v>50</v>
      </c>
      <c r="D398">
        <v>9</v>
      </c>
      <c r="E398">
        <v>1</v>
      </c>
      <c r="F398" t="s">
        <v>15</v>
      </c>
      <c r="H398" t="e">
        <f>VLOOKUP(A398,Fat!A:C,3,0)</f>
        <v>#N/A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34.47</v>
      </c>
      <c r="S398">
        <v>34.71</v>
      </c>
      <c r="T398">
        <v>35.71</v>
      </c>
      <c r="U398">
        <v>35.71</v>
      </c>
      <c r="V398">
        <v>0</v>
      </c>
      <c r="W398">
        <v>0</v>
      </c>
      <c r="X398">
        <v>0</v>
      </c>
      <c r="Y398">
        <v>0</v>
      </c>
      <c r="Z398">
        <v>30.1</v>
      </c>
      <c r="AA398">
        <v>34.71</v>
      </c>
      <c r="AB398">
        <v>0</v>
      </c>
      <c r="AC398">
        <v>0</v>
      </c>
    </row>
    <row r="399" spans="1:29" x14ac:dyDescent="0.25">
      <c r="A399">
        <v>1001189</v>
      </c>
      <c r="B399" t="s">
        <v>405</v>
      </c>
      <c r="C399">
        <v>50</v>
      </c>
      <c r="D399">
        <v>9</v>
      </c>
      <c r="E399">
        <v>1</v>
      </c>
      <c r="F399" t="s">
        <v>15</v>
      </c>
      <c r="H399" t="e">
        <f>VLOOKUP(A399,Fat!A:C,3,0)</f>
        <v>#N/A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</row>
    <row r="400" spans="1:29" x14ac:dyDescent="0.25">
      <c r="A400">
        <v>1001195</v>
      </c>
      <c r="B400" t="s">
        <v>406</v>
      </c>
      <c r="C400">
        <v>50</v>
      </c>
      <c r="D400">
        <v>9</v>
      </c>
      <c r="E400">
        <v>1</v>
      </c>
      <c r="F400" t="s">
        <v>15</v>
      </c>
      <c r="H400" t="e">
        <f>VLOOKUP(A400,Fat!A:C,3,0)</f>
        <v>#N/A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</row>
    <row r="401" spans="1:29" x14ac:dyDescent="0.25">
      <c r="A401">
        <v>1001198</v>
      </c>
      <c r="B401" t="s">
        <v>407</v>
      </c>
      <c r="C401">
        <v>50</v>
      </c>
      <c r="D401">
        <v>9</v>
      </c>
      <c r="E401">
        <v>1</v>
      </c>
      <c r="F401" t="s">
        <v>15</v>
      </c>
      <c r="G401" t="s">
        <v>19</v>
      </c>
      <c r="H401" t="e">
        <f>VLOOKUP(A401,Fat!A:C,3,0)</f>
        <v>#N/A</v>
      </c>
      <c r="J401">
        <v>16.440000000000001</v>
      </c>
      <c r="K401">
        <v>16.440000000000001</v>
      </c>
      <c r="L401">
        <v>17.59</v>
      </c>
      <c r="M401">
        <v>17.59</v>
      </c>
      <c r="N401">
        <v>17.84</v>
      </c>
      <c r="O401">
        <v>17.84</v>
      </c>
      <c r="P401">
        <v>0</v>
      </c>
      <c r="Q401">
        <v>0</v>
      </c>
      <c r="R401">
        <v>17.71</v>
      </c>
      <c r="S401">
        <v>17.84</v>
      </c>
      <c r="T401">
        <v>18.36</v>
      </c>
      <c r="U401">
        <v>18.36</v>
      </c>
      <c r="V401">
        <v>15.28</v>
      </c>
      <c r="W401">
        <v>15.28</v>
      </c>
      <c r="X401">
        <v>0</v>
      </c>
      <c r="Y401">
        <v>0</v>
      </c>
      <c r="Z401">
        <v>15.47</v>
      </c>
      <c r="AA401">
        <v>17.84</v>
      </c>
      <c r="AB401">
        <v>60</v>
      </c>
      <c r="AC401">
        <v>1.64</v>
      </c>
    </row>
    <row r="402" spans="1:29" x14ac:dyDescent="0.25">
      <c r="A402">
        <v>1001199</v>
      </c>
      <c r="B402" t="s">
        <v>408</v>
      </c>
      <c r="C402">
        <v>50</v>
      </c>
      <c r="D402">
        <v>9</v>
      </c>
      <c r="E402">
        <v>1</v>
      </c>
      <c r="F402" t="s">
        <v>15</v>
      </c>
      <c r="G402" t="s">
        <v>19</v>
      </c>
      <c r="H402" t="e">
        <f>VLOOKUP(A402,Fat!A:C,3,0)</f>
        <v>#N/A</v>
      </c>
      <c r="J402">
        <v>16.440000000000001</v>
      </c>
      <c r="K402">
        <v>16.440000000000001</v>
      </c>
      <c r="L402">
        <v>17.59</v>
      </c>
      <c r="M402">
        <v>17.59</v>
      </c>
      <c r="N402">
        <v>17.84</v>
      </c>
      <c r="O402">
        <v>17.84</v>
      </c>
      <c r="P402">
        <v>0</v>
      </c>
      <c r="Q402">
        <v>0</v>
      </c>
      <c r="R402">
        <v>17.71</v>
      </c>
      <c r="S402">
        <v>17.84</v>
      </c>
      <c r="T402">
        <v>18.36</v>
      </c>
      <c r="U402">
        <v>18.36</v>
      </c>
      <c r="V402">
        <v>15.28</v>
      </c>
      <c r="W402">
        <v>15.28</v>
      </c>
      <c r="X402">
        <v>0</v>
      </c>
      <c r="Y402">
        <v>0</v>
      </c>
      <c r="Z402">
        <v>15.47</v>
      </c>
      <c r="AA402">
        <v>17.84</v>
      </c>
      <c r="AB402">
        <v>60</v>
      </c>
      <c r="AC402">
        <v>1.64</v>
      </c>
    </row>
    <row r="403" spans="1:29" x14ac:dyDescent="0.25">
      <c r="A403">
        <v>1001206</v>
      </c>
      <c r="B403" t="s">
        <v>409</v>
      </c>
      <c r="C403">
        <v>50</v>
      </c>
      <c r="D403">
        <v>9</v>
      </c>
      <c r="E403">
        <v>1</v>
      </c>
      <c r="F403" t="s">
        <v>15</v>
      </c>
      <c r="H403" t="e">
        <f>VLOOKUP(A403,Fat!A:C,3,0)</f>
        <v>#N/A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</row>
    <row r="404" spans="1:29" x14ac:dyDescent="0.25">
      <c r="A404">
        <v>1001208</v>
      </c>
      <c r="B404" t="s">
        <v>410</v>
      </c>
      <c r="C404">
        <v>50</v>
      </c>
      <c r="D404">
        <v>9</v>
      </c>
      <c r="E404">
        <v>1</v>
      </c>
      <c r="F404" t="s">
        <v>15</v>
      </c>
      <c r="H404" t="e">
        <f>VLOOKUP(A404,Fat!A:C,3,0)</f>
        <v>#N/A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</row>
    <row r="405" spans="1:29" x14ac:dyDescent="0.25">
      <c r="A405">
        <v>1001216</v>
      </c>
      <c r="B405" t="s">
        <v>411</v>
      </c>
      <c r="C405">
        <v>50</v>
      </c>
      <c r="D405">
        <v>9</v>
      </c>
      <c r="E405">
        <v>1</v>
      </c>
      <c r="F405" t="s">
        <v>15</v>
      </c>
      <c r="H405" t="e">
        <f>VLOOKUP(A405,Fat!A:C,3,0)</f>
        <v>#N/A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</row>
    <row r="406" spans="1:29" x14ac:dyDescent="0.25">
      <c r="A406">
        <v>1001224</v>
      </c>
      <c r="B406" t="s">
        <v>412</v>
      </c>
      <c r="C406">
        <v>50</v>
      </c>
      <c r="D406">
        <v>9</v>
      </c>
      <c r="E406">
        <v>1</v>
      </c>
      <c r="F406" t="s">
        <v>15</v>
      </c>
      <c r="H406" t="e">
        <f>VLOOKUP(A406,Fat!A:C,3,0)</f>
        <v>#N/A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34.25</v>
      </c>
      <c r="S406">
        <v>47.34</v>
      </c>
      <c r="T406">
        <v>35.32</v>
      </c>
      <c r="U406">
        <v>48.83</v>
      </c>
      <c r="V406">
        <v>0</v>
      </c>
      <c r="W406">
        <v>0</v>
      </c>
      <c r="X406">
        <v>0</v>
      </c>
      <c r="Y406">
        <v>0</v>
      </c>
      <c r="Z406">
        <v>34.46</v>
      </c>
      <c r="AA406">
        <v>47.64</v>
      </c>
      <c r="AB406">
        <v>0</v>
      </c>
      <c r="AC406">
        <v>0</v>
      </c>
    </row>
    <row r="407" spans="1:29" x14ac:dyDescent="0.25">
      <c r="A407">
        <v>1001225</v>
      </c>
      <c r="B407" t="s">
        <v>413</v>
      </c>
      <c r="C407">
        <v>50</v>
      </c>
      <c r="D407">
        <v>9</v>
      </c>
      <c r="E407">
        <v>1</v>
      </c>
      <c r="F407" t="s">
        <v>15</v>
      </c>
      <c r="H407" t="e">
        <f>VLOOKUP(A407,Fat!A:C,3,0)</f>
        <v>#N/A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</row>
    <row r="408" spans="1:29" x14ac:dyDescent="0.25">
      <c r="A408">
        <v>1001233</v>
      </c>
      <c r="B408" t="s">
        <v>414</v>
      </c>
      <c r="C408">
        <v>50</v>
      </c>
      <c r="D408">
        <v>9</v>
      </c>
      <c r="E408">
        <v>2</v>
      </c>
      <c r="F408" t="s">
        <v>15</v>
      </c>
      <c r="H408" t="e">
        <f>VLOOKUP(A408,Fat!A:C,3,0)</f>
        <v>#N/A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</row>
    <row r="409" spans="1:29" x14ac:dyDescent="0.25">
      <c r="A409">
        <v>1001246</v>
      </c>
      <c r="B409" t="s">
        <v>415</v>
      </c>
      <c r="C409">
        <v>50</v>
      </c>
      <c r="D409">
        <v>9</v>
      </c>
      <c r="E409">
        <v>1</v>
      </c>
      <c r="F409" t="s">
        <v>15</v>
      </c>
      <c r="H409" t="e">
        <f>VLOOKUP(A409,Fat!A:C,3,0)</f>
        <v>#N/A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</row>
    <row r="410" spans="1:29" x14ac:dyDescent="0.25">
      <c r="A410">
        <v>1001290</v>
      </c>
      <c r="B410" t="s">
        <v>416</v>
      </c>
      <c r="C410">
        <v>50</v>
      </c>
      <c r="D410">
        <v>9</v>
      </c>
      <c r="E410">
        <v>7</v>
      </c>
      <c r="F410" t="s">
        <v>15</v>
      </c>
      <c r="H410" t="e">
        <f>VLOOKUP(A410,Fat!A:C,3,0)</f>
        <v>#N/A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</row>
    <row r="411" spans="1:29" x14ac:dyDescent="0.25">
      <c r="A411" s="13">
        <v>1001291</v>
      </c>
      <c r="B411" s="13" t="s">
        <v>417</v>
      </c>
      <c r="C411" s="13">
        <v>50</v>
      </c>
      <c r="D411" s="13">
        <v>9</v>
      </c>
      <c r="E411" s="13">
        <v>1</v>
      </c>
      <c r="F411" s="13" t="s">
        <v>15</v>
      </c>
      <c r="G411" s="13"/>
      <c r="H411" s="13">
        <f>VLOOKUP(A411,Fat!A:C,3,0)</f>
        <v>9828</v>
      </c>
      <c r="I411" s="13" t="e">
        <f>VLOOKUP(A411,[2]MAPA!$A:$P,16,0)</f>
        <v>#N/A</v>
      </c>
      <c r="J411">
        <v>30.3</v>
      </c>
      <c r="K411">
        <v>30.3</v>
      </c>
      <c r="L411">
        <v>30.3</v>
      </c>
      <c r="M411">
        <v>30.3</v>
      </c>
      <c r="N411">
        <v>30.3</v>
      </c>
      <c r="O411">
        <v>30.3</v>
      </c>
      <c r="P411">
        <v>0</v>
      </c>
      <c r="Q411">
        <v>0</v>
      </c>
      <c r="R411">
        <v>30.3</v>
      </c>
      <c r="S411">
        <v>30.3</v>
      </c>
      <c r="T411">
        <v>30.3</v>
      </c>
      <c r="U411">
        <v>30.3</v>
      </c>
      <c r="V411">
        <v>30.3</v>
      </c>
      <c r="W411">
        <v>30.3</v>
      </c>
      <c r="X411">
        <v>0</v>
      </c>
      <c r="Y411">
        <v>0</v>
      </c>
      <c r="Z411">
        <v>30.3</v>
      </c>
      <c r="AA411">
        <v>30.3</v>
      </c>
      <c r="AB411">
        <v>0</v>
      </c>
      <c r="AC411">
        <v>3.03</v>
      </c>
    </row>
    <row r="412" spans="1:29" x14ac:dyDescent="0.25">
      <c r="A412">
        <v>1001304</v>
      </c>
      <c r="B412" t="s">
        <v>418</v>
      </c>
      <c r="C412">
        <v>50</v>
      </c>
      <c r="D412">
        <v>9</v>
      </c>
      <c r="E412">
        <v>1</v>
      </c>
      <c r="F412" t="s">
        <v>15</v>
      </c>
      <c r="H412" t="e">
        <f>VLOOKUP(A412,Fat!A:C,3,0)</f>
        <v>#N/A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</row>
    <row r="413" spans="1:29" x14ac:dyDescent="0.25">
      <c r="A413">
        <v>1001305</v>
      </c>
      <c r="B413" t="s">
        <v>419</v>
      </c>
      <c r="C413">
        <v>50</v>
      </c>
      <c r="D413">
        <v>9</v>
      </c>
      <c r="E413">
        <v>1</v>
      </c>
      <c r="F413" t="s">
        <v>15</v>
      </c>
      <c r="H413" t="e">
        <f>VLOOKUP(A413,Fat!A:C,3,0)</f>
        <v>#N/A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</row>
    <row r="414" spans="1:29" x14ac:dyDescent="0.25">
      <c r="A414">
        <v>1001471</v>
      </c>
      <c r="B414" t="s">
        <v>420</v>
      </c>
      <c r="C414">
        <v>50</v>
      </c>
      <c r="D414">
        <v>9</v>
      </c>
      <c r="E414">
        <v>7</v>
      </c>
      <c r="F414" t="s">
        <v>15</v>
      </c>
      <c r="H414" t="e">
        <f>VLOOKUP(A414,Fat!A:C,3,0)</f>
        <v>#N/A</v>
      </c>
      <c r="J414">
        <v>22.3</v>
      </c>
      <c r="K414">
        <v>30.82</v>
      </c>
      <c r="L414">
        <v>23.64</v>
      </c>
      <c r="M414">
        <v>32.68</v>
      </c>
      <c r="N414">
        <v>23.93</v>
      </c>
      <c r="O414">
        <v>33.08</v>
      </c>
      <c r="P414">
        <v>0</v>
      </c>
      <c r="Q414">
        <v>0</v>
      </c>
      <c r="R414">
        <v>23.78</v>
      </c>
      <c r="S414">
        <v>32.869999999999997</v>
      </c>
      <c r="T414">
        <v>24.53</v>
      </c>
      <c r="U414">
        <v>33.909999999999997</v>
      </c>
      <c r="V414">
        <v>23.64</v>
      </c>
      <c r="W414">
        <v>32.68</v>
      </c>
      <c r="X414">
        <v>0</v>
      </c>
      <c r="Y414">
        <v>0</v>
      </c>
      <c r="Z414">
        <v>23.93</v>
      </c>
      <c r="AA414">
        <v>33.08</v>
      </c>
      <c r="AB414">
        <v>0</v>
      </c>
      <c r="AC414">
        <v>0</v>
      </c>
    </row>
    <row r="415" spans="1:29" x14ac:dyDescent="0.25">
      <c r="A415">
        <v>1001486</v>
      </c>
      <c r="B415" t="s">
        <v>421</v>
      </c>
      <c r="C415">
        <v>50</v>
      </c>
      <c r="D415">
        <v>9</v>
      </c>
      <c r="E415">
        <v>1</v>
      </c>
      <c r="F415" t="s">
        <v>15</v>
      </c>
      <c r="H415" t="e">
        <f>VLOOKUP(A415,Fat!A:C,3,0)</f>
        <v>#N/A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</row>
    <row r="416" spans="1:29" x14ac:dyDescent="0.25">
      <c r="A416">
        <v>1001487</v>
      </c>
      <c r="B416" t="s">
        <v>422</v>
      </c>
      <c r="C416">
        <v>50</v>
      </c>
      <c r="D416">
        <v>9</v>
      </c>
      <c r="E416">
        <v>1</v>
      </c>
      <c r="F416" t="s">
        <v>15</v>
      </c>
      <c r="H416" t="e">
        <f>VLOOKUP(A416,Fat!A:C,3,0)</f>
        <v>#N/A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</row>
    <row r="417" spans="1:29" x14ac:dyDescent="0.25">
      <c r="A417">
        <v>1001491</v>
      </c>
      <c r="B417" t="s">
        <v>423</v>
      </c>
      <c r="C417">
        <v>50</v>
      </c>
      <c r="D417">
        <v>9</v>
      </c>
      <c r="E417">
        <v>1</v>
      </c>
      <c r="F417" t="s">
        <v>15</v>
      </c>
      <c r="H417" t="e">
        <f>VLOOKUP(A417,Fat!A:C,3,0)</f>
        <v>#N/A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</row>
    <row r="418" spans="1:29" x14ac:dyDescent="0.25">
      <c r="A418">
        <v>1001504</v>
      </c>
      <c r="B418" t="s">
        <v>424</v>
      </c>
      <c r="C418">
        <v>50</v>
      </c>
      <c r="D418">
        <v>9</v>
      </c>
      <c r="E418">
        <v>1</v>
      </c>
      <c r="F418" t="s">
        <v>15</v>
      </c>
      <c r="H418" t="e">
        <f>VLOOKUP(A418,Fat!A:C,3,0)</f>
        <v>#N/A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</row>
    <row r="419" spans="1:29" x14ac:dyDescent="0.25">
      <c r="A419">
        <v>1001532</v>
      </c>
      <c r="B419" t="s">
        <v>425</v>
      </c>
      <c r="C419">
        <v>50</v>
      </c>
      <c r="D419">
        <v>9</v>
      </c>
      <c r="E419">
        <v>7</v>
      </c>
      <c r="F419" t="s">
        <v>15</v>
      </c>
      <c r="H419" t="e">
        <f>VLOOKUP(A419,Fat!A:C,3,0)</f>
        <v>#N/A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</row>
    <row r="420" spans="1:29" x14ac:dyDescent="0.25">
      <c r="A420">
        <v>1001535</v>
      </c>
      <c r="B420" t="s">
        <v>426</v>
      </c>
      <c r="C420">
        <v>50</v>
      </c>
      <c r="D420">
        <v>9</v>
      </c>
      <c r="E420">
        <v>7</v>
      </c>
      <c r="F420" t="s">
        <v>15</v>
      </c>
      <c r="H420" t="e">
        <f>VLOOKUP(A420,Fat!A:C,3,0)</f>
        <v>#N/A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</row>
    <row r="421" spans="1:29" x14ac:dyDescent="0.25">
      <c r="I421" s="13" t="e">
        <f>VLOOKUP(A421,[2]MAPA!$A:$P,16,0)</f>
        <v>#N/A</v>
      </c>
    </row>
    <row r="422" spans="1:29" x14ac:dyDescent="0.25">
      <c r="A422" s="11">
        <v>1000147</v>
      </c>
      <c r="B422" s="11" t="s">
        <v>454</v>
      </c>
      <c r="C422" s="5">
        <v>50</v>
      </c>
      <c r="D422" s="5">
        <v>1</v>
      </c>
      <c r="E422" s="5" t="str">
        <f>VLOOKUP(D422,Plan2!A:B,2,0)</f>
        <v>Marcas UQ</v>
      </c>
      <c r="F422" s="5" t="str">
        <f>VLOOKUP(A422,'[1]DADOS FICHA FARMA'!$A:$L,12,0)</f>
        <v>Linha Humana Similar Lista Positiva</v>
      </c>
      <c r="G422" s="5">
        <v>282.81</v>
      </c>
      <c r="H422" s="5"/>
      <c r="I422" s="13">
        <f>VLOOKUP(A422,[2]MAPA!$A:$P,16,0)</f>
        <v>8648</v>
      </c>
      <c r="J422" s="7">
        <v>390.95</v>
      </c>
      <c r="K422" s="5">
        <v>299.87</v>
      </c>
      <c r="L422" s="7">
        <v>414.53</v>
      </c>
      <c r="M422" s="5">
        <v>303.51</v>
      </c>
      <c r="N422" s="7">
        <v>419.56</v>
      </c>
      <c r="O422" s="5">
        <v>301.67</v>
      </c>
      <c r="P422" s="7">
        <v>417.01</v>
      </c>
      <c r="Q422" s="5">
        <v>311.10000000000002</v>
      </c>
      <c r="R422" s="7">
        <v>430.08</v>
      </c>
      <c r="S422" s="5">
        <v>299.87</v>
      </c>
      <c r="T422" s="7">
        <v>414.53</v>
      </c>
      <c r="U422" s="5">
        <v>0</v>
      </c>
      <c r="V422" s="7">
        <v>0</v>
      </c>
      <c r="W422" s="5">
        <v>303.51</v>
      </c>
      <c r="X422" s="7">
        <v>419.56</v>
      </c>
      <c r="Y422" s="5">
        <v>0</v>
      </c>
      <c r="Z422" s="5">
        <v>25.16</v>
      </c>
      <c r="AA422" s="8">
        <f>VLOOKUP(A422,'[1]DADOS FICHA FARMA'!$A:$L,9,0)</f>
        <v>7896006233657</v>
      </c>
    </row>
    <row r="423" spans="1:29" x14ac:dyDescent="0.25">
      <c r="A423" s="11">
        <v>1000322</v>
      </c>
      <c r="B423" s="11" t="s">
        <v>503</v>
      </c>
      <c r="C423" s="5">
        <v>50</v>
      </c>
      <c r="D423" s="5">
        <v>7</v>
      </c>
      <c r="E423" s="5" t="str">
        <f>VLOOKUP(D423,Plan2!A:B,2,0)</f>
        <v>Genérico</v>
      </c>
      <c r="F423" s="5" t="str">
        <f>VLOOKUP(A423,'[1]DADOS FICHA FARMA'!$A:$L,12,0)</f>
        <v>Linha Humana Genérico Lista Positiva</v>
      </c>
      <c r="G423" s="5">
        <v>390.58</v>
      </c>
      <c r="H423" s="5"/>
      <c r="I423" s="13">
        <f>VLOOKUP(A423,[2]MAPA!$A:$P,16,0)</f>
        <v>54</v>
      </c>
      <c r="J423" s="7">
        <v>390.58</v>
      </c>
      <c r="K423" s="5">
        <v>414.14</v>
      </c>
      <c r="L423" s="7">
        <v>414.14</v>
      </c>
      <c r="M423" s="5">
        <v>419.17</v>
      </c>
      <c r="N423" s="7">
        <v>419.17</v>
      </c>
      <c r="O423" s="5">
        <v>416.62</v>
      </c>
      <c r="P423" s="7">
        <v>419.17</v>
      </c>
      <c r="Q423" s="5">
        <v>429.65</v>
      </c>
      <c r="R423" s="7">
        <v>429.65</v>
      </c>
      <c r="S423" s="5">
        <v>414.14</v>
      </c>
      <c r="T423" s="7">
        <v>414.14</v>
      </c>
      <c r="U423" s="5">
        <v>0</v>
      </c>
      <c r="V423" s="7">
        <v>0</v>
      </c>
      <c r="W423" s="5">
        <v>419.17</v>
      </c>
      <c r="X423" s="7">
        <v>419.17</v>
      </c>
      <c r="Y423" s="5">
        <v>0</v>
      </c>
      <c r="Z423" s="5">
        <v>34.75</v>
      </c>
      <c r="AA423" s="8">
        <f>VLOOKUP(A423,'[1]DADOS FICHA FARMA'!$A:$L,9,0)</f>
        <v>7896006270720</v>
      </c>
    </row>
  </sheetData>
  <autoFilter ref="A2:AC423"/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TABELA FARMA OK</vt:lpstr>
      <vt:lpstr>preços01.04</vt:lpstr>
      <vt:lpstr>Fat</vt:lpstr>
      <vt:lpstr>Plan2</vt:lpstr>
      <vt:lpstr>BLOQUEADOS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de Morais Rosa Bittar</dc:creator>
  <cp:lastModifiedBy>Marcia de Morais Rosa Bittar</cp:lastModifiedBy>
  <dcterms:created xsi:type="dcterms:W3CDTF">2016-03-31T19:52:04Z</dcterms:created>
  <dcterms:modified xsi:type="dcterms:W3CDTF">2016-04-01T13:54:37Z</dcterms:modified>
</cp:coreProperties>
</file>