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6060" yWindow="240" windowWidth="15600" windowHeight="5250"/>
  </bookViews>
  <sheets>
    <sheet name="CAPA" sheetId="16" r:id="rId1"/>
    <sheet name="OTC" sheetId="25" r:id="rId2"/>
    <sheet name="HO" sheetId="6" r:id="rId3"/>
    <sheet name="HO_KITS " sheetId="29" r:id="rId4"/>
    <sheet name="DERMA_COSM" sheetId="27" r:id="rId5"/>
    <sheet name="DERMA_MEDIC" sheetId="28" r:id="rId6"/>
    <sheet name="Ex-Novartis OTC" sheetId="32" r:id="rId7"/>
    <sheet name="Fatores Derma" sheetId="33" state="hidden" r:id="rId8"/>
  </sheets>
  <definedNames>
    <definedName name="_Key1" localSheetId="4" hidden="1">DERMA_COSM!#REF!</definedName>
    <definedName name="_Key1" localSheetId="5" hidden="1">DERMA_MEDIC!#REF!</definedName>
    <definedName name="_Key1" localSheetId="2" hidden="1">HO!#REF!</definedName>
    <definedName name="_Key1" localSheetId="3" hidden="1">'HO_KITS '!#REF!</definedName>
    <definedName name="_Order1" localSheetId="4" hidden="1">255</definedName>
    <definedName name="_Order1" localSheetId="5" hidden="1">255</definedName>
    <definedName name="_Order1" localSheetId="2" hidden="1">255</definedName>
    <definedName name="_Order1" localSheetId="3" hidden="1">255</definedName>
    <definedName name="_Sort" localSheetId="4" hidden="1">DERMA_COSM!#REF!</definedName>
    <definedName name="_Sort" localSheetId="5" hidden="1">DERMA_MEDIC!#REF!</definedName>
    <definedName name="_Sort" localSheetId="2" hidden="1">HO!#REF!</definedName>
    <definedName name="_Sort" localSheetId="3" hidden="1">'HO_KITS '!#REF!</definedName>
    <definedName name="_xlnm.Print_Area" localSheetId="4">DERMA_COSM!$B$1:$F$113</definedName>
    <definedName name="_xlnm.Print_Area" localSheetId="5">DERMA_MEDIC!$B$1:$F$36</definedName>
    <definedName name="_xlnm.Print_Area" localSheetId="6">'Ex-Novartis OTC'!$B$1:$Z$68</definedName>
    <definedName name="_xlnm.Print_Area" localSheetId="3">'HO_KITS '!$B$1:$F$15</definedName>
    <definedName name="_xlnm.Print_Area" localSheetId="1">OTC!$B$1:$Z$91</definedName>
    <definedName name="_xlnm.Print_Titles" localSheetId="6">'Ex-Novartis OTC'!$1:$5</definedName>
    <definedName name="_xlnm.Print_Titles" localSheetId="1">OTC!$1:$5</definedName>
  </definedNames>
  <calcPr calcId="125725"/>
</workbook>
</file>

<file path=xl/calcChain.xml><?xml version="1.0" encoding="utf-8"?>
<calcChain xmlns="http://schemas.openxmlformats.org/spreadsheetml/2006/main">
  <c r="M93" i="27"/>
  <c r="N93"/>
  <c r="X75" i="25" l="1"/>
  <c r="W75"/>
  <c r="X65"/>
  <c r="W65"/>
  <c r="X41"/>
  <c r="W41"/>
  <c r="X37"/>
  <c r="W37"/>
  <c r="X25"/>
  <c r="W25"/>
  <c r="X19"/>
  <c r="W19"/>
  <c r="P2" i="33" l="1"/>
  <c r="O2"/>
  <c r="K92"/>
  <c r="J92"/>
  <c r="H92"/>
  <c r="L92"/>
  <c r="I92"/>
  <c r="O92"/>
  <c r="P92"/>
  <c r="G92"/>
  <c r="I84"/>
  <c r="Q92" l="1"/>
  <c r="P91"/>
  <c r="L91"/>
  <c r="G91"/>
  <c r="O91"/>
  <c r="I91"/>
  <c r="K91"/>
  <c r="J91"/>
  <c r="H91"/>
  <c r="M92"/>
  <c r="Q91" l="1"/>
  <c r="R92"/>
  <c r="J90"/>
  <c r="L90"/>
  <c r="K90"/>
  <c r="I90"/>
  <c r="P90"/>
  <c r="H90"/>
  <c r="M91"/>
  <c r="G90"/>
  <c r="O90"/>
  <c r="Q90" l="1"/>
  <c r="R91"/>
  <c r="C92"/>
  <c r="C91"/>
  <c r="C90"/>
  <c r="G89"/>
  <c r="I89"/>
  <c r="P89"/>
  <c r="K89"/>
  <c r="H89"/>
  <c r="L89"/>
  <c r="J89"/>
  <c r="O89"/>
  <c r="M90"/>
  <c r="R90" l="1"/>
  <c r="Q89"/>
  <c r="G88"/>
  <c r="I88"/>
  <c r="J88"/>
  <c r="H88"/>
  <c r="L88"/>
  <c r="P88"/>
  <c r="K88"/>
  <c r="O88"/>
  <c r="M89"/>
  <c r="Q88" l="1"/>
  <c r="R89"/>
  <c r="L87"/>
  <c r="P87"/>
  <c r="H87"/>
  <c r="G87"/>
  <c r="I87"/>
  <c r="J87"/>
  <c r="K87"/>
  <c r="O87"/>
  <c r="M88"/>
  <c r="Q87" l="1"/>
  <c r="R88"/>
  <c r="P86"/>
  <c r="J86"/>
  <c r="L86"/>
  <c r="O86"/>
  <c r="H86"/>
  <c r="G86"/>
  <c r="M87"/>
  <c r="K86"/>
  <c r="I86"/>
  <c r="Q86" l="1"/>
  <c r="R87"/>
  <c r="L85"/>
  <c r="J85"/>
  <c r="G85"/>
  <c r="O85"/>
  <c r="K85"/>
  <c r="H85"/>
  <c r="M86"/>
  <c r="P85"/>
  <c r="I85"/>
  <c r="Q85" l="1"/>
  <c r="R86"/>
  <c r="G84"/>
  <c r="H84"/>
  <c r="P84"/>
  <c r="J84"/>
  <c r="K84"/>
  <c r="L84"/>
  <c r="O84"/>
  <c r="M85"/>
  <c r="Q84" l="1"/>
  <c r="R85"/>
  <c r="C89"/>
  <c r="C88"/>
  <c r="C87"/>
  <c r="C86"/>
  <c r="C85"/>
  <c r="C84"/>
  <c r="C83" l="1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K2"/>
  <c r="L2" s="1"/>
  <c r="H2"/>
  <c r="I7" i="32" l="1"/>
  <c r="B2" i="28"/>
  <c r="B1"/>
  <c r="B2" i="27"/>
  <c r="B1"/>
  <c r="B2" i="29"/>
  <c r="B1"/>
  <c r="B2" i="6"/>
  <c r="V75" i="25"/>
  <c r="U75"/>
  <c r="T75"/>
  <c r="S75"/>
  <c r="N75"/>
  <c r="M75"/>
  <c r="L75"/>
  <c r="K75"/>
  <c r="V65"/>
  <c r="U65"/>
  <c r="T65"/>
  <c r="S65"/>
  <c r="N65"/>
  <c r="M65"/>
  <c r="L65"/>
  <c r="K65"/>
  <c r="V41"/>
  <c r="U41"/>
  <c r="T41"/>
  <c r="S41"/>
  <c r="N41"/>
  <c r="M41"/>
  <c r="L41"/>
  <c r="K41"/>
  <c r="V37"/>
  <c r="U37"/>
  <c r="T37"/>
  <c r="S37"/>
  <c r="N37"/>
  <c r="M37"/>
  <c r="L37"/>
  <c r="K37"/>
  <c r="V25"/>
  <c r="U25"/>
  <c r="T25"/>
  <c r="S25"/>
  <c r="N25"/>
  <c r="M25"/>
  <c r="L25"/>
  <c r="K25"/>
  <c r="V19"/>
  <c r="U19"/>
  <c r="T19"/>
  <c r="S19"/>
  <c r="N19"/>
  <c r="M19"/>
  <c r="L19"/>
  <c r="K19"/>
  <c r="I16"/>
  <c r="E10"/>
  <c r="I7"/>
  <c r="B1" i="6"/>
  <c r="I25" i="25" l="1"/>
  <c r="I65"/>
  <c r="I75"/>
  <c r="I19"/>
  <c r="I37"/>
  <c r="I41"/>
  <c r="J6" i="33"/>
  <c r="O47"/>
  <c r="P32"/>
  <c r="H9"/>
  <c r="O21"/>
  <c r="H75"/>
  <c r="G79"/>
  <c r="G41"/>
  <c r="K54"/>
  <c r="O27"/>
  <c r="I74"/>
  <c r="K56"/>
  <c r="I83"/>
  <c r="I38"/>
  <c r="I44"/>
  <c r="H54"/>
  <c r="O54"/>
  <c r="H24"/>
  <c r="L62"/>
  <c r="G34"/>
  <c r="O19"/>
  <c r="L42"/>
  <c r="G76"/>
  <c r="K73"/>
  <c r="I15"/>
  <c r="L32"/>
  <c r="J39"/>
  <c r="I70"/>
  <c r="K76"/>
  <c r="O49"/>
  <c r="P12"/>
  <c r="O53"/>
  <c r="H30"/>
  <c r="K25"/>
  <c r="L83"/>
  <c r="H68"/>
  <c r="O25"/>
  <c r="L9"/>
  <c r="O24"/>
  <c r="I56"/>
  <c r="K43"/>
  <c r="G12"/>
  <c r="I24"/>
  <c r="J56"/>
  <c r="P47"/>
  <c r="L60"/>
  <c r="H60"/>
  <c r="L49"/>
  <c r="J65"/>
  <c r="G30"/>
  <c r="J62"/>
  <c r="I12"/>
  <c r="H74"/>
  <c r="G67"/>
  <c r="H65"/>
  <c r="K82"/>
  <c r="P20"/>
  <c r="G68"/>
  <c r="O22"/>
  <c r="P34"/>
  <c r="O16"/>
  <c r="I67"/>
  <c r="P9"/>
  <c r="P61"/>
  <c r="K15"/>
  <c r="H69"/>
  <c r="L76"/>
  <c r="K13"/>
  <c r="K59"/>
  <c r="P69"/>
  <c r="G46"/>
  <c r="I75"/>
  <c r="H7"/>
  <c r="K36"/>
  <c r="L18"/>
  <c r="G66"/>
  <c r="L29"/>
  <c r="J23"/>
  <c r="O50"/>
  <c r="I13"/>
  <c r="H53"/>
  <c r="H72"/>
  <c r="P27"/>
  <c r="L33"/>
  <c r="K46"/>
  <c r="K60"/>
  <c r="L11"/>
  <c r="I61"/>
  <c r="O9"/>
  <c r="H29"/>
  <c r="J22"/>
  <c r="L43"/>
  <c r="J76"/>
  <c r="G61"/>
  <c r="O41"/>
  <c r="H38"/>
  <c r="I11"/>
  <c r="L25"/>
  <c r="G73"/>
  <c r="G9"/>
  <c r="O13"/>
  <c r="G77"/>
  <c r="O28"/>
  <c r="H17"/>
  <c r="P66"/>
  <c r="K44"/>
  <c r="O81"/>
  <c r="P81"/>
  <c r="P10"/>
  <c r="I49"/>
  <c r="I65"/>
  <c r="I18"/>
  <c r="H61"/>
  <c r="G37"/>
  <c r="I43"/>
  <c r="K48"/>
  <c r="J13"/>
  <c r="P18"/>
  <c r="L15"/>
  <c r="H21"/>
  <c r="J32"/>
  <c r="I22"/>
  <c r="H82"/>
  <c r="K12"/>
  <c r="H80"/>
  <c r="H52"/>
  <c r="K65"/>
  <c r="H11"/>
  <c r="G58"/>
  <c r="L61"/>
  <c r="G55"/>
  <c r="I71"/>
  <c r="O10"/>
  <c r="P30"/>
  <c r="I81"/>
  <c r="K20"/>
  <c r="I35"/>
  <c r="H79"/>
  <c r="J47"/>
  <c r="L66"/>
  <c r="G49"/>
  <c r="O59"/>
  <c r="G20"/>
  <c r="I69"/>
  <c r="O46"/>
  <c r="H71"/>
  <c r="J77"/>
  <c r="H33"/>
  <c r="K70"/>
  <c r="H59"/>
  <c r="L17"/>
  <c r="G65"/>
  <c r="H81"/>
  <c r="J14"/>
  <c r="L5"/>
  <c r="I37"/>
  <c r="H78"/>
  <c r="O58"/>
  <c r="L80"/>
  <c r="L12"/>
  <c r="P13"/>
  <c r="G17"/>
  <c r="K58"/>
  <c r="I48"/>
  <c r="K79"/>
  <c r="J42"/>
  <c r="L50"/>
  <c r="P46"/>
  <c r="L59"/>
  <c r="O15"/>
  <c r="M84"/>
  <c r="P39"/>
  <c r="G15"/>
  <c r="P42"/>
  <c r="L24"/>
  <c r="O72"/>
  <c r="G42"/>
  <c r="J78"/>
  <c r="J69"/>
  <c r="G75"/>
  <c r="L72"/>
  <c r="O39"/>
  <c r="H56"/>
  <c r="P82"/>
  <c r="J16"/>
  <c r="J34"/>
  <c r="H12"/>
  <c r="P7"/>
  <c r="H16"/>
  <c r="O48"/>
  <c r="I60"/>
  <c r="P23"/>
  <c r="P56"/>
  <c r="O32"/>
  <c r="I82"/>
  <c r="I77"/>
  <c r="J79"/>
  <c r="L14"/>
  <c r="K14"/>
  <c r="K8"/>
  <c r="P72"/>
  <c r="P35"/>
  <c r="H73"/>
  <c r="J55"/>
  <c r="O75"/>
  <c r="P76"/>
  <c r="G22"/>
  <c r="K10"/>
  <c r="K75"/>
  <c r="O40"/>
  <c r="L55"/>
  <c r="O61"/>
  <c r="I20"/>
  <c r="J61"/>
  <c r="H14"/>
  <c r="H41"/>
  <c r="G48"/>
  <c r="O57"/>
  <c r="L35"/>
  <c r="O64"/>
  <c r="J36"/>
  <c r="G6"/>
  <c r="K5"/>
  <c r="P70"/>
  <c r="H37"/>
  <c r="G51"/>
  <c r="K42"/>
  <c r="G16"/>
  <c r="I29"/>
  <c r="G54"/>
  <c r="H8"/>
  <c r="I66"/>
  <c r="L44"/>
  <c r="H25"/>
  <c r="G44"/>
  <c r="J40"/>
  <c r="L75"/>
  <c r="O11"/>
  <c r="L13"/>
  <c r="I76"/>
  <c r="P80"/>
  <c r="P74"/>
  <c r="O80"/>
  <c r="J8"/>
  <c r="K6"/>
  <c r="H31"/>
  <c r="P17"/>
  <c r="I46"/>
  <c r="O8"/>
  <c r="H32"/>
  <c r="H6"/>
  <c r="L7"/>
  <c r="O36"/>
  <c r="P25"/>
  <c r="I7"/>
  <c r="G71"/>
  <c r="K33"/>
  <c r="O68"/>
  <c r="I14"/>
  <c r="J29"/>
  <c r="K16"/>
  <c r="I26"/>
  <c r="H70"/>
  <c r="P63"/>
  <c r="I45"/>
  <c r="G63"/>
  <c r="K55"/>
  <c r="P43"/>
  <c r="P78"/>
  <c r="L10"/>
  <c r="L31"/>
  <c r="H43"/>
  <c r="P21"/>
  <c r="K40"/>
  <c r="P31"/>
  <c r="I10"/>
  <c r="I64"/>
  <c r="K38"/>
  <c r="K29"/>
  <c r="O52"/>
  <c r="J81"/>
  <c r="O74"/>
  <c r="P58"/>
  <c r="G19"/>
  <c r="P52"/>
  <c r="H23"/>
  <c r="L30"/>
  <c r="O45"/>
  <c r="L71"/>
  <c r="I17"/>
  <c r="J45"/>
  <c r="H76"/>
  <c r="J48"/>
  <c r="J59"/>
  <c r="G23"/>
  <c r="K66"/>
  <c r="G62"/>
  <c r="K51"/>
  <c r="J74"/>
  <c r="L36"/>
  <c r="G78"/>
  <c r="K61"/>
  <c r="O34"/>
  <c r="J54"/>
  <c r="I54"/>
  <c r="I58"/>
  <c r="G74"/>
  <c r="O60"/>
  <c r="G36"/>
  <c r="J50"/>
  <c r="P62"/>
  <c r="P29"/>
  <c r="J25"/>
  <c r="J18"/>
  <c r="L52"/>
  <c r="G57"/>
  <c r="P67"/>
  <c r="O77"/>
  <c r="P11"/>
  <c r="I25"/>
  <c r="L39"/>
  <c r="G26"/>
  <c r="I9"/>
  <c r="H66"/>
  <c r="L57"/>
  <c r="K28"/>
  <c r="K9"/>
  <c r="K78"/>
  <c r="O78"/>
  <c r="K67"/>
  <c r="K62"/>
  <c r="J72"/>
  <c r="H34"/>
  <c r="I28"/>
  <c r="L38"/>
  <c r="K35"/>
  <c r="G43"/>
  <c r="P75"/>
  <c r="G24"/>
  <c r="L34"/>
  <c r="O5"/>
  <c r="H13"/>
  <c r="K26"/>
  <c r="P83"/>
  <c r="J63"/>
  <c r="O71"/>
  <c r="H64"/>
  <c r="K18"/>
  <c r="G40"/>
  <c r="O65"/>
  <c r="I36"/>
  <c r="J60"/>
  <c r="P41"/>
  <c r="I33"/>
  <c r="H57"/>
  <c r="I42"/>
  <c r="J21"/>
  <c r="P54"/>
  <c r="K17"/>
  <c r="K74"/>
  <c r="H62"/>
  <c r="I50"/>
  <c r="J17"/>
  <c r="H19"/>
  <c r="I19"/>
  <c r="K22"/>
  <c r="J68"/>
  <c r="G35"/>
  <c r="P45"/>
  <c r="H27"/>
  <c r="I78"/>
  <c r="I51"/>
  <c r="P79"/>
  <c r="P16"/>
  <c r="L53"/>
  <c r="L68"/>
  <c r="O43"/>
  <c r="J19"/>
  <c r="P55"/>
  <c r="K53"/>
  <c r="P65"/>
  <c r="H18"/>
  <c r="K80"/>
  <c r="I53"/>
  <c r="G31"/>
  <c r="O14"/>
  <c r="P68"/>
  <c r="H55"/>
  <c r="J80"/>
  <c r="O55"/>
  <c r="L67"/>
  <c r="J38"/>
  <c r="G52"/>
  <c r="H26"/>
  <c r="O31"/>
  <c r="J67"/>
  <c r="G47"/>
  <c r="L79"/>
  <c r="H28"/>
  <c r="P22"/>
  <c r="O70"/>
  <c r="I57"/>
  <c r="L51"/>
  <c r="O38"/>
  <c r="J73"/>
  <c r="J28"/>
  <c r="L47"/>
  <c r="L41"/>
  <c r="G82"/>
  <c r="K19"/>
  <c r="G10"/>
  <c r="K32"/>
  <c r="J82"/>
  <c r="H58"/>
  <c r="G72"/>
  <c r="P19"/>
  <c r="I79"/>
  <c r="P51"/>
  <c r="P59"/>
  <c r="P48"/>
  <c r="O6"/>
  <c r="K69"/>
  <c r="I55"/>
  <c r="K49"/>
  <c r="G32"/>
  <c r="P77"/>
  <c r="O33"/>
  <c r="G83"/>
  <c r="O63"/>
  <c r="L6"/>
  <c r="L56"/>
  <c r="I62"/>
  <c r="J9"/>
  <c r="J15"/>
  <c r="H48"/>
  <c r="L73"/>
  <c r="L74"/>
  <c r="L82"/>
  <c r="G45"/>
  <c r="P5"/>
  <c r="L63"/>
  <c r="P14"/>
  <c r="H83"/>
  <c r="O44"/>
  <c r="G5"/>
  <c r="I73"/>
  <c r="J26"/>
  <c r="G28"/>
  <c r="J83"/>
  <c r="K21"/>
  <c r="J41"/>
  <c r="H67"/>
  <c r="J46"/>
  <c r="K45"/>
  <c r="G81"/>
  <c r="I23"/>
  <c r="O20"/>
  <c r="J10"/>
  <c r="I32"/>
  <c r="J53"/>
  <c r="P57"/>
  <c r="I16"/>
  <c r="G69"/>
  <c r="J37"/>
  <c r="H45"/>
  <c r="O35"/>
  <c r="O56"/>
  <c r="K81"/>
  <c r="P37"/>
  <c r="P6"/>
  <c r="O82"/>
  <c r="O66"/>
  <c r="I80"/>
  <c r="J24"/>
  <c r="O29"/>
  <c r="H40"/>
  <c r="O30"/>
  <c r="G33"/>
  <c r="L45"/>
  <c r="L16"/>
  <c r="O37"/>
  <c r="L22"/>
  <c r="L20"/>
  <c r="O18"/>
  <c r="L8"/>
  <c r="H47"/>
  <c r="G13"/>
  <c r="K30"/>
  <c r="J30"/>
  <c r="G27"/>
  <c r="G38"/>
  <c r="P64"/>
  <c r="O62"/>
  <c r="O51"/>
  <c r="J44"/>
  <c r="G80"/>
  <c r="J20"/>
  <c r="P44"/>
  <c r="K47"/>
  <c r="H44"/>
  <c r="H46"/>
  <c r="L58"/>
  <c r="L81"/>
  <c r="O42"/>
  <c r="L70"/>
  <c r="I8"/>
  <c r="H50"/>
  <c r="L40"/>
  <c r="K71"/>
  <c r="J75"/>
  <c r="J43"/>
  <c r="H22"/>
  <c r="I39"/>
  <c r="G7"/>
  <c r="O23"/>
  <c r="P40"/>
  <c r="K50"/>
  <c r="O79"/>
  <c r="I47"/>
  <c r="I5"/>
  <c r="K7"/>
  <c r="H49"/>
  <c r="L19"/>
  <c r="G56"/>
  <c r="J5"/>
  <c r="I6"/>
  <c r="P24"/>
  <c r="L28"/>
  <c r="K23"/>
  <c r="G8"/>
  <c r="P60"/>
  <c r="L65"/>
  <c r="J11"/>
  <c r="G59"/>
  <c r="G50"/>
  <c r="K31"/>
  <c r="P28"/>
  <c r="J66"/>
  <c r="J7"/>
  <c r="J64"/>
  <c r="P33"/>
  <c r="G70"/>
  <c r="P73"/>
  <c r="I31"/>
  <c r="K68"/>
  <c r="H63"/>
  <c r="O17"/>
  <c r="K37"/>
  <c r="G18"/>
  <c r="H10"/>
  <c r="O73"/>
  <c r="G39"/>
  <c r="L54"/>
  <c r="O7"/>
  <c r="K41"/>
  <c r="H36"/>
  <c r="K72"/>
  <c r="I21"/>
  <c r="I34"/>
  <c r="J31"/>
  <c r="J70"/>
  <c r="I68"/>
  <c r="P53"/>
  <c r="J58"/>
  <c r="H77"/>
  <c r="P71"/>
  <c r="P50"/>
  <c r="O83"/>
  <c r="G64"/>
  <c r="L46"/>
  <c r="P36"/>
  <c r="K24"/>
  <c r="O67"/>
  <c r="H35"/>
  <c r="K39"/>
  <c r="J49"/>
  <c r="I27"/>
  <c r="P15"/>
  <c r="H42"/>
  <c r="G29"/>
  <c r="P38"/>
  <c r="I40"/>
  <c r="G60"/>
  <c r="I59"/>
  <c r="I63"/>
  <c r="I30"/>
  <c r="H15"/>
  <c r="K77"/>
  <c r="J27"/>
  <c r="J51"/>
  <c r="L78"/>
  <c r="J35"/>
  <c r="L64"/>
  <c r="J57"/>
  <c r="L27"/>
  <c r="I72"/>
  <c r="L48"/>
  <c r="H5"/>
  <c r="O12"/>
  <c r="G11"/>
  <c r="I52"/>
  <c r="L26"/>
  <c r="L21"/>
  <c r="K27"/>
  <c r="K64"/>
  <c r="G21"/>
  <c r="P26"/>
  <c r="K11"/>
  <c r="O26"/>
  <c r="G53"/>
  <c r="L23"/>
  <c r="H51"/>
  <c r="K57"/>
  <c r="K63"/>
  <c r="P8"/>
  <c r="O69"/>
  <c r="J12"/>
  <c r="I41"/>
  <c r="L37"/>
  <c r="G25"/>
  <c r="H20"/>
  <c r="J71"/>
  <c r="J52"/>
  <c r="K52"/>
  <c r="L69"/>
  <c r="K83"/>
  <c r="K34"/>
  <c r="O76"/>
  <c r="L77"/>
  <c r="P49"/>
  <c r="G14"/>
  <c r="J33"/>
  <c r="H39"/>
  <c r="Q38" l="1"/>
  <c r="Q43"/>
  <c r="Q26"/>
  <c r="Q10"/>
  <c r="Q58"/>
  <c r="Q82"/>
  <c r="Q15"/>
  <c r="Q14"/>
  <c r="Q5"/>
  <c r="Q9"/>
  <c r="Q11"/>
  <c r="Q23"/>
  <c r="Q44"/>
  <c r="Q57"/>
  <c r="Q52"/>
  <c r="Q72"/>
  <c r="Q34"/>
  <c r="Q31"/>
  <c r="Q70"/>
  <c r="R84"/>
  <c r="Q67"/>
  <c r="Q50"/>
  <c r="Q80"/>
  <c r="Q36"/>
  <c r="Q51"/>
  <c r="Q60"/>
  <c r="Q40"/>
  <c r="Q77"/>
  <c r="Q45"/>
  <c r="Q35"/>
  <c r="Q17"/>
  <c r="Q79"/>
  <c r="Q69"/>
  <c r="Q63"/>
  <c r="Q39"/>
  <c r="Q65"/>
  <c r="Q62"/>
  <c r="Q32"/>
  <c r="Q30"/>
  <c r="Q55"/>
  <c r="Q13"/>
  <c r="Q61"/>
  <c r="Q49"/>
  <c r="Q66"/>
  <c r="Q46"/>
  <c r="Q68"/>
  <c r="Q20"/>
  <c r="Q83"/>
  <c r="Q6"/>
  <c r="Q76"/>
  <c r="Q74"/>
  <c r="Q71"/>
  <c r="Q75"/>
  <c r="Q41"/>
  <c r="Q8"/>
  <c r="Q81"/>
  <c r="Q7"/>
  <c r="Q29"/>
  <c r="Q54"/>
  <c r="Q12"/>
  <c r="Q22"/>
  <c r="Q53"/>
  <c r="Q28"/>
  <c r="Q19"/>
  <c r="Q56"/>
  <c r="Q16"/>
  <c r="Q42"/>
  <c r="Q47"/>
  <c r="Q33"/>
  <c r="Q24"/>
  <c r="Q78"/>
  <c r="Q59"/>
  <c r="Q27"/>
  <c r="Q73"/>
  <c r="Q37"/>
  <c r="Q64"/>
  <c r="Q48"/>
  <c r="Q25"/>
  <c r="Q18"/>
  <c r="Q21"/>
  <c r="M62"/>
  <c r="M19"/>
  <c r="M46"/>
  <c r="M21"/>
  <c r="M49"/>
  <c r="M69"/>
  <c r="M20"/>
  <c r="M47"/>
  <c r="M5"/>
  <c r="M82"/>
  <c r="M31"/>
  <c r="M77"/>
  <c r="M57"/>
  <c r="M40"/>
  <c r="M56"/>
  <c r="M42"/>
  <c r="M75"/>
  <c r="M51"/>
  <c r="M22"/>
  <c r="M72"/>
  <c r="M12"/>
  <c r="M81"/>
  <c r="M10"/>
  <c r="M23"/>
  <c r="M71"/>
  <c r="M33"/>
  <c r="M64"/>
  <c r="M34"/>
  <c r="M7"/>
  <c r="M59"/>
  <c r="M36"/>
  <c r="M79"/>
  <c r="M6"/>
  <c r="M11"/>
  <c r="M44"/>
  <c r="M48"/>
  <c r="M37"/>
  <c r="M43"/>
  <c r="M14"/>
  <c r="M76"/>
  <c r="M13"/>
  <c r="M58"/>
  <c r="M27"/>
  <c r="M67"/>
  <c r="M15"/>
  <c r="M38"/>
  <c r="M45"/>
  <c r="M30"/>
  <c r="M65"/>
  <c r="M55"/>
  <c r="M66"/>
  <c r="M83"/>
  <c r="M50"/>
  <c r="M35"/>
  <c r="M61"/>
  <c r="M41"/>
  <c r="M53"/>
  <c r="M24"/>
  <c r="M25"/>
  <c r="M26"/>
  <c r="M52"/>
  <c r="M70"/>
  <c r="M80"/>
  <c r="M17"/>
  <c r="M39"/>
  <c r="M74"/>
  <c r="M8"/>
  <c r="M54"/>
  <c r="M28"/>
  <c r="M78"/>
  <c r="M18"/>
  <c r="M9"/>
  <c r="M60"/>
  <c r="M63"/>
  <c r="M32"/>
  <c r="M68"/>
  <c r="M29"/>
  <c r="M16"/>
  <c r="M73"/>
  <c r="R33" l="1"/>
  <c r="R22"/>
  <c r="R7"/>
  <c r="R75"/>
  <c r="R6"/>
  <c r="R46"/>
  <c r="R13"/>
  <c r="R62"/>
  <c r="R69"/>
  <c r="R51"/>
  <c r="R67"/>
  <c r="R34"/>
  <c r="R44"/>
  <c r="R5"/>
  <c r="R58"/>
  <c r="R38"/>
  <c r="R48"/>
  <c r="R27"/>
  <c r="R56"/>
  <c r="R45"/>
  <c r="R25"/>
  <c r="R73"/>
  <c r="R24"/>
  <c r="R16"/>
  <c r="R53"/>
  <c r="R29"/>
  <c r="R41"/>
  <c r="R76"/>
  <c r="R68"/>
  <c r="R61"/>
  <c r="R32"/>
  <c r="R63"/>
  <c r="R35"/>
  <c r="R60"/>
  <c r="R50"/>
  <c r="R31"/>
  <c r="R57"/>
  <c r="R9"/>
  <c r="R82"/>
  <c r="R43"/>
  <c r="R18"/>
  <c r="R37"/>
  <c r="R78"/>
  <c r="R42"/>
  <c r="R28"/>
  <c r="R54"/>
  <c r="R8"/>
  <c r="R74"/>
  <c r="R20"/>
  <c r="R49"/>
  <c r="R30"/>
  <c r="R39"/>
  <c r="R17"/>
  <c r="R40"/>
  <c r="R80"/>
  <c r="R70"/>
  <c r="R52"/>
  <c r="R11"/>
  <c r="R15"/>
  <c r="R26"/>
  <c r="R21"/>
  <c r="R64"/>
  <c r="R59"/>
  <c r="R47"/>
  <c r="R19"/>
  <c r="R12"/>
  <c r="R81"/>
  <c r="R71"/>
  <c r="R83"/>
  <c r="R66"/>
  <c r="R55"/>
  <c r="R65"/>
  <c r="R79"/>
  <c r="R77"/>
  <c r="R36"/>
  <c r="R72"/>
  <c r="R23"/>
  <c r="R14"/>
  <c r="R10"/>
</calcChain>
</file>

<file path=xl/comments1.xml><?xml version="1.0" encoding="utf-8"?>
<comments xmlns="http://schemas.openxmlformats.org/spreadsheetml/2006/main">
  <authors>
    <author>GOF39687</author>
  </authors>
  <commentList>
    <comment ref="C234" authorId="0">
      <text>
        <r>
          <rPr>
            <b/>
            <sz val="8"/>
            <color indexed="81"/>
            <rFont val="Tahoma"/>
            <family val="2"/>
          </rPr>
          <t>de 01/10/2013 a 09/02/2014</t>
        </r>
      </text>
    </comment>
    <comment ref="C238" authorId="0">
      <text>
        <r>
          <rPr>
            <b/>
            <sz val="8"/>
            <color indexed="81"/>
            <rFont val="Tahoma"/>
            <family val="2"/>
          </rPr>
          <t>de 01/09/2013 a 30/09/2013</t>
        </r>
      </text>
    </comment>
    <comment ref="C242" authorId="0">
      <text>
        <r>
          <rPr>
            <b/>
            <sz val="8"/>
            <color indexed="81"/>
            <rFont val="Tahoma"/>
            <family val="2"/>
          </rPr>
          <t>de 01/04/2013 a 31/08/2013</t>
        </r>
      </text>
    </comment>
    <comment ref="C252" authorId="0">
      <text>
        <r>
          <rPr>
            <b/>
            <sz val="8"/>
            <color indexed="81"/>
            <rFont val="Tahoma"/>
            <family val="2"/>
          </rPr>
          <t>de 15/02/2013 a 31/03/2013</t>
        </r>
      </text>
    </comment>
    <comment ref="C257" authorId="0">
      <text>
        <r>
          <rPr>
            <b/>
            <sz val="8"/>
            <color indexed="81"/>
            <rFont val="Tahoma"/>
            <family val="2"/>
          </rPr>
          <t>de 15/02/2013 a 31/03/2013</t>
        </r>
      </text>
    </comment>
    <comment ref="C260" authorId="0">
      <text>
        <r>
          <rPr>
            <b/>
            <sz val="8"/>
            <color indexed="81"/>
            <rFont val="Tahoma"/>
            <family val="2"/>
          </rPr>
          <t>de 01/02/2013 a 14/02/2013</t>
        </r>
      </text>
    </comment>
  </commentList>
</comments>
</file>

<file path=xl/comments2.xml><?xml version="1.0" encoding="utf-8"?>
<comments xmlns="http://schemas.openxmlformats.org/spreadsheetml/2006/main">
  <authors>
    <author>Alexandra Melamed da Costa</author>
  </authors>
  <commentList>
    <comment ref="B25" authorId="0">
      <text>
        <r>
          <rPr>
            <b/>
            <sz val="9"/>
            <color indexed="81"/>
            <rFont val="Tahoma"/>
            <family val="2"/>
          </rPr>
          <t>Alexandra Melamed da Costa: 
Niquitin Adesivo: Isento de PIS/COFINS
Niquitin Pastilha: Não isento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rsf32864</author>
  </authors>
  <commentList>
    <comment ref="F54" authorId="0">
      <text>
        <r>
          <rPr>
            <sz val="10"/>
            <color indexed="81"/>
            <rFont val="Tahoma"/>
            <family val="2"/>
          </rPr>
          <t>A caixa vem com 6 inner packs.
Inner pack é tipo uma cartolina parecida com papelão só que sem papel ondulado apenas envolvendo os 12 produtos, sem fundo e sem fecho.</t>
        </r>
      </text>
    </comment>
  </commentList>
</comments>
</file>

<file path=xl/sharedStrings.xml><?xml version="1.0" encoding="utf-8"?>
<sst xmlns="http://schemas.openxmlformats.org/spreadsheetml/2006/main" count="1707" uniqueCount="692">
  <si>
    <t>APRES.</t>
  </si>
  <si>
    <t>-</t>
  </si>
  <si>
    <t>PRODUTO</t>
  </si>
  <si>
    <t>SAL DE FRUTA ENO</t>
  </si>
  <si>
    <t>SAL DE ANDREWS</t>
  </si>
  <si>
    <t xml:space="preserve">NIQUITIN </t>
  </si>
  <si>
    <t>EMULSÃO SCOTT</t>
  </si>
  <si>
    <t>KWELL</t>
  </si>
  <si>
    <t>LEITE M.PHILLIPS</t>
  </si>
  <si>
    <t>SONRISAL</t>
  </si>
  <si>
    <t>SONRIDOR</t>
  </si>
  <si>
    <t>CÓDIGO</t>
  </si>
  <si>
    <t>CAIXA</t>
  </si>
  <si>
    <t>EMB.</t>
  </si>
  <si>
    <t>CX. EMB.</t>
  </si>
  <si>
    <t>EAN</t>
  </si>
  <si>
    <t>300ml</t>
  </si>
  <si>
    <t>Estrado dos Bandeirantes, 5.560 - Jacarepaguá</t>
  </si>
  <si>
    <t xml:space="preserve">CNPJ: 33.247.743/0035-69 </t>
  </si>
  <si>
    <t>CENTRO DE DISTRIBUIÇÃO - CDPA</t>
  </si>
  <si>
    <t>50g</t>
  </si>
  <si>
    <t>90g</t>
  </si>
  <si>
    <t>22g</t>
  </si>
  <si>
    <t>40g</t>
  </si>
  <si>
    <t>SONRIDOR CAF</t>
  </si>
  <si>
    <t>121,9g</t>
  </si>
  <si>
    <t>Fábrica</t>
  </si>
  <si>
    <t>Máximo ao Cons.</t>
  </si>
  <si>
    <r>
      <t xml:space="preserve">Preço com ICMS </t>
    </r>
    <r>
      <rPr>
        <b/>
        <sz val="14"/>
        <rFont val="Arial"/>
        <family val="2"/>
      </rPr>
      <t>19%</t>
    </r>
  </si>
  <si>
    <r>
      <t xml:space="preserve">Preço com ICMS </t>
    </r>
    <r>
      <rPr>
        <b/>
        <sz val="14"/>
        <rFont val="Arial"/>
        <family val="2"/>
      </rPr>
      <t>18%</t>
    </r>
  </si>
  <si>
    <r>
      <t>Preço com ICMS</t>
    </r>
    <r>
      <rPr>
        <b/>
        <sz val="14"/>
        <rFont val="Arial"/>
        <family val="2"/>
      </rPr>
      <t xml:space="preserve"> 17%</t>
    </r>
  </si>
  <si>
    <t>10 tiras</t>
  </si>
  <si>
    <t xml:space="preserve">FRAÇÃO                               1  ENVELOPE </t>
  </si>
  <si>
    <t>FRAÇÃO                               2  ENVELOPES</t>
  </si>
  <si>
    <t>FRAÇÃO                               2  COMPRIMIDOS</t>
  </si>
  <si>
    <t>FRAÇÃO                               4  COMPRIMIDOS</t>
  </si>
  <si>
    <t>20 fitas</t>
  </si>
  <si>
    <t>RESPIRE MELHOR PELE NORMAL</t>
  </si>
  <si>
    <t>RESPIRE MELHOR GRANDE PELE NORMAL</t>
  </si>
  <si>
    <r>
      <t xml:space="preserve"> Preço com ICMS </t>
    </r>
    <r>
      <rPr>
        <b/>
        <sz val="12"/>
        <rFont val="Arial"/>
        <family val="2"/>
      </rPr>
      <t>12</t>
    </r>
    <r>
      <rPr>
        <b/>
        <sz val="14"/>
        <rFont val="Arial"/>
        <family val="2"/>
      </rPr>
      <t>%</t>
    </r>
    <r>
      <rPr>
        <b/>
        <sz val="10"/>
        <rFont val="Arial"/>
        <family val="2"/>
      </rPr>
      <t xml:space="preserve"> </t>
    </r>
  </si>
  <si>
    <r>
      <t xml:space="preserve"> Preço com IMS </t>
    </r>
    <r>
      <rPr>
        <b/>
        <sz val="12"/>
        <rFont val="Arial"/>
        <family val="2"/>
      </rPr>
      <t>17</t>
    </r>
    <r>
      <rPr>
        <b/>
        <sz val="14"/>
        <rFont val="Arial"/>
        <family val="2"/>
      </rPr>
      <t>%</t>
    </r>
    <r>
      <rPr>
        <b/>
        <sz val="10"/>
        <rFont val="Arial"/>
        <family val="2"/>
      </rPr>
      <t xml:space="preserve"> Zona Franca Manaus</t>
    </r>
  </si>
  <si>
    <t>LINHA SENSODYNE</t>
  </si>
  <si>
    <t>CREME DENTAL SENSODYNE BRANQ.  EXTRA  FRESH</t>
  </si>
  <si>
    <t>CREME DENTAL SENSODYNE BRANQ.  EXTRA FRESH</t>
  </si>
  <si>
    <t>CREME DENTAL SENSODYNE ORIGINAL</t>
  </si>
  <si>
    <t xml:space="preserve">CREME DENTAL SENSODYNE COOL GEL </t>
  </si>
  <si>
    <t>CREME DENTAL SENSODYNE PRÓ-ESMALTE</t>
  </si>
  <si>
    <t>ESCOVA DENTAL SENSODYNE ESMALTE CARE</t>
  </si>
  <si>
    <t>LINHA AQUAFRESH</t>
  </si>
  <si>
    <t>CREME DENTAL AQUAFRESH TRIPLA PROTEÇÃO</t>
  </si>
  <si>
    <t>CREME DENTAL  AQUAFRESH ULTIMATE WHITE</t>
  </si>
  <si>
    <t>ESCOVA DENTAL AQUAFRESH FLEX MACIA</t>
  </si>
  <si>
    <t>ESCOVA DENTAL AQUAFRESH FLEX MÉDIA</t>
  </si>
  <si>
    <t>LINHA COREGA</t>
  </si>
  <si>
    <t>COREGA PÓ LC</t>
  </si>
  <si>
    <t>COREGA ULTRA PÓ</t>
  </si>
  <si>
    <t>COREGA ULTRA CREME MENTA</t>
  </si>
  <si>
    <t>COREGA ULTRA CREME SEM SABOR</t>
  </si>
  <si>
    <t>COREGA FITA ADESIVA C/ 20</t>
  </si>
  <si>
    <t>BIOTENE ENXAGUATÓRIO BUCAL</t>
  </si>
  <si>
    <t>LINHA BIOTENE</t>
  </si>
  <si>
    <t>240ml</t>
  </si>
  <si>
    <t>42g</t>
  </si>
  <si>
    <t>LINHA DILATADOR NASAL</t>
  </si>
  <si>
    <t>LINHA PARODONTAX</t>
  </si>
  <si>
    <t>CÓDIGO PRODUTO</t>
  </si>
  <si>
    <t>CÓDIGO EAN</t>
  </si>
  <si>
    <r>
      <t xml:space="preserve">    18%</t>
    </r>
    <r>
      <rPr>
        <b/>
        <sz val="12"/>
        <rFont val="Arial"/>
        <family val="2"/>
      </rPr>
      <t xml:space="preserve"> = SP / MG </t>
    </r>
  </si>
  <si>
    <r>
      <t xml:space="preserve">    17% </t>
    </r>
    <r>
      <rPr>
        <b/>
        <sz val="12"/>
        <rFont val="Arial"/>
        <family val="2"/>
      </rPr>
      <t>= DEMAIS ESTADOS</t>
    </r>
  </si>
  <si>
    <t>Escritório Central - Consumer Healthcare</t>
  </si>
  <si>
    <t>Rua Vitor Civita, 66 - Bl 5 - Sala 302 - Barra da Tijuca</t>
  </si>
  <si>
    <t>CNPJ: 33.247.743/0038-01</t>
  </si>
  <si>
    <t>GGREM</t>
  </si>
  <si>
    <t>EMULSÃO SCOTT REGULAR</t>
  </si>
  <si>
    <t>EMULSÃO SCOTT LARANJA</t>
  </si>
  <si>
    <t>EMULSÃO SCOTT MORANGO</t>
  </si>
  <si>
    <t>EMULSÃO SCOTT CEREJA</t>
  </si>
  <si>
    <t>KWELL LÍQUIDO</t>
  </si>
  <si>
    <t>LEITE DE MAG. PHILLIPS TRAD</t>
  </si>
  <si>
    <t>LEITE DE MAG. PHILLIPS HORTELÃ</t>
  </si>
  <si>
    <t>NIQUITIN ADESIVO 7 mg</t>
  </si>
  <si>
    <t>NIQUITIN ADESIVO 14 mg</t>
  </si>
  <si>
    <t>NIQUITIN ADESIVO 21 mg</t>
  </si>
  <si>
    <t>NIQUITIN PASTILHA MENTA 4mg</t>
  </si>
  <si>
    <t>NIQUITIN PASTILHA MENTA 2mg</t>
  </si>
  <si>
    <t>FRASCO 200ml</t>
  </si>
  <si>
    <t>FRASCO 400ml</t>
  </si>
  <si>
    <t>FRASCO 60ml</t>
  </si>
  <si>
    <t>FRASCO 350ml</t>
  </si>
  <si>
    <t>FRASCO 120ml</t>
  </si>
  <si>
    <t>FRASCO 100g</t>
  </si>
  <si>
    <t>7mg 7 ADESIVOS</t>
  </si>
  <si>
    <t>14mg 7 ADESIVOS</t>
  </si>
  <si>
    <t>21mg 7 ADESIVOS</t>
  </si>
  <si>
    <t>SAL DE FRUTA ENO TRADICIONAL</t>
  </si>
  <si>
    <t>SAL DE FRUTA ENO LARANJA</t>
  </si>
  <si>
    <t>SAL DE FRUTA ENO GUARANÁ</t>
  </si>
  <si>
    <t>SAL DE FRUTA ENO LIMÃO</t>
  </si>
  <si>
    <t>ENVELOPE 30 x 2's</t>
  </si>
  <si>
    <t>COMP 12 x 2's</t>
  </si>
  <si>
    <t>COMP 5 x 2's</t>
  </si>
  <si>
    <t>COMP 15 x 4's</t>
  </si>
  <si>
    <t>COMP 30 x 2's</t>
  </si>
  <si>
    <t>SONRISAL TRADICIONAL</t>
  </si>
  <si>
    <t>PRODUTOS SEM PREÇO MÁXIMO AO CONSUMIDOR</t>
  </si>
  <si>
    <t xml:space="preserve">   Consumer Healthcare</t>
  </si>
  <si>
    <t>CEP: 22780-083 - R. Janeiro - RJ - Telefone: 21 2141 6910 - Fax 21 2141 6925</t>
  </si>
  <si>
    <t>CREME DENTAL  PARODONTAX FLÚOR</t>
  </si>
  <si>
    <t>CREME DENTAL  PARODONTAX ORIGINAL</t>
  </si>
  <si>
    <t xml:space="preserve">SAL DE ANDREWS </t>
  </si>
  <si>
    <t>ENVELOPE  60 x 5g</t>
  </si>
  <si>
    <t xml:space="preserve">4mg PASTILHA 4X9 </t>
  </si>
  <si>
    <t xml:space="preserve">SONRIDOR </t>
  </si>
  <si>
    <t>O T C</t>
  </si>
  <si>
    <t>SENSODYNE ENXAGUATÓRIO BUCAL</t>
  </si>
  <si>
    <t>107,7g</t>
  </si>
  <si>
    <t>FRAÇÃO 30x2                              2  COMPRIMIDOS</t>
  </si>
  <si>
    <t>ZONA FRANCA MANAUS</t>
  </si>
  <si>
    <t>PREÇO - R$</t>
  </si>
  <si>
    <r>
      <t xml:space="preserve">      7%</t>
    </r>
    <r>
      <rPr>
        <b/>
        <sz val="12"/>
        <rFont val="Arial"/>
        <family val="2"/>
      </rPr>
      <t xml:space="preserve"> = RJ, Produtos da Cesta Básica (Cremes e Escovas)</t>
    </r>
  </si>
  <si>
    <r>
      <t xml:space="preserve">    19% </t>
    </r>
    <r>
      <rPr>
        <b/>
        <sz val="12"/>
        <rFont val="Arial"/>
        <family val="2"/>
      </rPr>
      <t>= RJ</t>
    </r>
  </si>
  <si>
    <t xml:space="preserve">BIOTENE ORAL BALANCE GEL </t>
  </si>
  <si>
    <t>e-mail para nota eletrônica</t>
  </si>
  <si>
    <t>Inscrição Estadual: 77.537.414</t>
  </si>
  <si>
    <t>CEP: 22775-044 - R. Janeiro - RJ - Tel 0800 021 5445 - Fax 21  3535 9060</t>
  </si>
  <si>
    <r>
      <t xml:space="preserve">    12% </t>
    </r>
    <r>
      <rPr>
        <b/>
        <sz val="12"/>
        <rFont val="Arial"/>
        <family val="2"/>
      </rPr>
      <t xml:space="preserve">= PR </t>
    </r>
  </si>
  <si>
    <t>NOTA</t>
  </si>
  <si>
    <t>RESPIRE MELHOR MENTOL PELE NORMAL</t>
  </si>
  <si>
    <t>RESPIRE MELHOR PELE SECA / SENSÍVEL</t>
  </si>
  <si>
    <t>100g</t>
  </si>
  <si>
    <t>SAL DE FRUTA ENO ABACAXI</t>
  </si>
  <si>
    <t xml:space="preserve">Sensod Kit Branq EF 50g L3P2 </t>
  </si>
  <si>
    <t xml:space="preserve">Sens Kit 2BranqEF50g+Enx300ml </t>
  </si>
  <si>
    <t xml:space="preserve">FRAÇÃO  4 PASTILHAS                             </t>
  </si>
  <si>
    <t>SONRISAL LIMAO</t>
  </si>
  <si>
    <t>Comp. 30x2's</t>
  </si>
  <si>
    <t>devolucaogsk@gsk.com</t>
  </si>
  <si>
    <t>30 Tiras</t>
  </si>
  <si>
    <t>Cx 6 comp..</t>
  </si>
  <si>
    <t>RESPIRE MELHOR  PELE NORMAL</t>
  </si>
  <si>
    <t>68g</t>
  </si>
  <si>
    <t>19g</t>
  </si>
  <si>
    <t>12x8's</t>
  </si>
  <si>
    <t>ENO TABS Cartucho</t>
  </si>
  <si>
    <t>ENO TABS Rolete</t>
  </si>
  <si>
    <t>600ml</t>
  </si>
  <si>
    <t>Cx 4 comp..</t>
  </si>
  <si>
    <t>FRAÇÃO 8's</t>
  </si>
  <si>
    <t xml:space="preserve">Kit Corega 40g + Necessaire </t>
  </si>
  <si>
    <t>CREME DENTAL SENSODYNE EXTRA FRESH</t>
  </si>
  <si>
    <t xml:space="preserve">RJ e demais Estados ICMS 19% </t>
  </si>
  <si>
    <t>Indice</t>
  </si>
  <si>
    <t>DEMAIS ESTADOS    CESTA BÁSICA</t>
  </si>
  <si>
    <t>RIO DE JANEIRO CESTA BÁSICA</t>
  </si>
  <si>
    <t xml:space="preserve"> Consumer Healthcare</t>
  </si>
  <si>
    <t> 510604301171411</t>
  </si>
  <si>
    <t> 510604804139419</t>
  </si>
  <si>
    <t> 510604803132410</t>
  </si>
  <si>
    <t> 510604802136412</t>
  </si>
  <si>
    <t> 510604801131417</t>
  </si>
  <si>
    <t xml:space="preserve">2mg PASTILHA 4X9 </t>
  </si>
  <si>
    <t xml:space="preserve">NIQUITIN PASTILHA MENTA 4mg FRAÇÃO  </t>
  </si>
  <si>
    <t xml:space="preserve">NIQUITIN PASTILHA MENTA 2mg FRAÇÃO                             </t>
  </si>
  <si>
    <t xml:space="preserve">SAL DE ANDREWS FRAÇÃO                         </t>
  </si>
  <si>
    <t xml:space="preserve">SAL DE FRUTA ENO TRADICIONAL FRAÇÃO   </t>
  </si>
  <si>
    <t>SAL DE FRUTA ENO LARANJA FRAÇÃO</t>
  </si>
  <si>
    <t>SAL DE FRUTA ENO GUARANÁ FRAÇÃO</t>
  </si>
  <si>
    <t>SAL DE FRUTA ENO LIMÃO FRAÇÃO</t>
  </si>
  <si>
    <t>SAL DE FRUTA ENO ABACAXI FRAÇÃO</t>
  </si>
  <si>
    <t>FRAÇÃO                           2  ENVELOPES</t>
  </si>
  <si>
    <t>SONRIDOR FRAÇÃO</t>
  </si>
  <si>
    <t>SONRIDOR CAF FRAÇÃO</t>
  </si>
  <si>
    <t>SONRISAL TRADICIONAL FRAÇÃO</t>
  </si>
  <si>
    <t>SONRISAL LIMAO FRAÇÃO</t>
  </si>
  <si>
    <t>SENSODYNE MULTI PROTEÇÃO</t>
  </si>
  <si>
    <t>CREME DENTAL SENSODYNE RÁPIDO ALÍVIO</t>
  </si>
  <si>
    <t xml:space="preserve"> LISTA NEGATIVA: TODA LINHA OTC</t>
  </si>
  <si>
    <r>
      <t xml:space="preserve"> LISTA POSITIVA: NIQUITIN </t>
    </r>
    <r>
      <rPr>
        <b/>
        <u/>
        <sz val="12"/>
        <color indexed="62"/>
        <rFont val="Arial"/>
        <family val="2"/>
      </rPr>
      <t>SOMENTE</t>
    </r>
    <r>
      <rPr>
        <b/>
        <sz val="12"/>
        <color indexed="62"/>
        <rFont val="Arial"/>
        <family val="2"/>
      </rPr>
      <t xml:space="preserve"> ADESIVO</t>
    </r>
  </si>
  <si>
    <t xml:space="preserve"> Alíquota Interna de ICMS </t>
  </si>
  <si>
    <t>Histórico:</t>
  </si>
  <si>
    <t>Tabela anterior (006/2013):</t>
  </si>
  <si>
    <t>-  Aumento para Linha Scott em 6,5%.</t>
  </si>
  <si>
    <t>-  Aumento para Linha Respire Melhor em 5,5%.</t>
  </si>
  <si>
    <t>-  Aumento para Linha Sensodyne em 4,6% e Repair e Protect em 8,0%.</t>
  </si>
  <si>
    <t>-  Aumento para Linha Parodontax em 4,6%.</t>
  </si>
  <si>
    <t xml:space="preserve">-  Inclusão da apresentação de CD Parodontax 90g; </t>
  </si>
  <si>
    <t>-  Aumento para Corega Po LC 22g em 10%.</t>
  </si>
  <si>
    <t>-  Aumento para Corega Po LC 50g em 8,0%.</t>
  </si>
  <si>
    <t>-  Aumento para Corega Fita Adesiva em 10%.</t>
  </si>
  <si>
    <t>Frasco 120ml</t>
  </si>
  <si>
    <t>STIPROXAL SHAMPOO 120 ML</t>
  </si>
  <si>
    <t xml:space="preserve">STIPROX 1,5% </t>
  </si>
  <si>
    <t>LINHA STIPROX</t>
  </si>
  <si>
    <t>Bisnaga 30 gr</t>
  </si>
  <si>
    <t>Bisnaga 45 gr</t>
  </si>
  <si>
    <t>LINHA CLINDOXYL</t>
  </si>
  <si>
    <t>Derma</t>
  </si>
  <si>
    <t>STIEFCORTIL CREME</t>
  </si>
  <si>
    <t>Tubo 30 gr.</t>
  </si>
  <si>
    <t>STIEFCORTIL POMADA</t>
  </si>
  <si>
    <t>TARFLEX SHAMPO (*) (**)</t>
  </si>
  <si>
    <t>LINHA STIEFCORTIL</t>
  </si>
  <si>
    <t>LINHA TARFLEX</t>
  </si>
  <si>
    <t>(**)  Preço fábrica atualizado com base no decreto nr. 48.959 de 22 de Setembro de 2004 que determinou a redução na base de cálculo do ICMS/SP.</t>
  </si>
  <si>
    <t>(***) Preço fábrica e máximo ao consumidor reduzido com base no comunicado nr. 12 de 02 de junho de 2005 que determinou a redução das alíquotas PIS e COFINS para Zona Franca de Manaus.</t>
  </si>
  <si>
    <t>(****)  Comunicado nº. 3, de 12 de março de 2009, determina a redução de 18% para 12% das Alíquotas do ICMS a partir de 1º de abril de 2009 para Estado do Paraná</t>
  </si>
  <si>
    <t>Preço com ICMS MG 18%</t>
  </si>
  <si>
    <t>Preço de Venda</t>
  </si>
  <si>
    <t>Preço Sugerido</t>
  </si>
  <si>
    <t>-  Inclusão da Linha Derma.</t>
  </si>
  <si>
    <t>-  Aumento para Linha Derma.</t>
  </si>
  <si>
    <t>Preço com ICMS SP 18%(**)</t>
  </si>
  <si>
    <r>
      <t xml:space="preserve"> Preço com IMS </t>
    </r>
    <r>
      <rPr>
        <b/>
        <sz val="12"/>
        <rFont val="Arial"/>
        <family val="2"/>
      </rPr>
      <t>17</t>
    </r>
    <r>
      <rPr>
        <b/>
        <sz val="14"/>
        <rFont val="Arial"/>
        <family val="2"/>
      </rPr>
      <t>%</t>
    </r>
    <r>
      <rPr>
        <b/>
        <sz val="10"/>
        <rFont val="Arial"/>
        <family val="2"/>
      </rPr>
      <t xml:space="preserve"> ZF (***)</t>
    </r>
  </si>
  <si>
    <t xml:space="preserve">CREME DENTAL SENSODYNE REPAIR &amp; PROTECT </t>
  </si>
  <si>
    <t>CREME DENTAL SENSODYNE REPAIR &amp; PROTECT BRANQ.</t>
  </si>
  <si>
    <t>-  Inclusão da apresentação de CD Sensodyne R&amp;P Branqueador.</t>
  </si>
  <si>
    <t>Tabela anterior (005/2013):</t>
  </si>
  <si>
    <t>-  Ajuste de preço cesta básica para o sku 639748 Corega Pó LC 50g.</t>
  </si>
  <si>
    <t xml:space="preserve">-  Alteração do sku da apresentação de  CD Sensodyne Cool Gel 50g; </t>
  </si>
  <si>
    <t>Tabela anterior (004/2013):</t>
  </si>
  <si>
    <t xml:space="preserve">-  Alteração do sku da apresentação de  CD Sensodyne Rápido Alívio 50g; </t>
  </si>
  <si>
    <t xml:space="preserve">-  Alteração do sku da apresentação de  CD Sensodyne Rápido Alívio 90g; </t>
  </si>
  <si>
    <t xml:space="preserve">-  Alteração do sku da apresentação de  CD Sensodyne Multi Proteção 50g; </t>
  </si>
  <si>
    <t xml:space="preserve">-  Alteração do sku da apresentação de  CD Sensodyne Multi Proteção 90g; </t>
  </si>
  <si>
    <t>-  Aumento para Linha Sonridor 6,3%.</t>
  </si>
  <si>
    <t>-  Aumento para Linha Niquitin 4,5%.</t>
  </si>
  <si>
    <t>-  Aumento para Linha Sonrisal %.</t>
  </si>
  <si>
    <t>-  Aumento para Linha Eno %.</t>
  </si>
  <si>
    <t>Tabela anterior (003/2013):</t>
  </si>
  <si>
    <t>-  Inclusão da apresentação de Corega Pó LC 50g.</t>
  </si>
  <si>
    <t>-  Inclusão da apresentação de CD Sensodyne Extra Fresh 50g;</t>
  </si>
  <si>
    <t>-  Inclusão da apresentação de CD Sensodyne Extra Fresh 90g;</t>
  </si>
  <si>
    <t>Tabela anterior (002/2013):</t>
  </si>
  <si>
    <t>-  Aumento para Linha Scott em 5,5%.</t>
  </si>
  <si>
    <t>Tabela anterior (001/2013):</t>
  </si>
  <si>
    <t>-  Aumento para Linha Respire Melhor em 5%.</t>
  </si>
  <si>
    <t>-  Aumento para Linha Aquafresh em 5,5%.</t>
  </si>
  <si>
    <t xml:space="preserve">-  Alteração do sku da apresentação de  CD Sensodyne Cool Gel 90g; </t>
  </si>
  <si>
    <t>Tabela anterior (001/2014):</t>
  </si>
  <si>
    <t>-  Aumento para Sal de Fruta Eno 5,68%.</t>
  </si>
  <si>
    <t>-  Aumento para Sal de Andrews 5,68%.</t>
  </si>
  <si>
    <t>-  Aumento para Sonrisal 5,68%.</t>
  </si>
  <si>
    <t>-  Aumento para Sonridor 5,68%.</t>
  </si>
  <si>
    <t>-  Aumento para Niquitin 5,68%.</t>
  </si>
  <si>
    <t>-  Aumento para Kwell 1,02%.</t>
  </si>
  <si>
    <t>-  Aumento para LMP 1,02%.</t>
  </si>
  <si>
    <t>-  Aumento para Linha Derma Medicamentos.</t>
  </si>
  <si>
    <t>ok</t>
  </si>
  <si>
    <t>-  Aumento paraLinha Corega 10%.</t>
  </si>
  <si>
    <t>Tabela anterior (002/2014):</t>
  </si>
  <si>
    <t>-  Inclusão da apresentação de ENO TABS 48.</t>
  </si>
  <si>
    <t>ENO TABS Display</t>
  </si>
  <si>
    <t>ENO TABS Frasco</t>
  </si>
  <si>
    <t>6x48's</t>
  </si>
  <si>
    <t>FRAÇÃO 48's</t>
  </si>
  <si>
    <t xml:space="preserve">-  Alteração do sku da apresentação de Sensod Kit Branq EF 50g L3P2; </t>
  </si>
  <si>
    <t xml:space="preserve">-  Alteração do sku da apresentação de CD Sensodyne Cool Gel 50g c/12; </t>
  </si>
  <si>
    <t>-  Inclusão da apresentação de Extra Fresh 50g L3P2 .</t>
  </si>
  <si>
    <t xml:space="preserve">-  Alteração do sku da apresentação de Kit Sensodyne Rápido Alívio 50g L3P2; </t>
  </si>
  <si>
    <t xml:space="preserve">-  Alteração do PMC do sku 0660231 da apresentação de SunMAX SENSITIVE FAMILY; </t>
  </si>
  <si>
    <t xml:space="preserve">-  Alteração do PMC do sku 0660249 da apresentação de SunMax FLUID OIL CONTROL FPS 30; </t>
  </si>
  <si>
    <t>Tabela anterior (003/2014):</t>
  </si>
  <si>
    <t>-  Aumento para Sensodyne R&amp;P Original e Whitening 11%.</t>
  </si>
  <si>
    <t>-  Aumento para Sensodyne Extra fresh 90g 35%.</t>
  </si>
  <si>
    <t>-  Aumento para Sensodyne Extra fresh 50g 26,8%.</t>
  </si>
  <si>
    <t>-  Aumento para Corega Pó 22g 5,10%.</t>
  </si>
  <si>
    <t>-  Aumento para Corega Ultra Pó 22g 15%.</t>
  </si>
  <si>
    <t>-  Aumento para Corega Ultra Pó 50g 2%.</t>
  </si>
  <si>
    <t>CREME DENTAL  PARODONTAX BRANQUEADOR</t>
  </si>
  <si>
    <t>Tabela anterior (004/2014):</t>
  </si>
  <si>
    <t>em vigor a partir de 01 de outubro de 2014.</t>
  </si>
  <si>
    <t>LISTA DE PREÇOS Nº 005/2014</t>
  </si>
  <si>
    <t>-  Lançamento CD Parodontax Branqueador 50g.</t>
  </si>
  <si>
    <t>-  Lançamento Corega Tabs Branqueador 10x6.</t>
  </si>
  <si>
    <t>Tabela anterior (006/2014):</t>
  </si>
  <si>
    <t>-  Inclusão do kit Sens ExtraFresh 50g Pack c/3</t>
  </si>
  <si>
    <t>-  Inclusão do kit Sens Branq EF 50g Pack c/3</t>
  </si>
  <si>
    <t>-  Inclusão do kit Sens Rap Aliv 50g Pack c/3</t>
  </si>
  <si>
    <t>-  Aumento para Clariderm Clear Bisnaga 30g 17,1%.</t>
  </si>
  <si>
    <t>-  Aumento para Clariderm Professional Bisnaga 60g 11,9%.</t>
  </si>
  <si>
    <t>-  Aumento para Fisiogel A.I. Creme Bisnaga 30g 42,6%.</t>
  </si>
  <si>
    <t>-  Aumento para Fisiogel A.I. Loção Frasco 120ml 9,8%.</t>
  </si>
  <si>
    <t>-  Aumento para Fisiogel A.I. Loção Frasco 240ml 12,8%.</t>
  </si>
  <si>
    <t>-  Aumento para Fisiogel A.I. Loção Frasco 500ml 13,9%.</t>
  </si>
  <si>
    <t>-  Aumento para Fisiogel Creme Bisnaga 60g 3,2%.</t>
  </si>
  <si>
    <t>-  Aumento para Fisiogel Loção Cremosa Frasco 120ml 9,3%.</t>
  </si>
  <si>
    <t>-  Aumento para Fisiogel Loção Cremosa Frasco 240ml 17%.</t>
  </si>
  <si>
    <t>-  Aumento para Fisiogel Loção Cremosa Frasco 500ml 7,2%.</t>
  </si>
  <si>
    <t>COREGA TABS BRANQUEADOR 10x6</t>
  </si>
  <si>
    <t>-  Inclusão Clindo Pele Acneica Liquid Soap 60g.</t>
  </si>
  <si>
    <t>em vigor a partir de 01 de setembro de 2014.</t>
  </si>
  <si>
    <t>em vigor a partir de 03 de novembro de 2014.</t>
  </si>
  <si>
    <t>-  Alteração de preço para Sal de Fruta Eno Frasco 100g.</t>
  </si>
  <si>
    <t>-  Alteração de preço para Sal de Fruta Eno Tradicional Envelope 30 x 2´s.</t>
  </si>
  <si>
    <t>-  Alteração de preço para Sal de Fruta Eno Tradicional Fração 2 Envelopes</t>
  </si>
  <si>
    <t>em vigor a partir de 01 de fevereiro de 2015.</t>
  </si>
  <si>
    <t>-  Aumento para Emulsão Scott 200ml e 400 ml 9,0%.</t>
  </si>
  <si>
    <t>-  Aumento para Respire Melhor 6,5%.</t>
  </si>
  <si>
    <t>Tabela anterior (001/2015):</t>
  </si>
  <si>
    <t>-  Aumento para Acne Aid 15%.</t>
  </si>
  <si>
    <t>-  Aumento para Clariderm 15%.</t>
  </si>
  <si>
    <t>-  Aumento para Clindo 6,5%.</t>
  </si>
  <si>
    <t>-  Aumento para Fisiogel 10% e para Fisiogel A.I. LOÇÃO 500 ml15%.</t>
  </si>
  <si>
    <t>-  Aumento para Oilatum 6,5%.</t>
  </si>
  <si>
    <t>-  Aumento para Prurix 15%.</t>
  </si>
  <si>
    <t>-  Aumento para ZN 15%.</t>
  </si>
  <si>
    <t>-  Aumento para Uremol 15%.</t>
  </si>
  <si>
    <t>-  Aumento para Stiprox e Stiproxal 6,5%.</t>
  </si>
  <si>
    <t>Tabela anterior (002/2015):</t>
  </si>
  <si>
    <t>-  Redução de preço para Aquafresh Tripla Proteção 107,7g 22,4%.</t>
  </si>
  <si>
    <t>em vigor a partir de 09 de fevereiro de 2015.</t>
  </si>
  <si>
    <t>ESCOVA DENTAL SENSODYNE MULTIPROTEÇÃO</t>
  </si>
  <si>
    <t>-  Inclusão de um novo SKU de Corega: 639755 - Corega TABS 4x6 Shi.</t>
  </si>
  <si>
    <t>Tabela anterior (003/2015):</t>
  </si>
  <si>
    <t>COREGA TABS 4x6 Shi</t>
  </si>
  <si>
    <t>-  Aumento para Andrews 5%.</t>
  </si>
  <si>
    <t>-  Aumento para Sonrisal 6,35%.</t>
  </si>
  <si>
    <t>-  Aumento para Sonridor 6,35%.</t>
  </si>
  <si>
    <t>-  Aumento para Duofilm 6,35%.</t>
  </si>
  <si>
    <t>-  Aumento para Solugel 6,35%.</t>
  </si>
  <si>
    <t>-  Aumento para Stiefcortil 7,70%.</t>
  </si>
  <si>
    <t>-  Aumento para Tarflex 5%.</t>
  </si>
  <si>
    <t>-  Aumento para Hidrapel 5%.</t>
  </si>
  <si>
    <t>-  Aumento para Micostyl 7,70%.</t>
  </si>
  <si>
    <t>-  Aumento para Polytar 5%.</t>
  </si>
  <si>
    <t>ESCOVA DENTAL SENSODYNE SENSITIVE</t>
  </si>
  <si>
    <t>ESCOVA DENTAL SENSODYNE GENTLE</t>
  </si>
  <si>
    <t>-  Aumento para ENO Frasco e Envelope 6,35% e TABS 5%.</t>
  </si>
  <si>
    <t>em vigor a partir de 01 de maio de 2015.</t>
  </si>
  <si>
    <t>em vigor a partir de 31 de março de 2015.</t>
  </si>
  <si>
    <t>-  Aumento para Sensodyne 4,5% e ED Esmalte Care 6,9%.</t>
  </si>
  <si>
    <t>-  Aumento para ED Aquafresh 20,9%.</t>
  </si>
  <si>
    <t>-  Aumento para Corega Pó e Fita 10%.</t>
  </si>
  <si>
    <t>-  Aumento para Biotene 4,5%.</t>
  </si>
  <si>
    <t>-  Aumento para Parodontax 4,5%.</t>
  </si>
  <si>
    <t>NIQUITIN ADESIVO TRANSPARENTE 7 mg</t>
  </si>
  <si>
    <t>7mg 7 ADESIVOS TRANSPARENTES</t>
  </si>
  <si>
    <t>NIQUITIN ADESIVO TRANSPARENTE 14 mg</t>
  </si>
  <si>
    <t>14mg 7 ADESIVOS TRANSPARENTES</t>
  </si>
  <si>
    <t>NIQUITIN ADESIVO TRANSPARENTE 21 mg</t>
  </si>
  <si>
    <t>21mg 7 ADESIVOS TRANSPARENTES</t>
  </si>
  <si>
    <t>Tabela anterior (004/2015):</t>
  </si>
  <si>
    <t>-  Aumento para NiQuitin Adesivo 5%.</t>
  </si>
  <si>
    <t>-  Redução de preço para Clariderm 17%.</t>
  </si>
  <si>
    <t>-  Redução de preço para Fisiogel A.I. Creme 20% e para A.I. Loção, Creme e Loção Cremosa 21%.</t>
  </si>
  <si>
    <t>-  Aumento para Hidrafil Eyecare e Sabonete 10% e para Gel Facial, Loção Facial, Loção e Sabonete Líquido Facial 15%.</t>
  </si>
  <si>
    <t>-  Aumento para Clindoxyl Control 6,15%.</t>
  </si>
  <si>
    <t>-  Aumento para Spectraban 6,90% e Redução de preços para os SKUs: 660301, 660298, 660299 e  660300 21%.</t>
  </si>
  <si>
    <t>-  Aumento para Stiprox 5%.</t>
  </si>
  <si>
    <t>-  Aumento para Sunmax 6,9%.</t>
  </si>
  <si>
    <t>-  Aumento para ZN 5%.</t>
  </si>
  <si>
    <t>-  Redução de preço para Clindo Pele Acneica Day 18% e Aumento para Clindo Pele Acneica Soap 20%.</t>
  </si>
  <si>
    <t>-  Aumento para Kwell 7,70%.</t>
  </si>
  <si>
    <t>-  Aumento para Leite M. Phillips 5%.</t>
  </si>
  <si>
    <t>Tabela anterior (005/2015):</t>
  </si>
  <si>
    <t>em vigor a partir de 01 de junho de 2015.</t>
  </si>
  <si>
    <t>-  Aumento para NiQuitin Pastilha 5%.</t>
  </si>
  <si>
    <t>LINHA ACNE</t>
  </si>
  <si>
    <t>ACNE AID SABONETE</t>
  </si>
  <si>
    <t>Unid. 100g</t>
  </si>
  <si>
    <t>ACNE AID WASH</t>
  </si>
  <si>
    <t>Bisnaga 60 gr</t>
  </si>
  <si>
    <t xml:space="preserve">ACNESOAP </t>
  </si>
  <si>
    <t>LINHA ANSOLAR</t>
  </si>
  <si>
    <t>ANSOLAR DAILY USE GEL/CREME FPS 30</t>
  </si>
  <si>
    <t>Bisnaga 60 ml</t>
  </si>
  <si>
    <t>ANSOLAR FLUID FPS 70</t>
  </si>
  <si>
    <t>Frasco 60ml</t>
  </si>
  <si>
    <t>ANSOLAR LOTION FPS 60</t>
  </si>
  <si>
    <t>Bisnaga 60g</t>
  </si>
  <si>
    <t>ANSOLAR SPORT FPS 65</t>
  </si>
  <si>
    <t>Frasco 90ml</t>
  </si>
  <si>
    <t>Frasco 200 ml</t>
  </si>
  <si>
    <t>LINHA CLARIDERM</t>
  </si>
  <si>
    <t>CLARIDERM CLEAR</t>
  </si>
  <si>
    <t>CLARIDERM PROFESSIONAL</t>
  </si>
  <si>
    <t>7896251803490</t>
  </si>
  <si>
    <t>CLINDO PELE ACNEICA DAY</t>
  </si>
  <si>
    <t>Frasco 50ml</t>
  </si>
  <si>
    <t>CLINDO PL AC MOUSSE CL</t>
  </si>
  <si>
    <t>Frasco 60G</t>
  </si>
  <si>
    <t>CLINDO PELE ACNEICA SOAP</t>
  </si>
  <si>
    <t>Frasco 100g</t>
  </si>
  <si>
    <t>CLINDOXYL CONTROL 5%</t>
  </si>
  <si>
    <t>CLINDOXYL CONTROL 10%</t>
  </si>
  <si>
    <t>7896251803483</t>
  </si>
  <si>
    <t>CLINDO PELE ACNEICA LIQUID SOAP</t>
  </si>
  <si>
    <t>LINHA FISIOGEL</t>
  </si>
  <si>
    <t>FISIOGEL A.I. CREME</t>
  </si>
  <si>
    <t>FISIOGEL A.I. LOÇÃO</t>
  </si>
  <si>
    <t xml:space="preserve"> </t>
  </si>
  <si>
    <t>Frasco 240ml</t>
  </si>
  <si>
    <t>Frasco 500ml</t>
  </si>
  <si>
    <t xml:space="preserve">FISIOGEL CREME </t>
  </si>
  <si>
    <t>FISIOGEL LOÇÃO CREMOSA</t>
  </si>
  <si>
    <t>FISIOGEL SAB LIQ HIDRATANTE</t>
  </si>
  <si>
    <t>Frasco 150ml</t>
  </si>
  <si>
    <t>FISIOGEL CLEANSER</t>
  </si>
  <si>
    <t>Frasco 250ml</t>
  </si>
  <si>
    <t>FISIOGEL SHAMPOO</t>
  </si>
  <si>
    <t>Bisnaga 50g</t>
  </si>
  <si>
    <t>LINHA HIDRAFIL</t>
  </si>
  <si>
    <t>HIDRAFIL ANTI-AGING</t>
  </si>
  <si>
    <t>Bisnaga 30g</t>
  </si>
  <si>
    <t>HIDRAFIL ANTI-AGING para as MÃOS</t>
  </si>
  <si>
    <t>HIDRAFIL GEL FACIAL(***)</t>
  </si>
  <si>
    <t>HIDRAFIL LOÇÃO FACIAL (***)</t>
  </si>
  <si>
    <t>Frasco 60 ml</t>
  </si>
  <si>
    <t>7896251803797</t>
  </si>
  <si>
    <t>HIDRAFIL LOÇÃO (***)</t>
  </si>
  <si>
    <t>Bisnaga 150ml</t>
  </si>
  <si>
    <t>HIDRAFIL EYECARE</t>
  </si>
  <si>
    <t>Bisnaga 15 gr</t>
  </si>
  <si>
    <t>HIDRAFIL SABONETE</t>
  </si>
  <si>
    <t>HIDRAFIL SABONETE LÍQUIDO FACIAL</t>
  </si>
  <si>
    <t>Bisnaga 60ml</t>
  </si>
  <si>
    <t>LINHA SPECTRABAN</t>
  </si>
  <si>
    <t>SPECTRABAN P.LAB. FPS 15</t>
  </si>
  <si>
    <t>Bastao 5g</t>
  </si>
  <si>
    <t>Frasco 120 ml</t>
  </si>
  <si>
    <t>LINHA SUNMAX</t>
  </si>
  <si>
    <t>7896251803759</t>
  </si>
  <si>
    <t xml:space="preserve">SunMax Lip - FPS 15 </t>
  </si>
  <si>
    <t>SunMAX ACQUA OIL CONTROL</t>
  </si>
  <si>
    <t>7896251803711</t>
  </si>
  <si>
    <t>SunMax FLUID OIL CONTROL FPS 30</t>
  </si>
  <si>
    <t>LINHA UREMOL</t>
  </si>
  <si>
    <t>UREMOL CREME</t>
  </si>
  <si>
    <t>UREMOL FLUID</t>
  </si>
  <si>
    <t>Frasco 240 ml</t>
  </si>
  <si>
    <t>LINHA ZN</t>
  </si>
  <si>
    <t>ZN SHAMPOO 120ml</t>
  </si>
  <si>
    <t>ZN SHAMPOO 200ml</t>
  </si>
  <si>
    <t>LINHA OUTROS</t>
  </si>
  <si>
    <t>OILATUM   LOÇÃO CREMOSA</t>
  </si>
  <si>
    <t>OILATUM SABONETE</t>
  </si>
  <si>
    <t>OILATUM JUNIOR SABONETE</t>
  </si>
  <si>
    <t>PRURIX LOÇÃO</t>
  </si>
  <si>
    <t>LINHA DUOFILM</t>
  </si>
  <si>
    <t>DUOFILM</t>
  </si>
  <si>
    <t>Frasco 15 ml</t>
  </si>
  <si>
    <t>DUOFILM PLANTAR</t>
  </si>
  <si>
    <t>Frasco 20g</t>
  </si>
  <si>
    <t>LINHA HIDRAPEL PLUS</t>
  </si>
  <si>
    <t>HIDRAPEL PLUS</t>
  </si>
  <si>
    <t xml:space="preserve">HIDRAPEL PLUS LOÇÃO </t>
  </si>
  <si>
    <t>LINHA MICOSTYL</t>
  </si>
  <si>
    <t>MICOSTYL LOÇÃO CREMOSA</t>
  </si>
  <si>
    <t>LINHA POLYTAR</t>
  </si>
  <si>
    <t>POLYTAR SHAMPOO (*) (**)</t>
  </si>
  <si>
    <t>LINHA SOLUGEL</t>
  </si>
  <si>
    <t>SOLUGEL 4%</t>
  </si>
  <si>
    <t>Tubo 45g</t>
  </si>
  <si>
    <t>SOLUGEL PLUS 8%</t>
  </si>
  <si>
    <t>-  Aumento para Corega Ultra Creme 19g , 40g e Ultra Creme Menta 40g 1,5% e para Ultra Creme 68g 10,7%.</t>
  </si>
  <si>
    <t>COREGA ULTRA CREME</t>
  </si>
  <si>
    <t>Tabela anterior (006/2015):</t>
  </si>
  <si>
    <t>em vigor a partir de 01 de julho de 2015.</t>
  </si>
  <si>
    <t>-  Inclusão dos preços do ICMS de 12%</t>
  </si>
  <si>
    <t>-  Lançamento Sunmax Sensitive FPS 30 60ml - 660284.</t>
  </si>
  <si>
    <t>-  Lançamento Sunmax Sensitive FPS 30 120ml - 660306.</t>
  </si>
  <si>
    <t>7896251802202</t>
  </si>
  <si>
    <t>7896251803575</t>
  </si>
  <si>
    <t>Bisnaga 160 ml</t>
  </si>
  <si>
    <t>ESCOVA DENTAL SENSODYNE TRUE WHITE</t>
  </si>
  <si>
    <t>CREME DENTAL SENSODYNE TRUE WHITE</t>
  </si>
  <si>
    <t>Tabela anterior (007/2015):</t>
  </si>
  <si>
    <t>em vigor a partir de 01 de agosto de 2015.</t>
  </si>
  <si>
    <t>7896251804169</t>
  </si>
  <si>
    <t>CLINDO PELE ACNEICA ESFOLIANTE</t>
  </si>
  <si>
    <t>-  Lançamento Clindo Pele Acneica Esfoliante - 660312.</t>
  </si>
  <si>
    <t>-  Alteração de preço em Spectraban em virtude da isenção na tributação do IPI - SKUs: 660298, 660299, 660300 e 660301</t>
  </si>
  <si>
    <t>Kit Sens 2 Branq EF 50g + ED</t>
  </si>
  <si>
    <t>-  Alteração do código JDE da ED Sensodyne Multiproteção: 639089 para 639098.</t>
  </si>
  <si>
    <t>-  Inclusão do Kit Sens 2 Branq EF 50g + ED.</t>
  </si>
  <si>
    <t>-  Inclusão Escovas Dentais Sensodyne: Gentle e Sensitive</t>
  </si>
  <si>
    <t>-  Inclusão Escova Dental Sensodyne True White</t>
  </si>
  <si>
    <t>-  Lançamento Sunmax Intense FPS 60 Pele Normal/Seca - 660319</t>
  </si>
  <si>
    <t>7896251804343</t>
  </si>
  <si>
    <t>SUNMAX INTENSE FPS 60 PELE NORMAL / SECA</t>
  </si>
  <si>
    <t/>
  </si>
  <si>
    <t>Tabela anterior (008/2015):</t>
  </si>
  <si>
    <t>em vigor a partir de 01 de setembro de 2015.</t>
  </si>
  <si>
    <t>-  Aumento para ENO Envelope 5%.</t>
  </si>
  <si>
    <t>-  Aumento para Scott 5%.</t>
  </si>
  <si>
    <t>-  Aumento para Respire Melhor 5%.</t>
  </si>
  <si>
    <t>-  Aumento para Prurix 10%.</t>
  </si>
  <si>
    <t>-  Aumento para Uremol 10%.</t>
  </si>
  <si>
    <t>-  Aumento para Acne Aid e Acne Soap 10%.</t>
  </si>
  <si>
    <t>-  Aumento para Hidrafil 15%.</t>
  </si>
  <si>
    <t>-  Aumento para Ansolar 15%.</t>
  </si>
  <si>
    <t>-  Aumento para Oilatum 15%.</t>
  </si>
  <si>
    <t>15 CP</t>
  </si>
  <si>
    <t>120 ML XP</t>
  </si>
  <si>
    <t>POTE 155 G</t>
  </si>
  <si>
    <t>3,5 G 10 SACHET</t>
  </si>
  <si>
    <t>3,5 G 28 SACHET</t>
  </si>
  <si>
    <t>500 MG TAB 30 CT</t>
  </si>
  <si>
    <t>500 MG TAB DISP 50 X 4</t>
  </si>
  <si>
    <t>81 MG 30 CT</t>
  </si>
  <si>
    <t>600 MG 30 CE</t>
  </si>
  <si>
    <t>600 MG 60 CE</t>
  </si>
  <si>
    <t>500 MG 10 CP EFV</t>
  </si>
  <si>
    <t>1000 MG 10 CP EFV</t>
  </si>
  <si>
    <t>LAR + 1 G 10 CP EFV</t>
  </si>
  <si>
    <t>500 MG 30 CP MAST</t>
  </si>
  <si>
    <t>AEROSOL 60 G</t>
  </si>
  <si>
    <t>CATAFLAMPRO</t>
  </si>
  <si>
    <t>25 MG</t>
  </si>
  <si>
    <t>Aguardando...</t>
  </si>
  <si>
    <t>30 G</t>
  </si>
  <si>
    <t>60 G</t>
  </si>
  <si>
    <t>100 G</t>
  </si>
  <si>
    <t>150 G</t>
  </si>
  <si>
    <t>50 G</t>
  </si>
  <si>
    <t>SACH AL/PE x 192</t>
  </si>
  <si>
    <t>CLEAR BLUE</t>
  </si>
  <si>
    <t>TESTE DE GRAVIDEZ  1 UN</t>
  </si>
  <si>
    <t>TESTE DE GRAVIDEZ COMPACTO 1 UN</t>
  </si>
  <si>
    <t>COMPR (2 X 10)</t>
  </si>
  <si>
    <t>SPRAY 30 ML</t>
  </si>
  <si>
    <t>15 G CREME</t>
  </si>
  <si>
    <t>30 G CREME</t>
  </si>
  <si>
    <t xml:space="preserve">10 MG/G 4 G </t>
  </si>
  <si>
    <t>7 MG 7 ADES TRANSD</t>
  </si>
  <si>
    <t>720825 (Gov)</t>
  </si>
  <si>
    <t>14 MG 7 ADES TRANSD</t>
  </si>
  <si>
    <t>720829 (Gov)</t>
  </si>
  <si>
    <t>21 MG 7 ADES TRANSD</t>
  </si>
  <si>
    <t>720827 (Gov)</t>
  </si>
  <si>
    <t>GEL 10 G</t>
  </si>
  <si>
    <t>UMECTANTE 0,1% 15 ML</t>
  </si>
  <si>
    <t>20 DG</t>
  </si>
  <si>
    <t>1,0 %o 15 ML</t>
  </si>
  <si>
    <t>30 GR X 10 APLC</t>
  </si>
  <si>
    <t>10 SUP</t>
  </si>
  <si>
    <t>SLOW-K</t>
  </si>
  <si>
    <t>600 MG 20 DG</t>
  </si>
  <si>
    <t>500 MG 4 CE</t>
  </si>
  <si>
    <t>500 MG 24 CE</t>
  </si>
  <si>
    <t>300 MG 20 CS</t>
  </si>
  <si>
    <t>500 MG 20 CP</t>
  </si>
  <si>
    <t>-  Inclusão produtos ex-Novartis (com aumento de 20% para Benefiber e 5% para Cataflam Sport Ice)</t>
  </si>
  <si>
    <t>AGASTEN®</t>
  </si>
  <si>
    <t>BENEFIBER®</t>
  </si>
  <si>
    <t>BENEFIBER® NUTRIOSE</t>
  </si>
  <si>
    <t>BUFFERIN®</t>
  </si>
  <si>
    <t xml:space="preserve">BUFFERIN® </t>
  </si>
  <si>
    <t>BUFFERIN® CARDIO</t>
  </si>
  <si>
    <t xml:space="preserve">CALCIUM D3® </t>
  </si>
  <si>
    <t>CALCIUM SANDOZ® F</t>
  </si>
  <si>
    <t>CALCIUM SANDOZ® FF</t>
  </si>
  <si>
    <t>CALCIUM SANDOZ® + VIT. C Laranja</t>
  </si>
  <si>
    <t xml:space="preserve">CALSAN® </t>
  </si>
  <si>
    <t>CATAFLAMPRO® AEROSOL</t>
  </si>
  <si>
    <t xml:space="preserve">CATAFLAMPRO EMULGEL® </t>
  </si>
  <si>
    <t xml:space="preserve">CATAFLAMPRO XT EMULGEL® </t>
  </si>
  <si>
    <t>CATAFLAM SPORT ICETM</t>
  </si>
  <si>
    <t>*CIBALENA A®</t>
  </si>
  <si>
    <t xml:space="preserve">*EXCEDRIN® </t>
  </si>
  <si>
    <t xml:space="preserve">LAMISILATETM </t>
  </si>
  <si>
    <t>LAMISILATE® UMA VEZ</t>
  </si>
  <si>
    <t>NICOTINELL®  **</t>
  </si>
  <si>
    <t>OTRIVINA®</t>
  </si>
  <si>
    <t>PARCEL®</t>
  </si>
  <si>
    <t>PRIVINA®</t>
  </si>
  <si>
    <t>PROCTO-GLYVENOL®</t>
  </si>
  <si>
    <t>TRIMEDAL®</t>
  </si>
  <si>
    <t>VENORUTON®</t>
  </si>
  <si>
    <t xml:space="preserve">60g </t>
  </si>
  <si>
    <t xml:space="preserve">120g </t>
  </si>
  <si>
    <t>EX-NOVARTIS OTC</t>
  </si>
  <si>
    <t>SAP</t>
  </si>
  <si>
    <t>COREGA TABS DISPLAY 10x6 Shi</t>
  </si>
  <si>
    <t>-  Substituição do código JDE de Corega Tabs Display 10x6  de 639749 para 639754.</t>
  </si>
  <si>
    <t>SUNMAX FLUID FPS 55 PELE OLEOSA / MISTA</t>
  </si>
  <si>
    <t>SUNMAX ANTI-IDADE FPS 30 PELE SENSÍVEL</t>
  </si>
  <si>
    <t>SUNMAX ANTI-IDADE FPS 50 PELE NORMAL / SECA</t>
  </si>
  <si>
    <t>SUNMAX ANTI-IDADE FPS 50 PELE OLEOSA / MISTA</t>
  </si>
  <si>
    <t>SUNMAX BB CREAM BEGE MÉDIO FPS30</t>
  </si>
  <si>
    <t>SUNMAX BB CREAM BEGE CLARO FPS27</t>
  </si>
  <si>
    <t>KIT SUNMAX AQUA OIL CONTROL</t>
  </si>
  <si>
    <t>KIT SUNMAX SENSITIVE</t>
  </si>
  <si>
    <t xml:space="preserve">KIT SUNMAX FLUID </t>
  </si>
  <si>
    <t>7896251804350</t>
  </si>
  <si>
    <t>7896251804367</t>
  </si>
  <si>
    <t>7896251804374</t>
  </si>
  <si>
    <t>7896251804435</t>
  </si>
  <si>
    <t>7896251804442</t>
  </si>
  <si>
    <t>7896251804428</t>
  </si>
  <si>
    <t>7896251804251</t>
  </si>
  <si>
    <t>7896251804244</t>
  </si>
  <si>
    <t>SUNMAX SENSITIVE FPS 30 PELE SENSÍVEL</t>
  </si>
  <si>
    <t>SUNMAX SENSITIVE FAMILY FPS 30 PELE SENSÍVEL</t>
  </si>
  <si>
    <t>Kit</t>
  </si>
  <si>
    <t>-  Redução de preço para Sunmax - SKUs: 660245 e 660249 7%.</t>
  </si>
  <si>
    <t>-  Lançamento SKUs de Sunmax: 660320, 660321, 660282, 660327, 660328, 660329, 660286, 660285, 660280, 660281, 660313.</t>
  </si>
  <si>
    <t>Sensodyne Rápido Alívio 50g L3P2</t>
  </si>
  <si>
    <t>-  Inclusão Sensodyne Rápido Alívio 50g L3P2</t>
  </si>
  <si>
    <t>SPECTRABAN T COLOR BASE FLUÍDA BEGE MÉDIO - FPS 30</t>
  </si>
  <si>
    <t>SPECTRABAN T COLOR BASE FLUÍDA BEGE CLARO - FPS 30</t>
  </si>
  <si>
    <t>SPECTRABAN T COLOR BASE FLUÍDA TRANSLÚCIDA - FPS 30</t>
  </si>
  <si>
    <t>SPECTRABAN T COLOR BASE FLUÍDA EXTRA CLARO - FPS 30</t>
  </si>
  <si>
    <t>em vigor a partir de 01 de outubro de 2015.</t>
  </si>
  <si>
    <t>-  Redução de preço para Fisiogel  - SKUs: 660244 e 660083 20% e 660240 25%.</t>
  </si>
  <si>
    <r>
      <t xml:space="preserve">-  Redução do </t>
    </r>
    <r>
      <rPr>
        <b/>
        <sz val="12"/>
        <rFont val="Helv"/>
      </rPr>
      <t>PV</t>
    </r>
    <r>
      <rPr>
        <sz val="12"/>
        <rFont val="Helv"/>
      </rPr>
      <t xml:space="preserve"> de MG para todos os SKUs de Fisiogel.</t>
    </r>
  </si>
  <si>
    <t>Tabela anterior (009/2015):</t>
  </si>
  <si>
    <t>Tabela anterior (001/2016):</t>
  </si>
  <si>
    <t>em vigor a partir de 01 de janeiro de 2016.</t>
  </si>
  <si>
    <t>-  Aumento para Parodontax 8%.</t>
  </si>
  <si>
    <t xml:space="preserve">-  Aumento para Corega: Ultra Creme 68g 4%; Pó LC 22g, Ultra Pó 22g, Ultra Creme 19g , Fita Adesiva 9%; </t>
  </si>
  <si>
    <t>Ultra Pó 50g, Tabs Display 10x6 Shi, Tabs Branqueador 10x6, Tabs 4x6 Shi 18%.</t>
  </si>
  <si>
    <t>-  Aumento para Aquafresh 10%.</t>
  </si>
  <si>
    <t>-  Aumento para Eno Sachet 4,5% e Eno Frasco 4%.</t>
  </si>
  <si>
    <t>-  Aumento para todos SKUs de Sensodyne (incluindo Kits), exceto CD Sensodyne TW 8%.</t>
  </si>
  <si>
    <t>-  Aumento para Clariderm 10%.</t>
  </si>
  <si>
    <t>-  Aumento para Stiproxal 10%.</t>
  </si>
  <si>
    <t>-  Aumento para Stiprox 10%.</t>
  </si>
  <si>
    <t>-  Aumento para Oilatum 8%.</t>
  </si>
  <si>
    <t>-  Aumento para Uremol 8%.</t>
  </si>
  <si>
    <t>-  Aumento para Spectraban 12%.</t>
  </si>
  <si>
    <t>-  Aumento para Fisiogel: AI Loção 120ml 3% e AI Loção 240ml 5%.</t>
  </si>
  <si>
    <t>Tabela anterior (002/2016):</t>
  </si>
  <si>
    <t>em vigor a partir de 01 de fevereiro de 2016.</t>
  </si>
  <si>
    <t>-  Redução de preço para Sunmax Intense - 660319.</t>
  </si>
  <si>
    <r>
      <t xml:space="preserve"> Preço com ICMS </t>
    </r>
    <r>
      <rPr>
        <b/>
        <sz val="12"/>
        <rFont val="Arial"/>
        <family val="2"/>
      </rPr>
      <t>18</t>
    </r>
    <r>
      <rPr>
        <b/>
        <sz val="14"/>
        <rFont val="Arial"/>
        <family val="2"/>
      </rPr>
      <t>%</t>
    </r>
    <r>
      <rPr>
        <b/>
        <sz val="10"/>
        <rFont val="Arial"/>
        <family val="2"/>
      </rPr>
      <t xml:space="preserve"> Zona Franca Manaus</t>
    </r>
  </si>
  <si>
    <t>-  Inclusão alíquota 18 ZFM%.</t>
  </si>
  <si>
    <r>
      <t xml:space="preserve"> Preço com IMS </t>
    </r>
    <r>
      <rPr>
        <b/>
        <sz val="12"/>
        <rFont val="Arial"/>
        <family val="2"/>
      </rPr>
      <t>18</t>
    </r>
    <r>
      <rPr>
        <b/>
        <sz val="14"/>
        <rFont val="Arial"/>
        <family val="2"/>
      </rPr>
      <t>%</t>
    </r>
    <r>
      <rPr>
        <b/>
        <sz val="10"/>
        <rFont val="Arial"/>
        <family val="2"/>
      </rPr>
      <t xml:space="preserve"> ZFM (***)</t>
    </r>
  </si>
  <si>
    <r>
      <t xml:space="preserve"> Preço com IMS </t>
    </r>
    <r>
      <rPr>
        <b/>
        <sz val="12"/>
        <rFont val="Arial"/>
        <family val="2"/>
      </rPr>
      <t>18</t>
    </r>
    <r>
      <rPr>
        <b/>
        <sz val="14"/>
        <rFont val="Arial"/>
        <family val="2"/>
      </rPr>
      <t>%</t>
    </r>
    <r>
      <rPr>
        <b/>
        <sz val="10"/>
        <rFont val="Arial"/>
        <family val="2"/>
      </rPr>
      <t xml:space="preserve"> ZF (***)</t>
    </r>
  </si>
  <si>
    <t>SAL DE FRUTA ENO CAMOMILA</t>
  </si>
  <si>
    <t>639438</t>
  </si>
  <si>
    <t>SAL DE FRUTA ENO CAMOMILA FRAÇÃO</t>
  </si>
  <si>
    <t>-  Inclusão Eno Camomila.</t>
  </si>
  <si>
    <t>SUNMAX COMPACT BASE BEGE CLARO FPS 48</t>
  </si>
  <si>
    <t>SUNMAX COMPACT BASE BEGE MÉDIO FPS 48</t>
  </si>
  <si>
    <t>-  Inclusão novos Skus de Sunmax e Spectraban.</t>
  </si>
  <si>
    <t>SUNMAX LIP FPS 30</t>
  </si>
  <si>
    <t>SPECTRABAN COLOR LIP CHOCOLATE</t>
  </si>
  <si>
    <t>Stick 4g</t>
  </si>
  <si>
    <t>SPECTRABAN COLOR LIP CLEAR</t>
  </si>
  <si>
    <t>SPECTRABAN COLOR LIP NUDE</t>
  </si>
  <si>
    <t>SPECTRABAN COLOR LIP RUBI</t>
  </si>
  <si>
    <t>SPECTRABAN COLOR BASE COMPACTA BEGE CLARO</t>
  </si>
  <si>
    <t>Estojo compacto 8,5g</t>
  </si>
  <si>
    <t>SPECTRABAN COLOR BASE COMPACTA BEGE MÉDIO</t>
  </si>
  <si>
    <t>Stick 4,5g</t>
  </si>
  <si>
    <t>AJUSTE DERMA</t>
  </si>
  <si>
    <t>SKU</t>
  </si>
  <si>
    <t>ZF</t>
  </si>
  <si>
    <t>SP</t>
  </si>
  <si>
    <t>ZF 18%</t>
  </si>
  <si>
    <t>PREÇO SP</t>
  </si>
  <si>
    <t>PREÇO LISTA ZF 17%</t>
  </si>
  <si>
    <t>PREÇO LISTA ZF 18%</t>
  </si>
  <si>
    <t>DERMA_COSM</t>
  </si>
  <si>
    <t>DERMA_MEDIC</t>
  </si>
  <si>
    <t>Tabela anterior (003/2016):</t>
  </si>
  <si>
    <t>em vigor a partir de 01 de abril de 2016.</t>
  </si>
  <si>
    <t>TABELA DE PREÇOS: GSK 003/2016</t>
  </si>
  <si>
    <t>Vigência: 01/04/2016</t>
  </si>
  <si>
    <t>Vigencia 01/04/2016</t>
  </si>
  <si>
    <t>-  Inclusão alíquota 17,5% ZFM% e 20%.</t>
  </si>
  <si>
    <r>
      <t xml:space="preserve"> Preço com ICMS </t>
    </r>
    <r>
      <rPr>
        <b/>
        <sz val="12"/>
        <rFont val="Arial"/>
        <family val="2"/>
      </rPr>
      <t>17,5</t>
    </r>
    <r>
      <rPr>
        <b/>
        <sz val="14"/>
        <rFont val="Arial"/>
        <family val="2"/>
      </rPr>
      <t>%</t>
    </r>
    <r>
      <rPr>
        <b/>
        <sz val="10"/>
        <rFont val="Arial"/>
        <family val="2"/>
      </rPr>
      <t xml:space="preserve"> Zona Franca Manaus</t>
    </r>
  </si>
  <si>
    <r>
      <t>Preço com ICMS 20</t>
    </r>
    <r>
      <rPr>
        <b/>
        <sz val="14"/>
        <rFont val="Arial"/>
        <family val="2"/>
      </rPr>
      <t>%</t>
    </r>
  </si>
  <si>
    <r>
      <t xml:space="preserve"> Preço com IMS </t>
    </r>
    <r>
      <rPr>
        <b/>
        <sz val="12"/>
        <rFont val="Arial"/>
        <family val="2"/>
      </rPr>
      <t>17,5</t>
    </r>
    <r>
      <rPr>
        <b/>
        <sz val="14"/>
        <rFont val="Arial"/>
        <family val="2"/>
      </rPr>
      <t>%</t>
    </r>
    <r>
      <rPr>
        <b/>
        <sz val="10"/>
        <rFont val="Arial"/>
        <family val="2"/>
      </rPr>
      <t xml:space="preserve"> ZFM (***)</t>
    </r>
  </si>
  <si>
    <t>Preço com ICMS RJ 20%</t>
  </si>
  <si>
    <t>Preço com ICMS 19%</t>
  </si>
  <si>
    <t>-  Aumento para Clariderm Clear 30g - 660154 - 8%.</t>
  </si>
  <si>
    <t>-  Aumento para Clindo - 8%.</t>
  </si>
  <si>
    <t>-  Aumento para Stiprox / Stiproxal - 5%.</t>
  </si>
  <si>
    <t>-  Aumento para Oilatum: Loção Cremosa 120ml - 660025 e Sabonete 100g - 660054 - 4% e Oilatum Junior Sabonete 100g - 660144 - 21%.</t>
  </si>
  <si>
    <t>-  Aumento para Uremol: 120ml - 10% e 240ml - 12%.</t>
  </si>
  <si>
    <t>SUNMAX SENSITIVE FPS50</t>
  </si>
  <si>
    <t>-  Inlcusão Sunmax Sensitive FPS50 60ml - 660326.</t>
  </si>
  <si>
    <t>Demais Estados ICMS 20%</t>
  </si>
  <si>
    <t>Alterações devido à alteração da alíquota de ICMS do RJ para 20%.</t>
  </si>
  <si>
    <t>-  Alteração de alguns preços de HO e HO Kits devido à alteração da alíquota de ICMS do RJ para 20%.</t>
  </si>
  <si>
    <t>N/A</t>
  </si>
  <si>
    <t>-  Aumento para os SKUs de Derma Medicamentos - 12,5%.</t>
  </si>
  <si>
    <t>-  Aumento para os SKUs de Ex-Novartis OTC - 12,5%.</t>
  </si>
  <si>
    <t>★ Alíquotas de ICMS 20% - RJ; ICMS 18% - AM, AP, BA, MA, MG, PB, PE, PR, RN, RS, SE, SP, TO e RJ (medicamentos da Portaria MS 1318/2002 ); ICMS 17,5% - RO; ICMS 17% - Demais Estados; ICMS 12% - Medicamentos Genéricos de SP e MG.</t>
  </si>
  <si>
    <t>Áreas de Livre Comércio – ALC -: Manaus/Tabatinga (AM), Boa Vista/Bonfim (RR), Macapá/Santana (AP), Guajará-Mirim (RO), Brasiléia/Epitaciolândia/ Cruzeiro do Sul (AC)</t>
  </si>
  <si>
    <r>
      <t>Preço com ICMS</t>
    </r>
    <r>
      <rPr>
        <b/>
        <sz val="14"/>
        <rFont val="Arial"/>
        <family val="2"/>
      </rPr>
      <t xml:space="preserve"> 17,5%</t>
    </r>
  </si>
  <si>
    <t>-  Aumento para Scott - 20% (200ml) e 15% (400ml).</t>
  </si>
  <si>
    <t>-  Aumento para Kwell - 12,5%.</t>
  </si>
  <si>
    <t>-  Aumento para Leite M. Phillips - 12,5%.</t>
  </si>
  <si>
    <t>-  Aumento para Niquitin - 12,5%.</t>
  </si>
  <si>
    <t>-  Aumento para Sal de Andrews - 12,5%.</t>
  </si>
  <si>
    <t>-  Aumento para Eno - 13% (Frasco), 18% (Envelope) e 12,5% (Tabs).</t>
  </si>
  <si>
    <t>-  Aumento para Sonridor - 12,5%.</t>
  </si>
  <si>
    <t>-  Aumento para Sonrisal - 6% (5x2) e 12,5% (30x2).</t>
  </si>
  <si>
    <t>Aumento de preços de acordo com o aumento anual da CMED.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</si>
</sst>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[$-416]d\-mmm\-yy;@"/>
    <numFmt numFmtId="167" formatCode="m/d/yy;@"/>
    <numFmt numFmtId="168" formatCode="_(* #,##0.00000_);_(* \(#,##0.00000\);_(* &quot;-&quot;??_);_(@_)"/>
    <numFmt numFmtId="169" formatCode="_(* #,##0.0000_);_(* \(#,##0.0000\);_(* &quot;-&quot;??_);_(@_)"/>
  </numFmts>
  <fonts count="56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6.6"/>
      <color indexed="12"/>
      <name val="Helv"/>
    </font>
    <font>
      <sz val="8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6"/>
      <color indexed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2"/>
      <name val="Helv"/>
    </font>
    <font>
      <sz val="10"/>
      <color indexed="8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8"/>
      <color indexed="12"/>
      <name val="Arial"/>
      <family val="2"/>
    </font>
    <font>
      <b/>
      <sz val="20"/>
      <name val="Arial"/>
      <family val="2"/>
    </font>
    <font>
      <b/>
      <i/>
      <sz val="10"/>
      <name val="Arial"/>
      <family val="2"/>
    </font>
    <font>
      <b/>
      <u/>
      <sz val="12"/>
      <color indexed="12"/>
      <name val="Helv"/>
    </font>
    <font>
      <sz val="10"/>
      <color indexed="81"/>
      <name val="Tahoma"/>
      <family val="2"/>
    </font>
    <font>
      <b/>
      <sz val="11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62"/>
      <name val="Arial"/>
      <family val="2"/>
    </font>
    <font>
      <b/>
      <u/>
      <sz val="12"/>
      <color indexed="62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Arial"/>
      <family val="2"/>
    </font>
    <font>
      <b/>
      <sz val="12"/>
      <color theme="4"/>
      <name val="Arial"/>
      <family val="2"/>
    </font>
    <font>
      <b/>
      <sz val="13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2"/>
      <color theme="3"/>
      <name val="Arial"/>
      <family val="2"/>
    </font>
    <font>
      <b/>
      <sz val="13"/>
      <color theme="3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9"/>
      <color indexed="10"/>
      <name val="Arial"/>
      <family val="2"/>
    </font>
    <font>
      <b/>
      <sz val="12"/>
      <color rgb="FFFF0000"/>
      <name val="Arial"/>
      <family val="2"/>
    </font>
    <font>
      <sz val="12"/>
      <color theme="0"/>
      <name val="Arial"/>
      <family val="2"/>
    </font>
    <font>
      <b/>
      <sz val="12"/>
      <name val="Helv"/>
    </font>
    <font>
      <b/>
      <i/>
      <sz val="12"/>
      <name val="Arial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2"/>
      <color rgb="FFFF0000"/>
      <name val="Verdana"/>
      <family val="2"/>
    </font>
    <font>
      <sz val="12"/>
      <color rgb="FFFF0000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</borders>
  <cellStyleXfs count="8">
    <xf numFmtId="165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165" fontId="18" fillId="0" borderId="0"/>
    <xf numFmtId="9" fontId="2" fillId="0" borderId="0" applyFont="0" applyFill="0" applyBorder="0" applyAlignment="0" applyProtection="0"/>
    <xf numFmtId="0" fontId="1" fillId="0" borderId="0"/>
  </cellStyleXfs>
  <cellXfs count="482">
    <xf numFmtId="165" fontId="0" fillId="0" borderId="0" xfId="0"/>
    <xf numFmtId="165" fontId="5" fillId="0" borderId="0" xfId="0" applyFont="1"/>
    <xf numFmtId="49" fontId="5" fillId="0" borderId="0" xfId="0" applyNumberFormat="1" applyFont="1"/>
    <xf numFmtId="165" fontId="5" fillId="0" borderId="0" xfId="0" applyFont="1" applyBorder="1"/>
    <xf numFmtId="165" fontId="5" fillId="0" borderId="0" xfId="0" applyFont="1" applyFill="1" applyBorder="1"/>
    <xf numFmtId="165" fontId="6" fillId="0" borderId="0" xfId="0" applyFont="1" applyBorder="1"/>
    <xf numFmtId="1" fontId="5" fillId="0" borderId="0" xfId="0" applyNumberFormat="1" applyFont="1"/>
    <xf numFmtId="49" fontId="12" fillId="0" borderId="0" xfId="0" applyNumberFormat="1" applyFont="1" applyFill="1" applyBorder="1" applyAlignment="1" applyProtection="1">
      <alignment horizontal="left"/>
    </xf>
    <xf numFmtId="165" fontId="13" fillId="0" borderId="0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Continuous"/>
    </xf>
    <xf numFmtId="165" fontId="12" fillId="0" borderId="0" xfId="0" applyFont="1" applyFill="1" applyBorder="1"/>
    <xf numFmtId="165" fontId="16" fillId="0" borderId="0" xfId="0" applyFont="1"/>
    <xf numFmtId="165" fontId="15" fillId="0" borderId="0" xfId="0" applyFont="1" applyBorder="1"/>
    <xf numFmtId="165" fontId="10" fillId="0" borderId="0" xfId="0" applyFont="1"/>
    <xf numFmtId="165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4" fontId="10" fillId="0" borderId="0" xfId="0" applyNumberFormat="1" applyFont="1"/>
    <xf numFmtId="4" fontId="10" fillId="0" borderId="0" xfId="0" applyNumberFormat="1" applyFont="1" applyBorder="1" applyAlignment="1">
      <alignment horizontal="center"/>
    </xf>
    <xf numFmtId="165" fontId="10" fillId="0" borderId="0" xfId="0" applyFont="1" applyBorder="1"/>
    <xf numFmtId="165" fontId="10" fillId="0" borderId="0" xfId="0" applyFont="1" applyAlignment="1"/>
    <xf numFmtId="165" fontId="10" fillId="0" borderId="0" xfId="0" applyFont="1" applyBorder="1" applyAlignment="1">
      <alignment horizontal="center"/>
    </xf>
    <xf numFmtId="165" fontId="20" fillId="0" borderId="0" xfId="0" applyFont="1" applyBorder="1"/>
    <xf numFmtId="165" fontId="21" fillId="0" borderId="0" xfId="0" applyFont="1"/>
    <xf numFmtId="166" fontId="16" fillId="0" borderId="0" xfId="0" applyNumberFormat="1" applyFont="1" applyAlignment="1">
      <alignment horizontal="left"/>
    </xf>
    <xf numFmtId="165" fontId="5" fillId="0" borderId="3" xfId="0" applyFont="1" applyFill="1" applyBorder="1"/>
    <xf numFmtId="49" fontId="5" fillId="0" borderId="3" xfId="0" applyNumberFormat="1" applyFont="1" applyFill="1" applyBorder="1"/>
    <xf numFmtId="165" fontId="5" fillId="0" borderId="4" xfId="0" applyFont="1" applyFill="1" applyBorder="1"/>
    <xf numFmtId="49" fontId="5" fillId="0" borderId="0" xfId="0" applyNumberFormat="1" applyFont="1" applyFill="1" applyBorder="1"/>
    <xf numFmtId="165" fontId="14" fillId="0" borderId="0" xfId="0" applyFont="1" applyFill="1" applyBorder="1"/>
    <xf numFmtId="165" fontId="5" fillId="0" borderId="5" xfId="0" applyFont="1" applyFill="1" applyBorder="1"/>
    <xf numFmtId="0" fontId="5" fillId="0" borderId="0" xfId="0" applyNumberFormat="1" applyFont="1"/>
    <xf numFmtId="4" fontId="5" fillId="0" borderId="0" xfId="0" applyNumberFormat="1" applyFont="1" applyAlignment="1">
      <alignment horizontal="center"/>
    </xf>
    <xf numFmtId="165" fontId="5" fillId="0" borderId="8" xfId="0" applyFont="1" applyFill="1" applyBorder="1"/>
    <xf numFmtId="165" fontId="13" fillId="0" borderId="4" xfId="0" applyNumberFormat="1" applyFont="1" applyFill="1" applyBorder="1" applyAlignment="1" applyProtection="1">
      <alignment horizontal="left" vertical="center" wrapText="1"/>
    </xf>
    <xf numFmtId="165" fontId="5" fillId="0" borderId="9" xfId="0" applyFont="1" applyFill="1" applyBorder="1"/>
    <xf numFmtId="165" fontId="5" fillId="0" borderId="10" xfId="0" applyFont="1" applyFill="1" applyBorder="1"/>
    <xf numFmtId="165" fontId="5" fillId="0" borderId="0" xfId="0" applyFont="1" applyBorder="1" applyAlignment="1">
      <alignment horizontal="left"/>
    </xf>
    <xf numFmtId="165" fontId="5" fillId="0" borderId="0" xfId="0" applyFont="1" applyFill="1" applyBorder="1" applyAlignment="1">
      <alignment horizontal="left"/>
    </xf>
    <xf numFmtId="165" fontId="10" fillId="0" borderId="0" xfId="0" applyFont="1" applyFill="1" applyBorder="1"/>
    <xf numFmtId="4" fontId="17" fillId="3" borderId="2" xfId="0" applyNumberFormat="1" applyFont="1" applyFill="1" applyBorder="1" applyAlignment="1">
      <alignment horizontal="center" vertical="center" wrapText="1"/>
    </xf>
    <xf numFmtId="4" fontId="17" fillId="4" borderId="2" xfId="0" applyNumberFormat="1" applyFont="1" applyFill="1" applyBorder="1" applyAlignment="1">
      <alignment horizontal="center" vertical="center" wrapText="1"/>
    </xf>
    <xf numFmtId="4" fontId="17" fillId="5" borderId="2" xfId="0" applyNumberFormat="1" applyFont="1" applyFill="1" applyBorder="1" applyAlignment="1">
      <alignment horizontal="center" vertical="center" wrapText="1"/>
    </xf>
    <xf numFmtId="165" fontId="14" fillId="0" borderId="3" xfId="0" applyFont="1" applyFill="1" applyBorder="1" applyAlignment="1">
      <alignment horizontal="left"/>
    </xf>
    <xf numFmtId="165" fontId="8" fillId="0" borderId="3" xfId="0" applyFont="1" applyBorder="1" applyAlignment="1"/>
    <xf numFmtId="165" fontId="9" fillId="0" borderId="0" xfId="0" applyFont="1" applyAlignment="1">
      <alignment horizontal="left"/>
    </xf>
    <xf numFmtId="165" fontId="23" fillId="0" borderId="0" xfId="0" applyFont="1" applyBorder="1" applyAlignment="1">
      <alignment horizontal="left"/>
    </xf>
    <xf numFmtId="165" fontId="3" fillId="0" borderId="0" xfId="2" applyNumberFormat="1" applyAlignment="1" applyProtection="1"/>
    <xf numFmtId="165" fontId="2" fillId="0" borderId="0" xfId="0" applyFont="1" applyBorder="1"/>
    <xf numFmtId="1" fontId="2" fillId="9" borderId="2" xfId="0" applyNumberFormat="1" applyFont="1" applyFill="1" applyBorder="1" applyAlignment="1" applyProtection="1">
      <alignment horizontal="center"/>
    </xf>
    <xf numFmtId="165" fontId="2" fillId="9" borderId="2" xfId="0" applyNumberFormat="1" applyFont="1" applyFill="1" applyBorder="1" applyAlignment="1" applyProtection="1">
      <alignment horizontal="center"/>
    </xf>
    <xf numFmtId="37" fontId="2" fillId="9" borderId="2" xfId="0" applyNumberFormat="1" applyFont="1" applyFill="1" applyBorder="1" applyAlignment="1" applyProtection="1">
      <alignment horizontal="center"/>
    </xf>
    <xf numFmtId="165" fontId="10" fillId="9" borderId="0" xfId="0" applyFont="1" applyFill="1" applyBorder="1"/>
    <xf numFmtId="165" fontId="10" fillId="9" borderId="0" xfId="0" applyFont="1" applyFill="1" applyBorder="1" applyAlignment="1">
      <alignment horizontal="center"/>
    </xf>
    <xf numFmtId="165" fontId="5" fillId="0" borderId="0" xfId="0" applyFont="1" applyAlignment="1">
      <alignment horizontal="center" wrapText="1"/>
    </xf>
    <xf numFmtId="165" fontId="5" fillId="0" borderId="0" xfId="0" applyFont="1" applyFill="1" applyBorder="1" applyAlignment="1">
      <alignment horizontal="center" wrapText="1"/>
    </xf>
    <xf numFmtId="165" fontId="5" fillId="0" borderId="5" xfId="0" applyFont="1" applyFill="1" applyBorder="1" applyAlignment="1">
      <alignment horizontal="center" wrapText="1"/>
    </xf>
    <xf numFmtId="165" fontId="25" fillId="0" borderId="5" xfId="2" applyNumberFormat="1" applyFont="1" applyBorder="1" applyAlignment="1" applyProtection="1"/>
    <xf numFmtId="164" fontId="11" fillId="0" borderId="11" xfId="1" applyFont="1" applyFill="1" applyBorder="1" applyAlignment="1" applyProtection="1">
      <alignment horizontal="right"/>
    </xf>
    <xf numFmtId="164" fontId="11" fillId="0" borderId="13" xfId="1" applyFont="1" applyFill="1" applyBorder="1" applyAlignment="1" applyProtection="1">
      <alignment horizontal="right"/>
    </xf>
    <xf numFmtId="165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165" fontId="2" fillId="9" borderId="0" xfId="0" applyFont="1" applyFill="1" applyBorder="1" applyAlignment="1">
      <alignment horizontal="center"/>
    </xf>
    <xf numFmtId="164" fontId="5" fillId="9" borderId="2" xfId="1" applyFont="1" applyFill="1" applyBorder="1" applyAlignment="1"/>
    <xf numFmtId="0" fontId="7" fillId="0" borderId="2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left"/>
    </xf>
    <xf numFmtId="165" fontId="8" fillId="0" borderId="0" xfId="0" applyNumberFormat="1" applyFont="1" applyFill="1" applyBorder="1" applyAlignment="1" applyProtection="1">
      <alignment vertical="center"/>
    </xf>
    <xf numFmtId="165" fontId="8" fillId="0" borderId="0" xfId="0" applyNumberFormat="1" applyFont="1" applyFill="1" applyBorder="1" applyAlignment="1" applyProtection="1"/>
    <xf numFmtId="165" fontId="5" fillId="0" borderId="21" xfId="0" applyFont="1" applyFill="1" applyBorder="1"/>
    <xf numFmtId="9" fontId="5" fillId="9" borderId="0" xfId="6" applyFont="1" applyFill="1"/>
    <xf numFmtId="9" fontId="5" fillId="9" borderId="0" xfId="6" applyFont="1" applyFill="1" applyBorder="1"/>
    <xf numFmtId="9" fontId="13" fillId="9" borderId="0" xfId="6" applyFont="1" applyFill="1" applyBorder="1" applyAlignment="1" applyProtection="1">
      <alignment horizontal="left" vertical="center" wrapText="1"/>
    </xf>
    <xf numFmtId="9" fontId="5" fillId="9" borderId="0" xfId="6" applyFont="1" applyFill="1" applyBorder="1" applyAlignment="1">
      <alignment horizontal="right"/>
    </xf>
    <xf numFmtId="165" fontId="12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22" xfId="0" applyFont="1" applyFill="1" applyBorder="1" applyAlignment="1" applyProtection="1">
      <protection locked="0"/>
    </xf>
    <xf numFmtId="165" fontId="0" fillId="0" borderId="22" xfId="0" applyBorder="1" applyAlignment="1" applyProtection="1">
      <protection locked="0"/>
    </xf>
    <xf numFmtId="165" fontId="5" fillId="0" borderId="3" xfId="0" applyFont="1" applyFill="1" applyBorder="1" applyAlignment="1">
      <alignment horizontal="center" wrapText="1"/>
    </xf>
    <xf numFmtId="4" fontId="17" fillId="11" borderId="2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0" xfId="0" applyFont="1" applyFill="1" applyBorder="1" applyAlignment="1" applyProtection="1">
      <protection locked="0"/>
    </xf>
    <xf numFmtId="165" fontId="0" fillId="0" borderId="0" xfId="0" applyBorder="1" applyAlignment="1" applyProtection="1">
      <protection locked="0"/>
    </xf>
    <xf numFmtId="1" fontId="12" fillId="0" borderId="0" xfId="0" applyNumberFormat="1" applyFont="1" applyFill="1" applyBorder="1" applyAlignment="1" applyProtection="1">
      <alignment horizontal="center"/>
    </xf>
    <xf numFmtId="165" fontId="37" fillId="0" borderId="3" xfId="0" applyFont="1" applyFill="1" applyBorder="1"/>
    <xf numFmtId="49" fontId="7" fillId="0" borderId="5" xfId="0" applyNumberFormat="1" applyFont="1" applyBorder="1" applyAlignment="1" applyProtection="1">
      <alignment horizontal="center" wrapText="1"/>
    </xf>
    <xf numFmtId="165" fontId="17" fillId="3" borderId="2" xfId="0" applyFont="1" applyFill="1" applyBorder="1" applyAlignment="1">
      <alignment horizontal="center" vertical="center"/>
    </xf>
    <xf numFmtId="165" fontId="17" fillId="3" borderId="2" xfId="0" applyFont="1" applyFill="1" applyBorder="1" applyAlignment="1">
      <alignment horizontal="center" wrapText="1"/>
    </xf>
    <xf numFmtId="165" fontId="17" fillId="4" borderId="2" xfId="0" applyFont="1" applyFill="1" applyBorder="1" applyAlignment="1">
      <alignment horizontal="center" vertical="center"/>
    </xf>
    <xf numFmtId="165" fontId="17" fillId="4" borderId="2" xfId="0" applyFont="1" applyFill="1" applyBorder="1" applyAlignment="1">
      <alignment horizontal="center" wrapText="1"/>
    </xf>
    <xf numFmtId="165" fontId="17" fillId="7" borderId="2" xfId="0" applyFont="1" applyFill="1" applyBorder="1" applyAlignment="1">
      <alignment horizontal="center" vertical="center"/>
    </xf>
    <xf numFmtId="165" fontId="17" fillId="7" borderId="2" xfId="0" applyFont="1" applyFill="1" applyBorder="1" applyAlignment="1">
      <alignment horizontal="center" wrapText="1"/>
    </xf>
    <xf numFmtId="165" fontId="17" fillId="8" borderId="2" xfId="0" applyFont="1" applyFill="1" applyBorder="1" applyAlignment="1">
      <alignment horizontal="center" vertical="center"/>
    </xf>
    <xf numFmtId="165" fontId="17" fillId="8" borderId="2" xfId="0" applyFont="1" applyFill="1" applyBorder="1" applyAlignment="1">
      <alignment horizontal="center" wrapText="1"/>
    </xf>
    <xf numFmtId="165" fontId="17" fillId="5" borderId="2" xfId="0" applyFont="1" applyFill="1" applyBorder="1" applyAlignment="1">
      <alignment horizontal="center" vertical="center"/>
    </xf>
    <xf numFmtId="165" fontId="17" fillId="5" borderId="2" xfId="0" applyFont="1" applyFill="1" applyBorder="1" applyAlignment="1">
      <alignment horizontal="center" wrapText="1"/>
    </xf>
    <xf numFmtId="0" fontId="14" fillId="9" borderId="11" xfId="0" applyNumberFormat="1" applyFont="1" applyFill="1" applyBorder="1" applyAlignment="1" applyProtection="1">
      <alignment horizontal="left"/>
    </xf>
    <xf numFmtId="165" fontId="5" fillId="0" borderId="12" xfId="0" applyFont="1" applyFill="1" applyBorder="1"/>
    <xf numFmtId="1" fontId="12" fillId="9" borderId="12" xfId="0" applyNumberFormat="1" applyFont="1" applyFill="1" applyBorder="1" applyAlignment="1" applyProtection="1">
      <alignment horizontal="center"/>
    </xf>
    <xf numFmtId="165" fontId="10" fillId="0" borderId="12" xfId="0" applyFont="1" applyBorder="1"/>
    <xf numFmtId="165" fontId="10" fillId="0" borderId="13" xfId="0" applyFont="1" applyBorder="1"/>
    <xf numFmtId="165" fontId="6" fillId="0" borderId="0" xfId="0" applyFont="1" applyFill="1" applyBorder="1"/>
    <xf numFmtId="1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165" fontId="9" fillId="0" borderId="0" xfId="0" applyFont="1" applyFill="1" applyBorder="1" applyAlignment="1">
      <alignment horizontal="center" vertical="center"/>
    </xf>
    <xf numFmtId="165" fontId="9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wrapText="1"/>
    </xf>
    <xf numFmtId="9" fontId="6" fillId="0" borderId="0" xfId="6" applyFont="1" applyFill="1" applyBorder="1" applyAlignment="1">
      <alignment horizontal="center"/>
    </xf>
    <xf numFmtId="165" fontId="17" fillId="0" borderId="0" xfId="0" applyFont="1" applyFill="1" applyBorder="1" applyAlignment="1">
      <alignment horizontal="center" vertical="center"/>
    </xf>
    <xf numFmtId="165" fontId="17" fillId="0" borderId="0" xfId="0" applyFont="1" applyFill="1" applyBorder="1" applyAlignment="1">
      <alignment horizontal="center" wrapText="1"/>
    </xf>
    <xf numFmtId="164" fontId="38" fillId="9" borderId="12" xfId="1" applyFont="1" applyFill="1" applyBorder="1" applyAlignment="1" applyProtection="1">
      <alignment horizontal="center"/>
    </xf>
    <xf numFmtId="9" fontId="39" fillId="9" borderId="12" xfId="6" applyFont="1" applyFill="1" applyBorder="1" applyAlignment="1" applyProtection="1">
      <alignment horizontal="right"/>
    </xf>
    <xf numFmtId="164" fontId="39" fillId="0" borderId="12" xfId="1" applyFont="1" applyFill="1" applyBorder="1" applyAlignment="1" applyProtection="1">
      <alignment horizontal="right"/>
    </xf>
    <xf numFmtId="164" fontId="39" fillId="0" borderId="13" xfId="1" applyFont="1" applyFill="1" applyBorder="1" applyAlignment="1" applyProtection="1">
      <alignment horizontal="right"/>
    </xf>
    <xf numFmtId="0" fontId="11" fillId="0" borderId="2" xfId="0" applyNumberFormat="1" applyFont="1" applyFill="1" applyBorder="1" applyAlignment="1" applyProtection="1">
      <alignment horizontal="center" vertical="center"/>
    </xf>
    <xf numFmtId="164" fontId="41" fillId="0" borderId="12" xfId="1" applyFont="1" applyFill="1" applyBorder="1" applyAlignment="1" applyProtection="1">
      <alignment horizontal="right"/>
    </xf>
    <xf numFmtId="165" fontId="42" fillId="0" borderId="10" xfId="0" applyFont="1" applyFill="1" applyBorder="1"/>
    <xf numFmtId="165" fontId="43" fillId="0" borderId="0" xfId="0" applyFont="1" applyFill="1" applyBorder="1" applyAlignment="1">
      <alignment horizontal="center" vertical="center"/>
    </xf>
    <xf numFmtId="165" fontId="42" fillId="0" borderId="1" xfId="0" applyFont="1" applyFill="1" applyBorder="1"/>
    <xf numFmtId="1" fontId="9" fillId="0" borderId="6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164" fontId="10" fillId="0" borderId="0" xfId="1" applyFont="1" applyBorder="1"/>
    <xf numFmtId="9" fontId="10" fillId="0" borderId="0" xfId="6" applyFont="1" applyBorder="1"/>
    <xf numFmtId="1" fontId="12" fillId="0" borderId="2" xfId="0" applyNumberFormat="1" applyFont="1" applyFill="1" applyBorder="1" applyAlignment="1" applyProtection="1">
      <alignment horizontal="center"/>
    </xf>
    <xf numFmtId="165" fontId="5" fillId="0" borderId="2" xfId="0" applyNumberFormat="1" applyFont="1" applyFill="1" applyBorder="1" applyAlignment="1" applyProtection="1">
      <alignment horizontal="left" vertical="center"/>
    </xf>
    <xf numFmtId="165" fontId="5" fillId="0" borderId="2" xfId="0" applyNumberFormat="1" applyFont="1" applyFill="1" applyBorder="1" applyAlignment="1" applyProtection="1">
      <alignment horizontal="center" vertical="center" wrapText="1"/>
    </xf>
    <xf numFmtId="37" fontId="9" fillId="0" borderId="11" xfId="0" applyNumberFormat="1" applyFont="1" applyFill="1" applyBorder="1" applyAlignment="1" applyProtection="1">
      <alignment horizontal="center"/>
    </xf>
    <xf numFmtId="0" fontId="6" fillId="0" borderId="0" xfId="0" quotePrefix="1" applyNumberFormat="1" applyFont="1" applyAlignment="1">
      <alignment horizontal="left"/>
    </xf>
    <xf numFmtId="0" fontId="0" fillId="0" borderId="0" xfId="0" quotePrefix="1" applyNumberFormat="1" applyAlignment="1">
      <alignment horizontal="left"/>
    </xf>
    <xf numFmtId="0" fontId="2" fillId="0" borderId="0" xfId="0" quotePrefix="1" applyNumberFormat="1" applyFont="1" applyAlignment="1">
      <alignment horizontal="left"/>
    </xf>
    <xf numFmtId="0" fontId="0" fillId="0" borderId="0" xfId="0" quotePrefix="1" applyNumberFormat="1" applyFill="1" applyAlignment="1">
      <alignment horizontal="left" indent="1"/>
    </xf>
    <xf numFmtId="0" fontId="0" fillId="0" borderId="0" xfId="0" applyNumberFormat="1"/>
    <xf numFmtId="15" fontId="6" fillId="0" borderId="0" xfId="0" applyNumberFormat="1" applyFont="1"/>
    <xf numFmtId="0" fontId="32" fillId="0" borderId="0" xfId="0" quotePrefix="1" applyNumberFormat="1" applyFont="1" applyAlignment="1">
      <alignment horizontal="left"/>
    </xf>
    <xf numFmtId="165" fontId="14" fillId="0" borderId="13" xfId="0" applyNumberFormat="1" applyFont="1" applyFill="1" applyBorder="1" applyAlignment="1" applyProtection="1"/>
    <xf numFmtId="165" fontId="14" fillId="0" borderId="12" xfId="0" applyNumberFormat="1" applyFont="1" applyFill="1" applyBorder="1" applyAlignment="1" applyProtection="1"/>
    <xf numFmtId="165" fontId="14" fillId="0" borderId="11" xfId="0" applyNumberFormat="1" applyFont="1" applyFill="1" applyBorder="1" applyAlignment="1" applyProtection="1"/>
    <xf numFmtId="165" fontId="10" fillId="0" borderId="0" xfId="0" applyFont="1" applyBorder="1" applyAlignment="1">
      <alignment horizontal="centerContinuous"/>
    </xf>
    <xf numFmtId="165" fontId="48" fillId="0" borderId="0" xfId="0" applyFont="1" applyBorder="1"/>
    <xf numFmtId="165" fontId="17" fillId="4" borderId="2" xfId="0" applyFont="1" applyFill="1" applyBorder="1" applyAlignment="1">
      <alignment horizontal="center" vertical="center" wrapText="1"/>
    </xf>
    <xf numFmtId="165" fontId="17" fillId="3" borderId="2" xfId="0" applyFont="1" applyFill="1" applyBorder="1" applyAlignment="1">
      <alignment horizontal="center" vertical="center" wrapText="1"/>
    </xf>
    <xf numFmtId="165" fontId="17" fillId="7" borderId="2" xfId="0" applyFont="1" applyFill="1" applyBorder="1" applyAlignment="1">
      <alignment horizontal="center" vertical="center" wrapText="1"/>
    </xf>
    <xf numFmtId="165" fontId="17" fillId="5" borderId="2" xfId="0" applyFont="1" applyFill="1" applyBorder="1" applyAlignment="1">
      <alignment horizontal="center" vertical="center" wrapText="1"/>
    </xf>
    <xf numFmtId="165" fontId="17" fillId="8" borderId="2" xfId="0" applyFont="1" applyFill="1" applyBorder="1" applyAlignment="1">
      <alignment horizontal="center" vertical="center" wrapText="1"/>
    </xf>
    <xf numFmtId="165" fontId="6" fillId="13" borderId="15" xfId="0" applyNumberFormat="1" applyFont="1" applyFill="1" applyBorder="1" applyAlignment="1" applyProtection="1">
      <alignment horizontal="centerContinuous" vertical="center" wrapText="1"/>
    </xf>
    <xf numFmtId="165" fontId="6" fillId="13" borderId="9" xfId="0" applyNumberFormat="1" applyFont="1" applyFill="1" applyBorder="1" applyAlignment="1" applyProtection="1">
      <alignment horizontal="centerContinuous" vertical="center" wrapText="1"/>
    </xf>
    <xf numFmtId="165" fontId="17" fillId="13" borderId="2" xfId="0" applyFont="1" applyFill="1" applyBorder="1" applyAlignment="1">
      <alignment horizontal="center" vertical="center" wrapText="1"/>
    </xf>
    <xf numFmtId="165" fontId="10" fillId="0" borderId="3" xfId="0" applyFont="1" applyFill="1" applyBorder="1" applyAlignment="1"/>
    <xf numFmtId="165" fontId="10" fillId="0" borderId="3" xfId="0" applyFont="1" applyFill="1" applyBorder="1" applyAlignment="1">
      <alignment horizontal="center"/>
    </xf>
    <xf numFmtId="165" fontId="10" fillId="0" borderId="3" xfId="0" applyFont="1" applyFill="1" applyBorder="1"/>
    <xf numFmtId="165" fontId="10" fillId="0" borderId="8" xfId="0" applyFont="1" applyFill="1" applyBorder="1"/>
    <xf numFmtId="0" fontId="46" fillId="0" borderId="10" xfId="0" quotePrefix="1" applyNumberFormat="1" applyFont="1" applyFill="1" applyBorder="1" applyAlignment="1" applyProtection="1">
      <alignment horizontal="left" indent="1"/>
      <protection locked="0"/>
    </xf>
    <xf numFmtId="0" fontId="46" fillId="0" borderId="0" xfId="0" quotePrefix="1" applyNumberFormat="1" applyFont="1" applyFill="1" applyBorder="1" applyAlignment="1" applyProtection="1">
      <alignment horizontal="left" indent="1"/>
      <protection locked="0"/>
    </xf>
    <xf numFmtId="165" fontId="10" fillId="0" borderId="0" xfId="0" applyFont="1" applyFill="1" applyBorder="1" applyAlignment="1">
      <alignment horizontal="center"/>
    </xf>
    <xf numFmtId="165" fontId="10" fillId="0" borderId="4" xfId="0" applyFont="1" applyFill="1" applyBorder="1"/>
    <xf numFmtId="0" fontId="46" fillId="0" borderId="15" xfId="0" applyNumberFormat="1" applyFont="1" applyFill="1" applyBorder="1" applyAlignment="1" applyProtection="1">
      <alignment horizontal="left" indent="1"/>
      <protection locked="0"/>
    </xf>
    <xf numFmtId="0" fontId="46" fillId="0" borderId="5" xfId="0" applyNumberFormat="1" applyFont="1" applyFill="1" applyBorder="1" applyAlignment="1" applyProtection="1">
      <alignment horizontal="left" indent="1"/>
      <protection locked="0"/>
    </xf>
    <xf numFmtId="165" fontId="10" fillId="0" borderId="5" xfId="0" applyFont="1" applyFill="1" applyBorder="1"/>
    <xf numFmtId="165" fontId="10" fillId="0" borderId="5" xfId="0" applyFont="1" applyFill="1" applyBorder="1" applyAlignment="1">
      <alignment horizontal="center"/>
    </xf>
    <xf numFmtId="165" fontId="10" fillId="0" borderId="9" xfId="0" applyFont="1" applyFill="1" applyBorder="1"/>
    <xf numFmtId="165" fontId="5" fillId="0" borderId="0" xfId="0" applyFont="1" applyFill="1"/>
    <xf numFmtId="165" fontId="10" fillId="0" borderId="0" xfId="0" applyFont="1" applyFill="1"/>
    <xf numFmtId="1" fontId="5" fillId="0" borderId="0" xfId="0" applyNumberFormat="1" applyFont="1" applyFill="1" applyBorder="1"/>
    <xf numFmtId="1" fontId="5" fillId="0" borderId="0" xfId="0" applyNumberFormat="1" applyFont="1" applyBorder="1"/>
    <xf numFmtId="0" fontId="14" fillId="0" borderId="11" xfId="0" applyNumberFormat="1" applyFont="1" applyFill="1" applyBorder="1" applyAlignment="1" applyProtection="1">
      <alignment horizontal="left"/>
    </xf>
    <xf numFmtId="1" fontId="12" fillId="0" borderId="12" xfId="0" applyNumberFormat="1" applyFont="1" applyFill="1" applyBorder="1" applyAlignment="1" applyProtection="1">
      <alignment horizontal="center"/>
    </xf>
    <xf numFmtId="164" fontId="38" fillId="0" borderId="12" xfId="1" applyFont="1" applyFill="1" applyBorder="1" applyAlignment="1" applyProtection="1">
      <alignment horizontal="center"/>
    </xf>
    <xf numFmtId="9" fontId="39" fillId="0" borderId="12" xfId="6" applyFont="1" applyFill="1" applyBorder="1" applyAlignment="1" applyProtection="1">
      <alignment horizontal="right"/>
    </xf>
    <xf numFmtId="9" fontId="11" fillId="0" borderId="12" xfId="6" applyFont="1" applyFill="1" applyBorder="1" applyAlignment="1" applyProtection="1">
      <alignment horizontal="right"/>
    </xf>
    <xf numFmtId="9" fontId="5" fillId="0" borderId="0" xfId="6" applyFont="1" applyFill="1" applyBorder="1" applyAlignment="1">
      <alignment horizontal="left"/>
    </xf>
    <xf numFmtId="1" fontId="44" fillId="0" borderId="0" xfId="0" applyNumberFormat="1" applyFont="1" applyFill="1" applyBorder="1" applyAlignment="1" applyProtection="1">
      <alignment horizontal="center"/>
    </xf>
    <xf numFmtId="1" fontId="45" fillId="0" borderId="0" xfId="1" applyNumberFormat="1" applyFont="1" applyFill="1" applyBorder="1" applyAlignment="1" applyProtection="1">
      <alignment horizontal="center"/>
      <protection locked="0"/>
    </xf>
    <xf numFmtId="165" fontId="44" fillId="0" borderId="0" xfId="0" applyNumberFormat="1" applyFont="1" applyFill="1" applyBorder="1" applyAlignment="1" applyProtection="1">
      <alignment horizontal="left"/>
    </xf>
    <xf numFmtId="165" fontId="44" fillId="0" borderId="0" xfId="0" applyNumberFormat="1" applyFont="1" applyFill="1" applyBorder="1" applyAlignment="1" applyProtection="1">
      <alignment horizontal="center"/>
    </xf>
    <xf numFmtId="37" fontId="44" fillId="0" borderId="0" xfId="0" applyNumberFormat="1" applyFont="1" applyFill="1" applyBorder="1" applyAlignment="1" applyProtection="1">
      <alignment horizontal="center"/>
    </xf>
    <xf numFmtId="164" fontId="5" fillId="0" borderId="0" xfId="1" applyFont="1" applyFill="1" applyBorder="1"/>
    <xf numFmtId="164" fontId="5" fillId="9" borderId="2" xfId="1" applyFont="1" applyFill="1" applyBorder="1"/>
    <xf numFmtId="0" fontId="7" fillId="9" borderId="2" xfId="0" applyNumberFormat="1" applyFont="1" applyFill="1" applyBorder="1" applyAlignment="1" applyProtection="1">
      <alignment horizontal="center"/>
    </xf>
    <xf numFmtId="165" fontId="19" fillId="9" borderId="2" xfId="0" applyNumberFormat="1" applyFont="1" applyFill="1" applyBorder="1" applyAlignment="1" applyProtection="1">
      <alignment horizontal="left"/>
    </xf>
    <xf numFmtId="0" fontId="49" fillId="0" borderId="0" xfId="0" quotePrefix="1" applyNumberFormat="1" applyFont="1" applyAlignment="1">
      <alignment horizontal="left"/>
    </xf>
    <xf numFmtId="1" fontId="12" fillId="9" borderId="2" xfId="0" applyNumberFormat="1" applyFont="1" applyFill="1" applyBorder="1" applyAlignment="1" applyProtection="1">
      <alignment horizontal="center"/>
    </xf>
    <xf numFmtId="37" fontId="9" fillId="9" borderId="11" xfId="0" applyNumberFormat="1" applyFont="1" applyFill="1" applyBorder="1" applyAlignment="1" applyProtection="1">
      <alignment horizontal="center"/>
    </xf>
    <xf numFmtId="10" fontId="11" fillId="9" borderId="0" xfId="6" applyNumberFormat="1" applyFont="1" applyFill="1" applyBorder="1" applyAlignment="1" applyProtection="1">
      <alignment horizontal="right"/>
    </xf>
    <xf numFmtId="164" fontId="11" fillId="9" borderId="11" xfId="1" applyFont="1" applyFill="1" applyBorder="1" applyAlignment="1" applyProtection="1">
      <alignment horizontal="right"/>
    </xf>
    <xf numFmtId="164" fontId="11" fillId="9" borderId="13" xfId="1" applyFont="1" applyFill="1" applyBorder="1" applyAlignment="1" applyProtection="1">
      <alignment horizontal="right"/>
    </xf>
    <xf numFmtId="10" fontId="11" fillId="0" borderId="0" xfId="6" applyNumberFormat="1" applyFont="1" applyFill="1" applyBorder="1" applyAlignment="1" applyProtection="1">
      <alignment horizontal="right"/>
    </xf>
    <xf numFmtId="1" fontId="12" fillId="0" borderId="7" xfId="0" applyNumberFormat="1" applyFont="1" applyFill="1" applyBorder="1" applyAlignment="1" applyProtection="1">
      <alignment horizontal="center"/>
    </xf>
    <xf numFmtId="0" fontId="0" fillId="9" borderId="0" xfId="0" quotePrefix="1" applyNumberFormat="1" applyFill="1" applyAlignment="1">
      <alignment horizontal="left" indent="1"/>
    </xf>
    <xf numFmtId="165" fontId="0" fillId="9" borderId="0" xfId="0" applyFill="1"/>
    <xf numFmtId="9" fontId="11" fillId="9" borderId="0" xfId="6" applyFont="1" applyFill="1" applyBorder="1" applyAlignment="1" applyProtection="1">
      <alignment horizontal="right"/>
    </xf>
    <xf numFmtId="37" fontId="9" fillId="9" borderId="18" xfId="0" applyNumberFormat="1" applyFont="1" applyFill="1" applyBorder="1" applyAlignment="1" applyProtection="1">
      <alignment horizontal="center"/>
    </xf>
    <xf numFmtId="37" fontId="9" fillId="9" borderId="1" xfId="0" applyNumberFormat="1" applyFont="1" applyFill="1" applyBorder="1" applyAlignment="1" applyProtection="1">
      <alignment horizontal="center"/>
    </xf>
    <xf numFmtId="1" fontId="9" fillId="9" borderId="0" xfId="0" applyNumberFormat="1" applyFont="1" applyFill="1" applyBorder="1" applyAlignment="1">
      <alignment horizontal="center"/>
    </xf>
    <xf numFmtId="0" fontId="9" fillId="9" borderId="0" xfId="0" applyNumberFormat="1" applyFont="1" applyFill="1" applyBorder="1" applyAlignment="1">
      <alignment horizontal="center"/>
    </xf>
    <xf numFmtId="49" fontId="9" fillId="9" borderId="0" xfId="0" applyNumberFormat="1" applyFont="1" applyFill="1" applyBorder="1" applyAlignment="1">
      <alignment horizontal="center"/>
    </xf>
    <xf numFmtId="165" fontId="9" fillId="9" borderId="0" xfId="0" applyFont="1" applyFill="1" applyBorder="1" applyAlignment="1">
      <alignment horizontal="center" vertical="center"/>
    </xf>
    <xf numFmtId="165" fontId="9" fillId="9" borderId="0" xfId="0" applyFont="1" applyFill="1" applyBorder="1" applyAlignment="1">
      <alignment horizontal="center" vertical="center" wrapText="1"/>
    </xf>
    <xf numFmtId="49" fontId="7" fillId="9" borderId="0" xfId="0" applyNumberFormat="1" applyFont="1" applyFill="1" applyBorder="1" applyAlignment="1" applyProtection="1">
      <alignment horizontal="center" wrapText="1"/>
    </xf>
    <xf numFmtId="165" fontId="17" fillId="9" borderId="0" xfId="0" applyFont="1" applyFill="1" applyBorder="1" applyAlignment="1">
      <alignment horizontal="center" vertical="center"/>
    </xf>
    <xf numFmtId="165" fontId="17" fillId="9" borderId="0" xfId="0" applyFont="1" applyFill="1" applyBorder="1" applyAlignment="1">
      <alignment horizontal="center" wrapText="1"/>
    </xf>
    <xf numFmtId="1" fontId="5" fillId="9" borderId="0" xfId="0" applyNumberFormat="1" applyFont="1" applyFill="1" applyBorder="1"/>
    <xf numFmtId="165" fontId="5" fillId="9" borderId="12" xfId="0" applyFont="1" applyFill="1" applyBorder="1"/>
    <xf numFmtId="164" fontId="39" fillId="9" borderId="12" xfId="1" applyFont="1" applyFill="1" applyBorder="1" applyAlignment="1" applyProtection="1">
      <alignment horizontal="right"/>
    </xf>
    <xf numFmtId="164" fontId="39" fillId="9" borderId="13" xfId="1" applyFont="1" applyFill="1" applyBorder="1" applyAlignment="1" applyProtection="1">
      <alignment horizontal="right"/>
    </xf>
    <xf numFmtId="9" fontId="6" fillId="9" borderId="0" xfId="6" applyFont="1" applyFill="1" applyBorder="1" applyAlignment="1">
      <alignment horizontal="center"/>
    </xf>
    <xf numFmtId="165" fontId="5" fillId="9" borderId="0" xfId="0" applyFont="1" applyFill="1"/>
    <xf numFmtId="165" fontId="10" fillId="9" borderId="0" xfId="0" applyFont="1" applyFill="1"/>
    <xf numFmtId="165" fontId="5" fillId="9" borderId="0" xfId="0" applyFont="1" applyFill="1" applyBorder="1"/>
    <xf numFmtId="49" fontId="22" fillId="2" borderId="11" xfId="0" applyNumberFormat="1" applyFont="1" applyFill="1" applyBorder="1" applyAlignment="1" applyProtection="1">
      <alignment horizontal="centerContinuous" vertical="center"/>
    </xf>
    <xf numFmtId="49" fontId="22" fillId="2" borderId="12" xfId="0" applyNumberFormat="1" applyFont="1" applyFill="1" applyBorder="1" applyAlignment="1" applyProtection="1">
      <alignment horizontal="centerContinuous" vertical="center"/>
    </xf>
    <xf numFmtId="49" fontId="22" fillId="2" borderId="13" xfId="0" applyNumberFormat="1" applyFont="1" applyFill="1" applyBorder="1" applyAlignment="1" applyProtection="1">
      <alignment horizontal="centerContinuous" vertical="center"/>
    </xf>
    <xf numFmtId="1" fontId="44" fillId="0" borderId="11" xfId="0" applyNumberFormat="1" applyFont="1" applyFill="1" applyBorder="1" applyAlignment="1" applyProtection="1">
      <alignment horizontal="center"/>
    </xf>
    <xf numFmtId="0" fontId="7" fillId="0" borderId="12" xfId="0" applyNumberFormat="1" applyFont="1" applyFill="1" applyBorder="1" applyAlignment="1" applyProtection="1">
      <alignment horizontal="center"/>
    </xf>
    <xf numFmtId="165" fontId="19" fillId="0" borderId="12" xfId="0" applyNumberFormat="1" applyFont="1" applyFill="1" applyBorder="1" applyAlignment="1" applyProtection="1">
      <alignment horizontal="left"/>
    </xf>
    <xf numFmtId="165" fontId="2" fillId="0" borderId="12" xfId="0" applyNumberFormat="1" applyFont="1" applyFill="1" applyBorder="1" applyAlignment="1" applyProtection="1">
      <alignment horizontal="center"/>
    </xf>
    <xf numFmtId="37" fontId="2" fillId="0" borderId="12" xfId="0" applyNumberFormat="1" applyFont="1" applyFill="1" applyBorder="1" applyAlignment="1" applyProtection="1">
      <alignment horizontal="center"/>
    </xf>
    <xf numFmtId="164" fontId="5" fillId="0" borderId="12" xfId="1" applyFont="1" applyFill="1" applyBorder="1"/>
    <xf numFmtId="1" fontId="44" fillId="9" borderId="2" xfId="0" applyNumberFormat="1" applyFont="1" applyFill="1" applyBorder="1" applyAlignment="1" applyProtection="1">
      <alignment horizontal="center"/>
    </xf>
    <xf numFmtId="165" fontId="14" fillId="0" borderId="0" xfId="0" applyNumberFormat="1" applyFont="1" applyFill="1" applyBorder="1" applyAlignment="1" applyProtection="1"/>
    <xf numFmtId="165" fontId="14" fillId="9" borderId="11" xfId="0" applyNumberFormat="1" applyFont="1" applyFill="1" applyBorder="1" applyAlignment="1" applyProtection="1"/>
    <xf numFmtId="165" fontId="14" fillId="9" borderId="12" xfId="0" applyNumberFormat="1" applyFont="1" applyFill="1" applyBorder="1" applyAlignment="1" applyProtection="1"/>
    <xf numFmtId="165" fontId="14" fillId="9" borderId="13" xfId="0" applyNumberFormat="1" applyFont="1" applyFill="1" applyBorder="1" applyAlignment="1" applyProtection="1"/>
    <xf numFmtId="1" fontId="44" fillId="9" borderId="11" xfId="0" applyNumberFormat="1" applyFont="1" applyFill="1" applyBorder="1" applyAlignment="1" applyProtection="1">
      <alignment horizontal="center"/>
    </xf>
    <xf numFmtId="0" fontId="7" fillId="9" borderId="12" xfId="0" applyNumberFormat="1" applyFont="1" applyFill="1" applyBorder="1" applyAlignment="1" applyProtection="1">
      <alignment horizontal="center"/>
    </xf>
    <xf numFmtId="165" fontId="19" fillId="9" borderId="12" xfId="0" applyNumberFormat="1" applyFont="1" applyFill="1" applyBorder="1" applyAlignment="1" applyProtection="1">
      <alignment horizontal="left"/>
    </xf>
    <xf numFmtId="165" fontId="2" fillId="9" borderId="12" xfId="0" applyNumberFormat="1" applyFont="1" applyFill="1" applyBorder="1" applyAlignment="1" applyProtection="1">
      <alignment horizontal="center"/>
    </xf>
    <xf numFmtId="37" fontId="2" fillId="9" borderId="12" xfId="0" applyNumberFormat="1" applyFont="1" applyFill="1" applyBorder="1" applyAlignment="1" applyProtection="1">
      <alignment horizontal="center"/>
    </xf>
    <xf numFmtId="164" fontId="5" fillId="9" borderId="12" xfId="1" applyFont="1" applyFill="1" applyBorder="1"/>
    <xf numFmtId="164" fontId="5" fillId="9" borderId="13" xfId="1" applyFont="1" applyFill="1" applyBorder="1"/>
    <xf numFmtId="0" fontId="7" fillId="9" borderId="0" xfId="0" applyNumberFormat="1" applyFont="1" applyFill="1" applyBorder="1" applyAlignment="1" applyProtection="1">
      <alignment horizontal="center"/>
    </xf>
    <xf numFmtId="165" fontId="19" fillId="9" borderId="0" xfId="0" applyNumberFormat="1" applyFont="1" applyFill="1" applyBorder="1" applyAlignment="1" applyProtection="1">
      <alignment horizontal="left"/>
    </xf>
    <xf numFmtId="165" fontId="2" fillId="9" borderId="0" xfId="0" applyNumberFormat="1" applyFont="1" applyFill="1" applyBorder="1" applyAlignment="1" applyProtection="1">
      <alignment horizontal="center"/>
    </xf>
    <xf numFmtId="37" fontId="2" fillId="9" borderId="0" xfId="0" applyNumberFormat="1" applyFont="1" applyFill="1" applyBorder="1" applyAlignment="1" applyProtection="1">
      <alignment horizontal="center"/>
    </xf>
    <xf numFmtId="164" fontId="5" fillId="9" borderId="0" xfId="1" applyFont="1" applyFill="1" applyBorder="1"/>
    <xf numFmtId="1" fontId="44" fillId="9" borderId="14" xfId="0" applyNumberFormat="1" applyFont="1" applyFill="1" applyBorder="1" applyAlignment="1" applyProtection="1">
      <alignment horizontal="center"/>
    </xf>
    <xf numFmtId="165" fontId="10" fillId="9" borderId="0" xfId="0" applyFont="1" applyFill="1" applyAlignment="1">
      <alignment horizontal="center"/>
    </xf>
    <xf numFmtId="165" fontId="10" fillId="9" borderId="3" xfId="0" applyFont="1" applyFill="1" applyBorder="1" applyAlignment="1"/>
    <xf numFmtId="165" fontId="10" fillId="9" borderId="3" xfId="0" applyFont="1" applyFill="1" applyBorder="1" applyAlignment="1">
      <alignment horizontal="center"/>
    </xf>
    <xf numFmtId="165" fontId="10" fillId="9" borderId="3" xfId="0" applyFont="1" applyFill="1" applyBorder="1"/>
    <xf numFmtId="165" fontId="48" fillId="9" borderId="0" xfId="0" applyFont="1" applyFill="1" applyBorder="1"/>
    <xf numFmtId="164" fontId="11" fillId="9" borderId="1" xfId="1" applyFont="1" applyFill="1" applyBorder="1" applyAlignment="1" applyProtection="1">
      <alignment horizontal="right"/>
    </xf>
    <xf numFmtId="164" fontId="11" fillId="9" borderId="8" xfId="1" applyFont="1" applyFill="1" applyBorder="1" applyAlignment="1" applyProtection="1">
      <alignment horizontal="right"/>
    </xf>
    <xf numFmtId="164" fontId="5" fillId="10" borderId="2" xfId="1" applyFont="1" applyFill="1" applyBorder="1"/>
    <xf numFmtId="164" fontId="10" fillId="9" borderId="0" xfId="1" applyFont="1" applyFill="1" applyBorder="1"/>
    <xf numFmtId="165" fontId="10" fillId="0" borderId="0" xfId="0" quotePrefix="1" applyFont="1"/>
    <xf numFmtId="9" fontId="5" fillId="0" borderId="0" xfId="6" applyFont="1" applyFill="1" applyBorder="1"/>
    <xf numFmtId="9" fontId="10" fillId="9" borderId="0" xfId="6" applyFont="1" applyFill="1" applyBorder="1"/>
    <xf numFmtId="9" fontId="5" fillId="9" borderId="12" xfId="6" applyFont="1" applyFill="1" applyBorder="1"/>
    <xf numFmtId="164" fontId="41" fillId="9" borderId="12" xfId="1" applyFont="1" applyFill="1" applyBorder="1" applyAlignment="1" applyProtection="1">
      <alignment horizontal="right"/>
    </xf>
    <xf numFmtId="9" fontId="14" fillId="9" borderId="12" xfId="6" applyFont="1" applyFill="1" applyBorder="1" applyAlignment="1" applyProtection="1"/>
    <xf numFmtId="1" fontId="44" fillId="0" borderId="2" xfId="0" applyNumberFormat="1" applyFont="1" applyFill="1" applyBorder="1" applyAlignment="1" applyProtection="1">
      <alignment horizontal="center"/>
    </xf>
    <xf numFmtId="164" fontId="5" fillId="0" borderId="2" xfId="1" applyFont="1" applyFill="1" applyBorder="1"/>
    <xf numFmtId="9" fontId="11" fillId="0" borderId="0" xfId="6" applyFont="1" applyFill="1" applyBorder="1" applyAlignment="1" applyProtection="1">
      <alignment horizontal="right"/>
    </xf>
    <xf numFmtId="165" fontId="19" fillId="0" borderId="2" xfId="0" applyNumberFormat="1" applyFont="1" applyFill="1" applyBorder="1" applyAlignment="1" applyProtection="1">
      <alignment horizontal="left"/>
    </xf>
    <xf numFmtId="165" fontId="2" fillId="0" borderId="2" xfId="0" applyNumberFormat="1" applyFont="1" applyFill="1" applyBorder="1" applyAlignment="1" applyProtection="1">
      <alignment horizontal="center"/>
    </xf>
    <xf numFmtId="37" fontId="2" fillId="0" borderId="2" xfId="0" applyNumberFormat="1" applyFont="1" applyFill="1" applyBorder="1" applyAlignment="1" applyProtection="1">
      <alignment horizontal="center"/>
    </xf>
    <xf numFmtId="164" fontId="5" fillId="0" borderId="13" xfId="1" applyFont="1" applyFill="1" applyBorder="1"/>
    <xf numFmtId="9" fontId="10" fillId="0" borderId="0" xfId="6" applyFont="1" applyFill="1" applyBorder="1"/>
    <xf numFmtId="165" fontId="10" fillId="0" borderId="0" xfId="0" applyFont="1" applyFill="1" applyAlignment="1"/>
    <xf numFmtId="165" fontId="10" fillId="0" borderId="0" xfId="0" applyFont="1" applyFill="1" applyAlignment="1">
      <alignment horizontal="center"/>
    </xf>
    <xf numFmtId="164" fontId="10" fillId="0" borderId="0" xfId="1" applyFont="1" applyFill="1" applyBorder="1"/>
    <xf numFmtId="165" fontId="9" fillId="0" borderId="0" xfId="0" applyFont="1" applyBorder="1"/>
    <xf numFmtId="1" fontId="2" fillId="0" borderId="2" xfId="0" applyNumberFormat="1" applyFont="1" applyFill="1" applyBorder="1" applyAlignment="1" applyProtection="1">
      <alignment horizontal="center"/>
    </xf>
    <xf numFmtId="164" fontId="48" fillId="0" borderId="0" xfId="1" applyFont="1" applyFill="1" applyBorder="1"/>
    <xf numFmtId="4" fontId="5" fillId="0" borderId="0" xfId="6" applyNumberFormat="1" applyFont="1" applyFill="1" applyBorder="1"/>
    <xf numFmtId="165" fontId="48" fillId="0" borderId="0" xfId="0" applyFont="1" applyFill="1" applyBorder="1"/>
    <xf numFmtId="1" fontId="2" fillId="0" borderId="2" xfId="1" applyNumberFormat="1" applyFont="1" applyFill="1" applyBorder="1" applyAlignment="1" applyProtection="1">
      <alignment horizontal="center"/>
    </xf>
    <xf numFmtId="1" fontId="15" fillId="0" borderId="2" xfId="0" applyNumberFormat="1" applyFont="1" applyFill="1" applyBorder="1" applyAlignment="1" applyProtection="1">
      <alignment horizontal="center"/>
    </xf>
    <xf numFmtId="165" fontId="15" fillId="0" borderId="2" xfId="0" applyNumberFormat="1" applyFont="1" applyFill="1" applyBorder="1" applyAlignment="1" applyProtection="1">
      <alignment horizontal="center"/>
    </xf>
    <xf numFmtId="37" fontId="15" fillId="0" borderId="2" xfId="0" applyNumberFormat="1" applyFont="1" applyFill="1" applyBorder="1" applyAlignment="1" applyProtection="1">
      <alignment horizontal="center"/>
    </xf>
    <xf numFmtId="1" fontId="15" fillId="0" borderId="2" xfId="1" applyNumberFormat="1" applyFont="1" applyFill="1" applyBorder="1" applyAlignment="1" applyProtection="1">
      <alignment horizontal="center"/>
    </xf>
    <xf numFmtId="1" fontId="5" fillId="0" borderId="2" xfId="4" applyNumberFormat="1" applyFont="1" applyFill="1" applyBorder="1" applyAlignment="1" applyProtection="1">
      <alignment horizontal="center" wrapText="1"/>
      <protection locked="0"/>
    </xf>
    <xf numFmtId="0" fontId="2" fillId="0" borderId="2" xfId="4" applyFont="1" applyFill="1" applyBorder="1" applyAlignment="1">
      <alignment wrapText="1"/>
    </xf>
    <xf numFmtId="37" fontId="2" fillId="0" borderId="2" xfId="5" applyNumberFormat="1" applyFont="1" applyFill="1" applyBorder="1" applyAlignment="1" applyProtection="1">
      <alignment horizontal="center" wrapText="1"/>
    </xf>
    <xf numFmtId="165" fontId="2" fillId="0" borderId="2" xfId="4" applyNumberFormat="1" applyFont="1" applyFill="1" applyBorder="1" applyAlignment="1" applyProtection="1">
      <alignment horizontal="center" wrapText="1"/>
    </xf>
    <xf numFmtId="168" fontId="10" fillId="0" borderId="0" xfId="0" applyNumberFormat="1" applyFont="1" applyFill="1" applyBorder="1"/>
    <xf numFmtId="168" fontId="10" fillId="0" borderId="0" xfId="1" applyNumberFormat="1" applyFont="1" applyFill="1" applyBorder="1"/>
    <xf numFmtId="165" fontId="17" fillId="10" borderId="2" xfId="0" applyFont="1" applyFill="1" applyBorder="1" applyAlignment="1">
      <alignment horizontal="center" vertical="center"/>
    </xf>
    <xf numFmtId="165" fontId="17" fillId="10" borderId="2" xfId="0" applyFont="1" applyFill="1" applyBorder="1" applyAlignment="1">
      <alignment horizontal="center" wrapText="1"/>
    </xf>
    <xf numFmtId="165" fontId="17" fillId="10" borderId="2" xfId="0" applyFont="1" applyFill="1" applyBorder="1" applyAlignment="1">
      <alignment horizontal="center" vertical="center" wrapText="1"/>
    </xf>
    <xf numFmtId="165" fontId="6" fillId="10" borderId="15" xfId="0" applyNumberFormat="1" applyFont="1" applyFill="1" applyBorder="1" applyAlignment="1" applyProtection="1">
      <alignment horizontal="centerContinuous" vertical="center" wrapText="1"/>
    </xf>
    <xf numFmtId="165" fontId="6" fillId="10" borderId="9" xfId="0" applyNumberFormat="1" applyFont="1" applyFill="1" applyBorder="1" applyAlignment="1" applyProtection="1">
      <alignment horizontal="centerContinuous" vertical="center" wrapText="1"/>
    </xf>
    <xf numFmtId="1" fontId="10" fillId="9" borderId="2" xfId="1" applyNumberFormat="1" applyFont="1" applyFill="1" applyBorder="1" applyAlignment="1" applyProtection="1">
      <alignment horizontal="center"/>
      <protection locked="0"/>
    </xf>
    <xf numFmtId="165" fontId="44" fillId="9" borderId="2" xfId="0" applyNumberFormat="1" applyFont="1" applyFill="1" applyBorder="1" applyAlignment="1" applyProtection="1">
      <alignment horizontal="left"/>
    </xf>
    <xf numFmtId="165" fontId="44" fillId="9" borderId="2" xfId="0" applyNumberFormat="1" applyFont="1" applyFill="1" applyBorder="1" applyAlignment="1" applyProtection="1">
      <alignment horizontal="center"/>
    </xf>
    <xf numFmtId="37" fontId="44" fillId="9" borderId="2" xfId="0" applyNumberFormat="1" applyFont="1" applyFill="1" applyBorder="1" applyAlignment="1" applyProtection="1">
      <alignment horizontal="center"/>
    </xf>
    <xf numFmtId="1" fontId="35" fillId="9" borderId="2" xfId="1" applyNumberFormat="1" applyFont="1" applyFill="1" applyBorder="1" applyAlignment="1">
      <alignment horizontal="center"/>
    </xf>
    <xf numFmtId="165" fontId="51" fillId="0" borderId="0" xfId="0" applyFont="1" applyAlignment="1">
      <alignment horizontal="left"/>
    </xf>
    <xf numFmtId="9" fontId="51" fillId="0" borderId="0" xfId="6" applyFont="1" applyAlignment="1">
      <alignment horizontal="center"/>
    </xf>
    <xf numFmtId="165" fontId="51" fillId="0" borderId="0" xfId="0" applyFont="1" applyAlignment="1">
      <alignment horizontal="center"/>
    </xf>
    <xf numFmtId="0" fontId="52" fillId="14" borderId="0" xfId="0" applyNumberFormat="1" applyFont="1" applyFill="1" applyAlignment="1">
      <alignment horizontal="centerContinuous"/>
    </xf>
    <xf numFmtId="165" fontId="53" fillId="15" borderId="0" xfId="0" applyFont="1" applyFill="1" applyAlignment="1">
      <alignment horizontal="left"/>
    </xf>
    <xf numFmtId="9" fontId="53" fillId="15" borderId="0" xfId="0" applyNumberFormat="1" applyFont="1" applyFill="1" applyAlignment="1">
      <alignment horizontal="center"/>
    </xf>
    <xf numFmtId="0" fontId="53" fillId="15" borderId="0" xfId="0" applyNumberFormat="1" applyFont="1" applyFill="1" applyAlignment="1">
      <alignment horizontal="center"/>
    </xf>
    <xf numFmtId="169" fontId="51" fillId="0" borderId="0" xfId="1" applyNumberFormat="1" applyFont="1" applyAlignment="1">
      <alignment horizontal="left"/>
    </xf>
    <xf numFmtId="164" fontId="51" fillId="0" borderId="0" xfId="1" applyFont="1" applyAlignment="1">
      <alignment horizontal="left"/>
    </xf>
    <xf numFmtId="164" fontId="11" fillId="0" borderId="12" xfId="1" applyFont="1" applyFill="1" applyBorder="1" applyAlignment="1" applyProtection="1">
      <alignment horizontal="right"/>
    </xf>
    <xf numFmtId="165" fontId="17" fillId="16" borderId="2" xfId="0" applyFont="1" applyFill="1" applyBorder="1" applyAlignment="1">
      <alignment horizontal="center" wrapText="1"/>
    </xf>
    <xf numFmtId="165" fontId="17" fillId="16" borderId="2" xfId="0" applyFont="1" applyFill="1" applyBorder="1" applyAlignment="1">
      <alignment horizontal="center" vertical="center"/>
    </xf>
    <xf numFmtId="165" fontId="17" fillId="17" borderId="2" xfId="0" applyFont="1" applyFill="1" applyBorder="1" applyAlignment="1">
      <alignment horizontal="center" vertical="center"/>
    </xf>
    <xf numFmtId="165" fontId="17" fillId="17" borderId="2" xfId="0" applyFont="1" applyFill="1" applyBorder="1" applyAlignment="1">
      <alignment horizontal="center" wrapText="1"/>
    </xf>
    <xf numFmtId="165" fontId="17" fillId="16" borderId="2" xfId="0" applyFont="1" applyFill="1" applyBorder="1" applyAlignment="1">
      <alignment horizontal="center" vertical="center" wrapText="1"/>
    </xf>
    <xf numFmtId="165" fontId="17" fillId="17" borderId="2" xfId="0" applyFont="1" applyFill="1" applyBorder="1" applyAlignment="1">
      <alignment horizontal="center" vertical="center" wrapText="1"/>
    </xf>
    <xf numFmtId="164" fontId="14" fillId="0" borderId="12" xfId="1" applyFont="1" applyFill="1" applyBorder="1" applyAlignment="1" applyProtection="1"/>
    <xf numFmtId="1" fontId="44" fillId="10" borderId="2" xfId="0" applyNumberFormat="1" applyFont="1" applyFill="1" applyBorder="1" applyAlignment="1" applyProtection="1">
      <alignment horizontal="center"/>
    </xf>
    <xf numFmtId="0" fontId="7" fillId="10" borderId="2" xfId="0" applyNumberFormat="1" applyFont="1" applyFill="1" applyBorder="1" applyAlignment="1" applyProtection="1">
      <alignment horizontal="center"/>
    </xf>
    <xf numFmtId="165" fontId="19" fillId="10" borderId="2" xfId="0" applyNumberFormat="1" applyFont="1" applyFill="1" applyBorder="1" applyAlignment="1" applyProtection="1">
      <alignment horizontal="left"/>
    </xf>
    <xf numFmtId="165" fontId="2" fillId="10" borderId="2" xfId="0" applyNumberFormat="1" applyFont="1" applyFill="1" applyBorder="1" applyAlignment="1" applyProtection="1">
      <alignment horizontal="center"/>
    </xf>
    <xf numFmtId="37" fontId="2" fillId="10" borderId="2" xfId="0" applyNumberFormat="1" applyFont="1" applyFill="1" applyBorder="1" applyAlignment="1" applyProtection="1">
      <alignment horizontal="center"/>
    </xf>
    <xf numFmtId="164" fontId="5" fillId="9" borderId="12" xfId="1" applyNumberFormat="1" applyFont="1" applyFill="1" applyBorder="1"/>
    <xf numFmtId="1" fontId="44" fillId="10" borderId="11" xfId="0" applyNumberFormat="1" applyFont="1" applyFill="1" applyBorder="1" applyAlignment="1" applyProtection="1">
      <alignment horizontal="center"/>
    </xf>
    <xf numFmtId="164" fontId="14" fillId="9" borderId="12" xfId="1" applyNumberFormat="1" applyFont="1" applyFill="1" applyBorder="1" applyAlignment="1" applyProtection="1"/>
    <xf numFmtId="43" fontId="5" fillId="10" borderId="2" xfId="1" applyNumberFormat="1" applyFont="1" applyFill="1" applyBorder="1"/>
    <xf numFmtId="43" fontId="5" fillId="0" borderId="2" xfId="1" applyNumberFormat="1" applyFont="1" applyFill="1" applyBorder="1"/>
    <xf numFmtId="1" fontId="2" fillId="10" borderId="2" xfId="1" applyNumberFormat="1" applyFont="1" applyFill="1" applyBorder="1" applyAlignment="1" applyProtection="1">
      <alignment horizontal="center"/>
    </xf>
    <xf numFmtId="1" fontId="2" fillId="10" borderId="2" xfId="1" quotePrefix="1" applyNumberFormat="1" applyFont="1" applyFill="1" applyBorder="1" applyAlignment="1" applyProtection="1">
      <alignment horizontal="center" wrapText="1"/>
    </xf>
    <xf numFmtId="1" fontId="5" fillId="10" borderId="2" xfId="4" applyNumberFormat="1" applyFont="1" applyFill="1" applyBorder="1" applyAlignment="1" applyProtection="1">
      <alignment horizontal="center" wrapText="1"/>
      <protection locked="0"/>
    </xf>
    <xf numFmtId="0" fontId="2" fillId="10" borderId="2" xfId="4" applyFont="1" applyFill="1" applyBorder="1" applyAlignment="1">
      <alignment wrapText="1"/>
    </xf>
    <xf numFmtId="165" fontId="2" fillId="10" borderId="2" xfId="5" applyNumberFormat="1" applyFont="1" applyFill="1" applyBorder="1" applyAlignment="1" applyProtection="1">
      <alignment horizontal="center" wrapText="1"/>
    </xf>
    <xf numFmtId="37" fontId="2" fillId="10" borderId="2" xfId="5" applyNumberFormat="1" applyFont="1" applyFill="1" applyBorder="1" applyAlignment="1" applyProtection="1">
      <alignment horizontal="center" wrapText="1"/>
    </xf>
    <xf numFmtId="165" fontId="2" fillId="10" borderId="2" xfId="4" applyNumberFormat="1" applyFont="1" applyFill="1" applyBorder="1" applyAlignment="1" applyProtection="1">
      <alignment horizontal="center" wrapText="1"/>
    </xf>
    <xf numFmtId="1" fontId="2" fillId="10" borderId="2" xfId="0" applyNumberFormat="1" applyFont="1" applyFill="1" applyBorder="1" applyAlignment="1" applyProtection="1">
      <alignment horizontal="center"/>
    </xf>
    <xf numFmtId="0" fontId="5" fillId="10" borderId="2" xfId="0" applyNumberFormat="1" applyFont="1" applyFill="1" applyBorder="1" applyAlignment="1" applyProtection="1">
      <alignment horizontal="center"/>
    </xf>
    <xf numFmtId="165" fontId="2" fillId="10" borderId="2" xfId="0" applyFont="1" applyFill="1" applyBorder="1" applyAlignment="1"/>
    <xf numFmtId="165" fontId="35" fillId="10" borderId="2" xfId="0" applyFont="1" applyFill="1" applyBorder="1" applyAlignment="1">
      <alignment horizontal="center"/>
    </xf>
    <xf numFmtId="165" fontId="34" fillId="10" borderId="2" xfId="0" applyFont="1" applyFill="1" applyBorder="1"/>
    <xf numFmtId="164" fontId="5" fillId="9" borderId="2" xfId="1" applyFont="1" applyFill="1" applyBorder="1" applyAlignment="1">
      <alignment horizontal="center"/>
    </xf>
    <xf numFmtId="1" fontId="12" fillId="10" borderId="2" xfId="0" applyNumberFormat="1" applyFont="1" applyFill="1" applyBorder="1" applyAlignment="1" applyProtection="1">
      <alignment horizontal="center"/>
    </xf>
    <xf numFmtId="165" fontId="5" fillId="10" borderId="2" xfId="0" applyNumberFormat="1" applyFont="1" applyFill="1" applyBorder="1" applyAlignment="1" applyProtection="1">
      <alignment horizontal="left" vertical="center"/>
    </xf>
    <xf numFmtId="0" fontId="11" fillId="10" borderId="2" xfId="0" applyNumberFormat="1" applyFont="1" applyFill="1" applyBorder="1" applyAlignment="1" applyProtection="1">
      <alignment horizontal="center" vertical="center"/>
    </xf>
    <xf numFmtId="165" fontId="5" fillId="10" borderId="2" xfId="0" applyNumberFormat="1" applyFont="1" applyFill="1" applyBorder="1" applyAlignment="1" applyProtection="1">
      <alignment horizontal="center" vertical="center" wrapText="1"/>
    </xf>
    <xf numFmtId="164" fontId="11" fillId="10" borderId="11" xfId="1" applyFont="1" applyFill="1" applyBorder="1" applyAlignment="1" applyProtection="1">
      <alignment horizontal="right"/>
    </xf>
    <xf numFmtId="164" fontId="11" fillId="10" borderId="13" xfId="1" applyFont="1" applyFill="1" applyBorder="1" applyAlignment="1" applyProtection="1">
      <alignment horizontal="right"/>
    </xf>
    <xf numFmtId="164" fontId="11" fillId="10" borderId="12" xfId="1" applyFont="1" applyFill="1" applyBorder="1" applyAlignment="1" applyProtection="1">
      <alignment horizontal="right"/>
    </xf>
    <xf numFmtId="0" fontId="54" fillId="0" borderId="0" xfId="0" applyNumberFormat="1" applyFont="1" applyAlignment="1">
      <alignment vertical="center"/>
    </xf>
    <xf numFmtId="0" fontId="54" fillId="0" borderId="0" xfId="0" applyNumberFormat="1" applyFont="1" applyFill="1" applyBorder="1" applyAlignment="1">
      <alignment horizontal="center" vertical="center"/>
    </xf>
    <xf numFmtId="0" fontId="55" fillId="0" borderId="0" xfId="0" applyNumberFormat="1" applyFont="1" applyFill="1" applyAlignment="1">
      <alignment horizontal="center" vertical="center"/>
    </xf>
    <xf numFmtId="1" fontId="55" fillId="0" borderId="0" xfId="0" applyNumberFormat="1" applyFont="1" applyFill="1" applyAlignment="1">
      <alignment horizontal="center" vertical="center"/>
    </xf>
    <xf numFmtId="4" fontId="55" fillId="0" borderId="0" xfId="0" applyNumberFormat="1" applyFont="1" applyFill="1" applyAlignment="1">
      <alignment horizontal="center" vertical="center"/>
    </xf>
    <xf numFmtId="0" fontId="55" fillId="0" borderId="0" xfId="0" applyNumberFormat="1" applyFont="1" applyFill="1" applyBorder="1" applyAlignment="1">
      <alignment horizontal="center" vertical="center"/>
    </xf>
    <xf numFmtId="0" fontId="55" fillId="0" borderId="0" xfId="0" applyNumberFormat="1" applyFont="1" applyFill="1" applyBorder="1" applyAlignment="1">
      <alignment horizontal="left" vertical="center"/>
    </xf>
    <xf numFmtId="0" fontId="54" fillId="0" borderId="0" xfId="0" applyNumberFormat="1" applyFont="1" applyFill="1" applyBorder="1" applyAlignment="1">
      <alignment horizontal="left" vertical="center"/>
    </xf>
    <xf numFmtId="0" fontId="55" fillId="9" borderId="0" xfId="0" applyNumberFormat="1" applyFont="1" applyFill="1" applyBorder="1" applyAlignment="1">
      <alignment vertical="center"/>
    </xf>
    <xf numFmtId="165" fontId="47" fillId="0" borderId="0" xfId="0" applyFont="1" applyBorder="1"/>
    <xf numFmtId="165" fontId="17" fillId="11" borderId="2" xfId="0" applyFont="1" applyFill="1" applyBorder="1" applyAlignment="1">
      <alignment horizontal="center" wrapText="1"/>
    </xf>
    <xf numFmtId="165" fontId="17" fillId="11" borderId="2" xfId="0" applyFont="1" applyFill="1" applyBorder="1" applyAlignment="1">
      <alignment horizontal="center" vertical="center"/>
    </xf>
    <xf numFmtId="1" fontId="12" fillId="10" borderId="1" xfId="0" applyNumberFormat="1" applyFont="1" applyFill="1" applyBorder="1" applyAlignment="1" applyProtection="1">
      <alignment horizontal="center"/>
    </xf>
    <xf numFmtId="0" fontId="9" fillId="10" borderId="1" xfId="0" applyNumberFormat="1" applyFont="1" applyFill="1" applyBorder="1" applyAlignment="1" applyProtection="1">
      <alignment horizontal="center" vertical="center"/>
    </xf>
    <xf numFmtId="165" fontId="5" fillId="10" borderId="6" xfId="0" applyNumberFormat="1" applyFont="1" applyFill="1" applyBorder="1" applyAlignment="1" applyProtection="1">
      <alignment horizontal="left" vertical="center"/>
    </xf>
    <xf numFmtId="165" fontId="5" fillId="10" borderId="16" xfId="0" applyNumberFormat="1" applyFont="1" applyFill="1" applyBorder="1" applyAlignment="1" applyProtection="1">
      <alignment horizontal="center" vertical="center" wrapText="1"/>
    </xf>
    <xf numFmtId="165" fontId="9" fillId="10" borderId="12" xfId="0" applyNumberFormat="1" applyFont="1" applyFill="1" applyBorder="1" applyAlignment="1" applyProtection="1">
      <alignment horizontal="center"/>
    </xf>
    <xf numFmtId="49" fontId="40" fillId="10" borderId="2" xfId="0" applyNumberFormat="1" applyFont="1" applyFill="1" applyBorder="1" applyAlignment="1" applyProtection="1">
      <alignment horizontal="center" vertical="center"/>
    </xf>
    <xf numFmtId="165" fontId="27" fillId="10" borderId="2" xfId="0" applyNumberFormat="1" applyFont="1" applyFill="1" applyBorder="1" applyAlignment="1" applyProtection="1">
      <alignment horizontal="center" vertical="center" wrapText="1"/>
    </xf>
    <xf numFmtId="37" fontId="9" fillId="10" borderId="11" xfId="0" applyNumberFormat="1" applyFont="1" applyFill="1" applyBorder="1" applyAlignment="1" applyProtection="1">
      <alignment horizontal="center"/>
    </xf>
    <xf numFmtId="37" fontId="9" fillId="10" borderId="18" xfId="0" applyNumberFormat="1" applyFont="1" applyFill="1" applyBorder="1" applyAlignment="1" applyProtection="1">
      <alignment horizontal="center"/>
    </xf>
    <xf numFmtId="37" fontId="9" fillId="10" borderId="1" xfId="0" applyNumberFormat="1" applyFont="1" applyFill="1" applyBorder="1" applyAlignment="1" applyProtection="1">
      <alignment horizontal="center"/>
    </xf>
    <xf numFmtId="0" fontId="9" fillId="10" borderId="2" xfId="0" applyNumberFormat="1" applyFont="1" applyFill="1" applyBorder="1" applyAlignment="1" applyProtection="1">
      <alignment horizontal="center" vertical="center"/>
    </xf>
    <xf numFmtId="1" fontId="12" fillId="10" borderId="6" xfId="0" applyNumberFormat="1" applyFont="1" applyFill="1" applyBorder="1" applyAlignment="1" applyProtection="1">
      <alignment horizontal="center"/>
    </xf>
    <xf numFmtId="1" fontId="12" fillId="10" borderId="7" xfId="0" applyNumberFormat="1" applyFont="1" applyFill="1" applyBorder="1" applyAlignment="1" applyProtection="1">
      <alignment horizontal="center"/>
    </xf>
    <xf numFmtId="0" fontId="9" fillId="10" borderId="7" xfId="0" applyNumberFormat="1" applyFont="1" applyFill="1" applyBorder="1" applyAlignment="1" applyProtection="1">
      <alignment horizontal="center" vertical="center"/>
    </xf>
    <xf numFmtId="165" fontId="5" fillId="10" borderId="17" xfId="0" applyNumberFormat="1" applyFont="1" applyFill="1" applyBorder="1" applyAlignment="1" applyProtection="1">
      <alignment horizontal="center" vertical="center" wrapText="1"/>
    </xf>
    <xf numFmtId="49" fontId="9" fillId="10" borderId="2" xfId="0" applyNumberFormat="1" applyFont="1" applyFill="1" applyBorder="1" applyAlignment="1" applyProtection="1">
      <alignment horizontal="center" vertical="center"/>
    </xf>
    <xf numFmtId="1" fontId="12" fillId="10" borderId="14" xfId="0" applyNumberFormat="1" applyFont="1" applyFill="1" applyBorder="1" applyAlignment="1" applyProtection="1">
      <alignment horizontal="center"/>
    </xf>
    <xf numFmtId="0" fontId="9" fillId="10" borderId="19" xfId="0" applyNumberFormat="1" applyFont="1" applyFill="1" applyBorder="1" applyAlignment="1" applyProtection="1">
      <alignment horizontal="center" vertical="center"/>
    </xf>
    <xf numFmtId="0" fontId="9" fillId="10" borderId="20" xfId="0" applyNumberFormat="1" applyFont="1" applyFill="1" applyBorder="1" applyAlignment="1" applyProtection="1">
      <alignment horizontal="center" vertical="center"/>
    </xf>
    <xf numFmtId="165" fontId="8" fillId="10" borderId="2" xfId="0" applyNumberFormat="1" applyFont="1" applyFill="1" applyBorder="1" applyAlignment="1" applyProtection="1">
      <alignment horizontal="center" vertical="center" wrapText="1"/>
    </xf>
    <xf numFmtId="165" fontId="36" fillId="10" borderId="2" xfId="0" applyNumberFormat="1" applyFont="1" applyFill="1" applyBorder="1" applyAlignment="1" applyProtection="1">
      <alignment horizontal="center" vertical="center" wrapText="1"/>
    </xf>
    <xf numFmtId="1" fontId="12" fillId="10" borderId="11" xfId="0" applyNumberFormat="1" applyFont="1" applyFill="1" applyBorder="1" applyAlignment="1" applyProtection="1">
      <alignment horizontal="center"/>
    </xf>
    <xf numFmtId="165" fontId="9" fillId="10" borderId="11" xfId="0" applyNumberFormat="1" applyFont="1" applyFill="1" applyBorder="1" applyAlignment="1" applyProtection="1">
      <alignment horizontal="center"/>
    </xf>
    <xf numFmtId="165" fontId="9" fillId="10" borderId="18" xfId="0" applyNumberFormat="1" applyFont="1" applyFill="1" applyBorder="1" applyAlignment="1" applyProtection="1">
      <alignment horizontal="center"/>
    </xf>
    <xf numFmtId="0" fontId="9" fillId="10" borderId="7" xfId="0" applyNumberFormat="1" applyFont="1" applyFill="1" applyBorder="1" applyAlignment="1">
      <alignment horizontal="center" vertical="center"/>
    </xf>
    <xf numFmtId="0" fontId="9" fillId="10" borderId="2" xfId="0" applyNumberFormat="1" applyFont="1" applyFill="1" applyBorder="1" applyAlignment="1">
      <alignment horizontal="center" vertical="center"/>
    </xf>
    <xf numFmtId="37" fontId="9" fillId="10" borderId="12" xfId="0" applyNumberFormat="1" applyFont="1" applyFill="1" applyBorder="1" applyAlignment="1" applyProtection="1">
      <alignment horizontal="center"/>
    </xf>
    <xf numFmtId="0" fontId="2" fillId="10" borderId="7" xfId="0" applyNumberFormat="1" applyFont="1" applyFill="1" applyBorder="1" applyAlignment="1">
      <alignment horizontal="center"/>
    </xf>
    <xf numFmtId="37" fontId="9" fillId="10" borderId="0" xfId="0" applyNumberFormat="1" applyFont="1" applyFill="1" applyBorder="1" applyAlignment="1" applyProtection="1">
      <alignment horizontal="center"/>
    </xf>
    <xf numFmtId="10" fontId="11" fillId="10" borderId="0" xfId="6" applyNumberFormat="1" applyFont="1" applyFill="1" applyBorder="1" applyAlignment="1" applyProtection="1">
      <alignment horizontal="right"/>
    </xf>
    <xf numFmtId="164" fontId="11" fillId="10" borderId="1" xfId="1" applyFont="1" applyFill="1" applyBorder="1" applyAlignment="1" applyProtection="1">
      <alignment horizontal="right"/>
    </xf>
    <xf numFmtId="164" fontId="11" fillId="10" borderId="8" xfId="1" applyFont="1" applyFill="1" applyBorder="1" applyAlignment="1" applyProtection="1">
      <alignment horizontal="right"/>
    </xf>
    <xf numFmtId="0" fontId="9" fillId="10" borderId="6" xfId="0" applyNumberFormat="1" applyFont="1" applyFill="1" applyBorder="1" applyAlignment="1">
      <alignment horizontal="center" vertical="center"/>
    </xf>
    <xf numFmtId="165" fontId="5" fillId="10" borderId="6" xfId="0" applyNumberFormat="1" applyFont="1" applyFill="1" applyBorder="1" applyAlignment="1" applyProtection="1">
      <alignment horizontal="center" vertical="center" wrapText="1"/>
    </xf>
    <xf numFmtId="37" fontId="9" fillId="10" borderId="3" xfId="0" applyNumberFormat="1" applyFont="1" applyFill="1" applyBorder="1" applyAlignment="1" applyProtection="1">
      <alignment horizontal="center"/>
    </xf>
    <xf numFmtId="9" fontId="11" fillId="10" borderId="12" xfId="6" applyFont="1" applyFill="1" applyBorder="1" applyAlignment="1" applyProtection="1">
      <alignment horizontal="right"/>
    </xf>
    <xf numFmtId="165" fontId="5" fillId="6" borderId="1" xfId="0" applyFont="1" applyFill="1" applyBorder="1" applyAlignment="1">
      <alignment horizontal="center" wrapText="1"/>
    </xf>
    <xf numFmtId="165" fontId="5" fillId="6" borderId="8" xfId="0" applyFont="1" applyFill="1" applyBorder="1" applyAlignment="1">
      <alignment horizontal="center" wrapText="1"/>
    </xf>
    <xf numFmtId="165" fontId="50" fillId="6" borderId="1" xfId="0" applyFont="1" applyFill="1" applyBorder="1" applyAlignment="1">
      <alignment horizontal="center" vertical="center" wrapText="1"/>
    </xf>
    <xf numFmtId="165" fontId="50" fillId="6" borderId="8" xfId="0" applyFont="1" applyFill="1" applyBorder="1" applyAlignment="1">
      <alignment horizontal="center" vertical="center" wrapText="1"/>
    </xf>
    <xf numFmtId="165" fontId="50" fillId="6" borderId="10" xfId="0" applyFont="1" applyFill="1" applyBorder="1" applyAlignment="1">
      <alignment horizontal="center" vertical="center" wrapText="1"/>
    </xf>
    <xf numFmtId="165" fontId="50" fillId="6" borderId="4" xfId="0" applyFont="1" applyFill="1" applyBorder="1" applyAlignment="1">
      <alignment horizontal="center" vertical="center" wrapText="1"/>
    </xf>
    <xf numFmtId="165" fontId="50" fillId="6" borderId="15" xfId="0" applyFont="1" applyFill="1" applyBorder="1" applyAlignment="1">
      <alignment horizontal="center" vertical="center" wrapText="1"/>
    </xf>
    <xf numFmtId="165" fontId="50" fillId="6" borderId="9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/>
    </xf>
    <xf numFmtId="0" fontId="5" fillId="12" borderId="2" xfId="0" applyNumberFormat="1" applyFont="1" applyFill="1" applyBorder="1" applyAlignment="1">
      <alignment horizontal="center"/>
    </xf>
    <xf numFmtId="9" fontId="6" fillId="9" borderId="3" xfId="6" applyFont="1" applyFill="1" applyBorder="1" applyAlignment="1">
      <alignment horizontal="center"/>
    </xf>
    <xf numFmtId="9" fontId="6" fillId="9" borderId="0" xfId="6" applyFont="1" applyFill="1" applyBorder="1" applyAlignment="1">
      <alignment horizontal="center"/>
    </xf>
    <xf numFmtId="9" fontId="6" fillId="9" borderId="5" xfId="6" applyFont="1" applyFill="1" applyBorder="1" applyAlignment="1">
      <alignment horizontal="center"/>
    </xf>
    <xf numFmtId="167" fontId="5" fillId="12" borderId="11" xfId="0" applyNumberFormat="1" applyFont="1" applyFill="1" applyBorder="1" applyAlignment="1">
      <alignment horizontal="center"/>
    </xf>
    <xf numFmtId="167" fontId="5" fillId="12" borderId="12" xfId="0" applyNumberFormat="1" applyFont="1" applyFill="1" applyBorder="1" applyAlignment="1">
      <alignment horizontal="center"/>
    </xf>
    <xf numFmtId="167" fontId="5" fillId="12" borderId="13" xfId="0" applyNumberFormat="1" applyFont="1" applyFill="1" applyBorder="1" applyAlignment="1">
      <alignment horizontal="center"/>
    </xf>
    <xf numFmtId="165" fontId="9" fillId="0" borderId="6" xfId="0" applyFont="1" applyBorder="1" applyAlignment="1">
      <alignment horizontal="center" vertical="center"/>
    </xf>
    <xf numFmtId="165" fontId="9" fillId="0" borderId="14" xfId="0" applyFont="1" applyBorder="1" applyAlignment="1">
      <alignment horizontal="center" vertical="center"/>
    </xf>
    <xf numFmtId="165" fontId="9" fillId="0" borderId="6" xfId="0" applyFont="1" applyBorder="1" applyAlignment="1">
      <alignment horizontal="center" vertical="center" wrapText="1"/>
    </xf>
    <xf numFmtId="165" fontId="9" fillId="0" borderId="14" xfId="0" applyFont="1" applyBorder="1" applyAlignment="1">
      <alignment horizontal="center" vertical="center" wrapText="1"/>
    </xf>
    <xf numFmtId="165" fontId="6" fillId="3" borderId="15" xfId="0" applyNumberFormat="1" applyFont="1" applyFill="1" applyBorder="1" applyAlignment="1" applyProtection="1">
      <alignment horizontal="center" vertical="center" wrapText="1"/>
    </xf>
    <xf numFmtId="165" fontId="6" fillId="3" borderId="9" xfId="0" applyNumberFormat="1" applyFont="1" applyFill="1" applyBorder="1" applyAlignment="1" applyProtection="1">
      <alignment horizontal="center" vertical="center" wrapText="1"/>
    </xf>
    <xf numFmtId="165" fontId="6" fillId="4" borderId="15" xfId="0" applyNumberFormat="1" applyFont="1" applyFill="1" applyBorder="1" applyAlignment="1" applyProtection="1">
      <alignment horizontal="center" vertical="center" wrapText="1"/>
    </xf>
    <xf numFmtId="165" fontId="6" fillId="4" borderId="9" xfId="0" applyNumberFormat="1" applyFont="1" applyFill="1" applyBorder="1" applyAlignment="1" applyProtection="1">
      <alignment horizontal="center" vertical="center" wrapText="1"/>
    </xf>
    <xf numFmtId="165" fontId="6" fillId="7" borderId="15" xfId="0" applyNumberFormat="1" applyFont="1" applyFill="1" applyBorder="1" applyAlignment="1" applyProtection="1">
      <alignment horizontal="center" vertical="center" wrapText="1"/>
    </xf>
    <xf numFmtId="165" fontId="6" fillId="7" borderId="9" xfId="0" applyNumberFormat="1" applyFont="1" applyFill="1" applyBorder="1" applyAlignment="1" applyProtection="1">
      <alignment horizontal="center" vertical="center" wrapText="1"/>
    </xf>
    <xf numFmtId="165" fontId="6" fillId="8" borderId="15" xfId="0" applyNumberFormat="1" applyFont="1" applyFill="1" applyBorder="1" applyAlignment="1" applyProtection="1">
      <alignment horizontal="center" vertical="center" wrapText="1"/>
    </xf>
    <xf numFmtId="165" fontId="6" fillId="8" borderId="9" xfId="0" applyNumberFormat="1" applyFont="1" applyFill="1" applyBorder="1" applyAlignment="1" applyProtection="1">
      <alignment horizontal="center" vertical="center" wrapText="1"/>
    </xf>
    <xf numFmtId="165" fontId="6" fillId="17" borderId="15" xfId="0" applyNumberFormat="1" applyFont="1" applyFill="1" applyBorder="1" applyAlignment="1" applyProtection="1">
      <alignment horizontal="center" vertical="center" wrapText="1"/>
    </xf>
    <xf numFmtId="165" fontId="6" fillId="17" borderId="9" xfId="0" applyNumberFormat="1" applyFont="1" applyFill="1" applyBorder="1" applyAlignment="1" applyProtection="1">
      <alignment horizontal="center" vertical="center" wrapText="1"/>
    </xf>
    <xf numFmtId="165" fontId="6" fillId="10" borderId="15" xfId="0" applyNumberFormat="1" applyFont="1" applyFill="1" applyBorder="1" applyAlignment="1" applyProtection="1">
      <alignment horizontal="center" vertical="center" wrapText="1"/>
    </xf>
    <xf numFmtId="165" fontId="6" fillId="10" borderId="9" xfId="0" applyNumberFormat="1" applyFont="1" applyFill="1" applyBorder="1" applyAlignment="1" applyProtection="1">
      <alignment horizontal="center" vertical="center" wrapText="1"/>
    </xf>
    <xf numFmtId="165" fontId="6" fillId="16" borderId="15" xfId="0" applyNumberFormat="1" applyFont="1" applyFill="1" applyBorder="1" applyAlignment="1" applyProtection="1">
      <alignment horizontal="center" vertical="center" wrapText="1"/>
    </xf>
    <xf numFmtId="165" fontId="6" fillId="16" borderId="9" xfId="0" applyNumberFormat="1" applyFont="1" applyFill="1" applyBorder="1" applyAlignment="1" applyProtection="1">
      <alignment horizontal="center" vertical="center" wrapText="1"/>
    </xf>
    <xf numFmtId="165" fontId="6" fillId="5" borderId="15" xfId="0" applyNumberFormat="1" applyFont="1" applyFill="1" applyBorder="1" applyAlignment="1" applyProtection="1">
      <alignment horizontal="center" vertical="center" wrapText="1"/>
    </xf>
    <xf numFmtId="165" fontId="6" fillId="5" borderId="9" xfId="0" applyNumberFormat="1" applyFont="1" applyFill="1" applyBorder="1" applyAlignment="1" applyProtection="1">
      <alignment horizontal="center" vertical="center" wrapText="1"/>
    </xf>
    <xf numFmtId="49" fontId="22" fillId="2" borderId="11" xfId="0" applyNumberFormat="1" applyFont="1" applyFill="1" applyBorder="1" applyAlignment="1" applyProtection="1">
      <alignment horizontal="center" vertical="center"/>
    </xf>
    <xf numFmtId="49" fontId="22" fillId="2" borderId="12" xfId="0" applyNumberFormat="1" applyFont="1" applyFill="1" applyBorder="1" applyAlignment="1" applyProtection="1">
      <alignment horizontal="center" vertical="center"/>
    </xf>
    <xf numFmtId="49" fontId="22" fillId="2" borderId="13" xfId="0" applyNumberFormat="1" applyFont="1" applyFill="1" applyBorder="1" applyAlignment="1" applyProtection="1">
      <alignment horizontal="center" vertical="center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65" fontId="24" fillId="10" borderId="1" xfId="0" applyFont="1" applyFill="1" applyBorder="1" applyAlignment="1">
      <alignment horizontal="center" vertical="center" wrapText="1"/>
    </xf>
    <xf numFmtId="165" fontId="24" fillId="10" borderId="8" xfId="0" applyFont="1" applyFill="1" applyBorder="1" applyAlignment="1">
      <alignment horizontal="center" vertical="center" wrapText="1"/>
    </xf>
    <xf numFmtId="165" fontId="24" fillId="10" borderId="10" xfId="0" applyFont="1" applyFill="1" applyBorder="1" applyAlignment="1">
      <alignment horizontal="center" vertical="center" wrapText="1"/>
    </xf>
    <xf numFmtId="165" fontId="24" fillId="10" borderId="4" xfId="0" applyFont="1" applyFill="1" applyBorder="1" applyAlignment="1">
      <alignment horizontal="center" vertical="center" wrapText="1"/>
    </xf>
    <xf numFmtId="165" fontId="24" fillId="10" borderId="15" xfId="0" applyFont="1" applyFill="1" applyBorder="1" applyAlignment="1">
      <alignment horizontal="center" vertical="center" wrapText="1"/>
    </xf>
    <xf numFmtId="165" fontId="24" fillId="10" borderId="9" xfId="0" applyFont="1" applyFill="1" applyBorder="1" applyAlignment="1">
      <alignment horizontal="center" vertical="center" wrapText="1"/>
    </xf>
    <xf numFmtId="165" fontId="14" fillId="9" borderId="11" xfId="0" applyNumberFormat="1" applyFont="1" applyFill="1" applyBorder="1" applyAlignment="1" applyProtection="1">
      <alignment horizontal="left"/>
    </xf>
    <xf numFmtId="165" fontId="14" fillId="9" borderId="12" xfId="0" applyNumberFormat="1" applyFont="1" applyFill="1" applyBorder="1" applyAlignment="1" applyProtection="1">
      <alignment horizontal="left"/>
    </xf>
    <xf numFmtId="165" fontId="14" fillId="9" borderId="13" xfId="0" applyNumberFormat="1" applyFont="1" applyFill="1" applyBorder="1" applyAlignment="1" applyProtection="1">
      <alignment horizontal="left"/>
    </xf>
    <xf numFmtId="165" fontId="5" fillId="0" borderId="6" xfId="0" applyFont="1" applyBorder="1" applyAlignment="1">
      <alignment horizontal="center" vertical="center" wrapText="1"/>
    </xf>
    <xf numFmtId="165" fontId="5" fillId="0" borderId="14" xfId="0" applyFont="1" applyBorder="1" applyAlignment="1">
      <alignment horizontal="center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14" xfId="0" applyNumberFormat="1" applyFont="1" applyBorder="1" applyAlignment="1" applyProtection="1">
      <alignment horizontal="center" vertical="center" wrapText="1"/>
    </xf>
    <xf numFmtId="165" fontId="5" fillId="0" borderId="6" xfId="0" applyFont="1" applyBorder="1" applyAlignment="1">
      <alignment horizontal="center" vertical="center"/>
    </xf>
    <xf numFmtId="165" fontId="5" fillId="0" borderId="14" xfId="0" applyFont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 wrapText="1"/>
    </xf>
    <xf numFmtId="165" fontId="14" fillId="0" borderId="11" xfId="0" applyNumberFormat="1" applyFont="1" applyFill="1" applyBorder="1" applyAlignment="1" applyProtection="1">
      <alignment horizontal="left"/>
    </xf>
    <xf numFmtId="165" fontId="14" fillId="0" borderId="12" xfId="0" applyNumberFormat="1" applyFont="1" applyFill="1" applyBorder="1" applyAlignment="1" applyProtection="1">
      <alignment horizontal="left"/>
    </xf>
    <xf numFmtId="165" fontId="14" fillId="0" borderId="13" xfId="0" applyNumberFormat="1" applyFont="1" applyFill="1" applyBorder="1" applyAlignment="1" applyProtection="1">
      <alignment horizontal="left"/>
    </xf>
    <xf numFmtId="165" fontId="5" fillId="10" borderId="1" xfId="0" applyFont="1" applyFill="1" applyBorder="1" applyAlignment="1">
      <alignment horizontal="center" wrapText="1"/>
    </xf>
    <xf numFmtId="165" fontId="5" fillId="10" borderId="8" xfId="0" applyFont="1" applyFill="1" applyBorder="1" applyAlignment="1">
      <alignment horizontal="center" wrapText="1"/>
    </xf>
    <xf numFmtId="165" fontId="14" fillId="2" borderId="11" xfId="0" applyNumberFormat="1" applyFont="1" applyFill="1" applyBorder="1" applyAlignment="1" applyProtection="1">
      <alignment horizontal="left"/>
    </xf>
    <xf numFmtId="165" fontId="14" fillId="2" borderId="12" xfId="0" applyNumberFormat="1" applyFont="1" applyFill="1" applyBorder="1" applyAlignment="1" applyProtection="1">
      <alignment horizontal="left"/>
    </xf>
    <xf numFmtId="165" fontId="2" fillId="0" borderId="6" xfId="0" applyFont="1" applyBorder="1" applyAlignment="1">
      <alignment horizontal="center" vertical="center" wrapText="1"/>
    </xf>
    <xf numFmtId="165" fontId="2" fillId="0" borderId="14" xfId="0" applyFont="1" applyBorder="1" applyAlignment="1">
      <alignment horizontal="center" vertical="center" wrapText="1"/>
    </xf>
    <xf numFmtId="165" fontId="5" fillId="0" borderId="1" xfId="0" applyFont="1" applyFill="1" applyBorder="1" applyAlignment="1">
      <alignment horizontal="center" wrapText="1"/>
    </xf>
    <xf numFmtId="165" fontId="5" fillId="0" borderId="8" xfId="0" applyFont="1" applyFill="1" applyBorder="1" applyAlignment="1">
      <alignment horizontal="center" wrapText="1"/>
    </xf>
    <xf numFmtId="165" fontId="24" fillId="9" borderId="1" xfId="0" applyFont="1" applyFill="1" applyBorder="1" applyAlignment="1">
      <alignment horizontal="left" vertical="center" wrapText="1"/>
    </xf>
    <xf numFmtId="165" fontId="24" fillId="9" borderId="8" xfId="0" applyFont="1" applyFill="1" applyBorder="1" applyAlignment="1">
      <alignment horizontal="left" vertical="center" wrapText="1"/>
    </xf>
    <xf numFmtId="165" fontId="24" fillId="9" borderId="10" xfId="0" applyFont="1" applyFill="1" applyBorder="1" applyAlignment="1">
      <alignment horizontal="left" vertical="center" wrapText="1"/>
    </xf>
    <xf numFmtId="165" fontId="24" fillId="9" borderId="4" xfId="0" applyFont="1" applyFill="1" applyBorder="1" applyAlignment="1">
      <alignment horizontal="left" vertical="center" wrapText="1"/>
    </xf>
    <xf numFmtId="165" fontId="24" fillId="9" borderId="15" xfId="0" applyFont="1" applyFill="1" applyBorder="1" applyAlignment="1">
      <alignment horizontal="left" vertical="center" wrapText="1"/>
    </xf>
    <xf numFmtId="165" fontId="24" fillId="9" borderId="9" xfId="0" applyFont="1" applyFill="1" applyBorder="1" applyAlignment="1">
      <alignment horizontal="left" vertical="center" wrapText="1"/>
    </xf>
    <xf numFmtId="165" fontId="47" fillId="9" borderId="1" xfId="0" applyFont="1" applyFill="1" applyBorder="1" applyAlignment="1">
      <alignment horizontal="left" wrapText="1"/>
    </xf>
    <xf numFmtId="165" fontId="47" fillId="9" borderId="3" xfId="0" applyFont="1" applyFill="1" applyBorder="1" applyAlignment="1">
      <alignment horizontal="left" wrapText="1"/>
    </xf>
    <xf numFmtId="165" fontId="23" fillId="0" borderId="0" xfId="0" applyFont="1" applyBorder="1" applyAlignment="1">
      <alignment horizontal="center"/>
    </xf>
    <xf numFmtId="1" fontId="5" fillId="0" borderId="7" xfId="0" applyNumberFormat="1" applyFont="1" applyBorder="1" applyAlignment="1">
      <alignment horizontal="center" vertical="center" wrapText="1"/>
    </xf>
    <xf numFmtId="165" fontId="5" fillId="0" borderId="7" xfId="0" applyFont="1" applyBorder="1" applyAlignment="1">
      <alignment horizontal="center" vertical="center" wrapText="1"/>
    </xf>
    <xf numFmtId="165" fontId="9" fillId="0" borderId="7" xfId="0" applyFont="1" applyBorder="1" applyAlignment="1">
      <alignment horizontal="center" vertical="center"/>
    </xf>
    <xf numFmtId="165" fontId="5" fillId="0" borderId="7" xfId="0" applyFont="1" applyBorder="1" applyAlignment="1">
      <alignment horizontal="center" vertical="center"/>
    </xf>
    <xf numFmtId="49" fontId="5" fillId="0" borderId="7" xfId="0" applyNumberFormat="1" applyFont="1" applyBorder="1" applyAlignment="1" applyProtection="1">
      <alignment horizontal="center" vertical="center" wrapText="1"/>
    </xf>
    <xf numFmtId="165" fontId="6" fillId="4" borderId="11" xfId="0" applyNumberFormat="1" applyFont="1" applyFill="1" applyBorder="1" applyAlignment="1" applyProtection="1">
      <alignment horizontal="center" vertical="center" wrapText="1"/>
    </xf>
    <xf numFmtId="165" fontId="6" fillId="4" borderId="13" xfId="0" applyNumberFormat="1" applyFont="1" applyFill="1" applyBorder="1" applyAlignment="1" applyProtection="1">
      <alignment horizontal="center" vertical="center" wrapText="1"/>
    </xf>
    <xf numFmtId="165" fontId="47" fillId="0" borderId="1" xfId="0" applyFont="1" applyFill="1" applyBorder="1" applyAlignment="1">
      <alignment horizontal="left" wrapText="1"/>
    </xf>
    <xf numFmtId="165" fontId="47" fillId="0" borderId="3" xfId="0" applyFont="1" applyFill="1" applyBorder="1" applyAlignment="1">
      <alignment horizontal="left" wrapText="1"/>
    </xf>
    <xf numFmtId="165" fontId="0" fillId="0" borderId="12" xfId="0" applyBorder="1" applyAlignment="1">
      <alignment horizontal="center"/>
    </xf>
    <xf numFmtId="165" fontId="0" fillId="0" borderId="13" xfId="0" applyBorder="1" applyAlignment="1">
      <alignment horizontal="center"/>
    </xf>
    <xf numFmtId="165" fontId="24" fillId="6" borderId="1" xfId="0" applyFont="1" applyFill="1" applyBorder="1" applyAlignment="1">
      <alignment horizontal="center" vertical="center" wrapText="1"/>
    </xf>
    <xf numFmtId="165" fontId="24" fillId="6" borderId="8" xfId="0" applyFont="1" applyFill="1" applyBorder="1" applyAlignment="1">
      <alignment horizontal="center" vertical="center" wrapText="1"/>
    </xf>
    <xf numFmtId="165" fontId="24" fillId="6" borderId="10" xfId="0" applyFont="1" applyFill="1" applyBorder="1" applyAlignment="1">
      <alignment horizontal="center" vertical="center" wrapText="1"/>
    </xf>
    <xf numFmtId="165" fontId="24" fillId="6" borderId="4" xfId="0" applyFont="1" applyFill="1" applyBorder="1" applyAlignment="1">
      <alignment horizontal="center" vertical="center" wrapText="1"/>
    </xf>
    <xf numFmtId="165" fontId="24" fillId="6" borderId="15" xfId="0" applyFont="1" applyFill="1" applyBorder="1" applyAlignment="1">
      <alignment horizontal="center" vertical="center" wrapText="1"/>
    </xf>
    <xf numFmtId="165" fontId="24" fillId="6" borderId="9" xfId="0" applyFont="1" applyFill="1" applyBorder="1" applyAlignment="1">
      <alignment horizontal="center" vertical="center" wrapText="1"/>
    </xf>
    <xf numFmtId="165" fontId="6" fillId="17" borderId="11" xfId="0" applyNumberFormat="1" applyFont="1" applyFill="1" applyBorder="1" applyAlignment="1" applyProtection="1">
      <alignment horizontal="center" vertical="center" wrapText="1"/>
    </xf>
    <xf numFmtId="165" fontId="6" fillId="17" borderId="13" xfId="0" applyNumberFormat="1" applyFont="1" applyFill="1" applyBorder="1" applyAlignment="1" applyProtection="1">
      <alignment horizontal="center" vertical="center" wrapText="1"/>
    </xf>
    <xf numFmtId="165" fontId="6" fillId="11" borderId="15" xfId="0" applyNumberFormat="1" applyFont="1" applyFill="1" applyBorder="1" applyAlignment="1" applyProtection="1">
      <alignment horizontal="center" vertical="center" wrapText="1"/>
    </xf>
    <xf numFmtId="165" fontId="6" fillId="11" borderId="9" xfId="0" applyNumberFormat="1" applyFont="1" applyFill="1" applyBorder="1" applyAlignment="1" applyProtection="1">
      <alignment horizontal="center" vertical="center" wrapText="1"/>
    </xf>
  </cellXfs>
  <cellStyles count="8">
    <cellStyle name="Comma" xfId="1" builtinId="3"/>
    <cellStyle name="Hyperlink" xfId="2" builtinId="8"/>
    <cellStyle name="Normal" xfId="0" builtinId="0"/>
    <cellStyle name="Normal 2" xfId="3"/>
    <cellStyle name="Normal 3" xfId="7"/>
    <cellStyle name="Normal_DADOS DO PRODUTO BIOTENE" xfId="4"/>
    <cellStyle name="Normal_Sheet1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7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342900</xdr:colOff>
      <xdr:row>3</xdr:row>
      <xdr:rowOff>57150</xdr:rowOff>
    </xdr:to>
    <xdr:pic>
      <xdr:nvPicPr>
        <xdr:cNvPr id="27651" name="Picture 1" descr="cid:image002.png@01CEC4CE.6B5766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200025"/>
          <a:ext cx="11049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0</xdr:row>
      <xdr:rowOff>0</xdr:rowOff>
    </xdr:from>
    <xdr:to>
      <xdr:col>21</xdr:col>
      <xdr:colOff>238125</xdr:colOff>
      <xdr:row>1</xdr:row>
      <xdr:rowOff>38100</xdr:rowOff>
    </xdr:to>
    <xdr:pic>
      <xdr:nvPicPr>
        <xdr:cNvPr id="2" name="Picture 1" descr="cid:image002.png@01CEC4CE.6B5766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68600" y="0"/>
          <a:ext cx="11144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8676" name="Figura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180975</xdr:rowOff>
    </xdr:from>
    <xdr:to>
      <xdr:col>0</xdr:col>
      <xdr:colOff>0</xdr:colOff>
      <xdr:row>1</xdr:row>
      <xdr:rowOff>0</xdr:rowOff>
    </xdr:to>
    <xdr:sp macro="" textlink="">
      <xdr:nvSpPr>
        <xdr:cNvPr id="13314" name="WordArt 2"/>
        <xdr:cNvSpPr>
          <a:spLocks noChangeArrowheads="1" noChangeShapeType="1" noTextEdit="1"/>
        </xdr:cNvSpPr>
      </xdr:nvSpPr>
      <xdr:spPr bwMode="auto">
        <a:xfrm>
          <a:off x="0" y="180975"/>
          <a:ext cx="0" cy="323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2800" kern="10" spc="0">
              <a:ln w="12700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Bookman Old Style"/>
            </a:rPr>
            <a:t>TABELA DE PREÇOS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28678" name="AutoShape 4"/>
        <xdr:cNvSpPr>
          <a:spLocks/>
        </xdr:cNvSpPr>
      </xdr:nvSpPr>
      <xdr:spPr bwMode="auto">
        <a:xfrm>
          <a:off x="0" y="17383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800100</xdr:colOff>
      <xdr:row>0</xdr:row>
      <xdr:rowOff>38100</xdr:rowOff>
    </xdr:from>
    <xdr:to>
      <xdr:col>8</xdr:col>
      <xdr:colOff>885825</xdr:colOff>
      <xdr:row>0</xdr:row>
      <xdr:rowOff>485775</xdr:rowOff>
    </xdr:to>
    <xdr:pic>
      <xdr:nvPicPr>
        <xdr:cNvPr id="28679" name="Picture 1" descr="cid:image002.png@01CEC4CE.6B5766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38100"/>
          <a:ext cx="11144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Figura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180975</xdr:rowOff>
    </xdr:from>
    <xdr:to>
      <xdr:col>0</xdr:col>
      <xdr:colOff>0</xdr:colOff>
      <xdr:row>1</xdr:row>
      <xdr:rowOff>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0" y="180975"/>
          <a:ext cx="0" cy="323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2800" kern="10" spc="0">
              <a:ln w="12700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Bookman Old Style"/>
            </a:rPr>
            <a:t>TABELA DE PREÇOS</a:t>
          </a:r>
        </a:p>
      </xdr:txBody>
    </xdr:sp>
    <xdr:clientData/>
  </xdr:twoCellAnchor>
  <xdr:twoCellAnchor>
    <xdr:from>
      <xdr:col>0</xdr:col>
      <xdr:colOff>0</xdr:colOff>
      <xdr:row>75</xdr:row>
      <xdr:rowOff>0</xdr:rowOff>
    </xdr:from>
    <xdr:to>
      <xdr:col>0</xdr:col>
      <xdr:colOff>0</xdr:colOff>
      <xdr:row>75</xdr:row>
      <xdr:rowOff>0</xdr:rowOff>
    </xdr:to>
    <xdr:sp macro="" textlink="">
      <xdr:nvSpPr>
        <xdr:cNvPr id="4" name="AutoShape 4"/>
        <xdr:cNvSpPr>
          <a:spLocks/>
        </xdr:cNvSpPr>
      </xdr:nvSpPr>
      <xdr:spPr bwMode="auto">
        <a:xfrm>
          <a:off x="0" y="164306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371476</xdr:colOff>
      <xdr:row>0</xdr:row>
      <xdr:rowOff>47625</xdr:rowOff>
    </xdr:from>
    <xdr:to>
      <xdr:col>24</xdr:col>
      <xdr:colOff>492919</xdr:colOff>
      <xdr:row>0</xdr:row>
      <xdr:rowOff>495300</xdr:rowOff>
    </xdr:to>
    <xdr:pic>
      <xdr:nvPicPr>
        <xdr:cNvPr id="5" name="Picture 1" descr="cid:image002.png@01CEC4CE.6B5766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669001" y="47625"/>
          <a:ext cx="1112043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0</xdr:row>
      <xdr:rowOff>0</xdr:rowOff>
    </xdr:from>
    <xdr:to>
      <xdr:col>23</xdr:col>
      <xdr:colOff>238125</xdr:colOff>
      <xdr:row>1</xdr:row>
      <xdr:rowOff>38100</xdr:rowOff>
    </xdr:to>
    <xdr:pic>
      <xdr:nvPicPr>
        <xdr:cNvPr id="2" name="Picture 1" descr="cid:image002.png@01CEC4CE.6B5766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68600" y="0"/>
          <a:ext cx="11144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evolucaogsk@gsk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devolucaogsk@gsk.co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9" tint="-0.499984740745262"/>
  </sheetPr>
  <dimension ref="B6:E262"/>
  <sheetViews>
    <sheetView showGridLines="0" tabSelected="1" workbookViewId="0">
      <selection activeCell="B29" sqref="B29"/>
    </sheetView>
  </sheetViews>
  <sheetFormatPr defaultRowHeight="15.75"/>
  <sheetData>
    <row r="6" spans="2:2">
      <c r="B6" s="134" t="s">
        <v>179</v>
      </c>
    </row>
    <row r="7" spans="2:2">
      <c r="B7" s="134"/>
    </row>
    <row r="8" spans="2:2">
      <c r="B8" s="135" t="s">
        <v>656</v>
      </c>
    </row>
    <row r="9" spans="2:2">
      <c r="B9" s="134"/>
    </row>
    <row r="10" spans="2:2">
      <c r="B10" s="181" t="s">
        <v>657</v>
      </c>
    </row>
    <row r="11" spans="2:2">
      <c r="B11" s="132" t="s">
        <v>661</v>
      </c>
    </row>
    <row r="12" spans="2:2">
      <c r="B12" s="132" t="s">
        <v>667</v>
      </c>
    </row>
    <row r="13" spans="2:2">
      <c r="B13" s="132" t="s">
        <v>668</v>
      </c>
    </row>
    <row r="14" spans="2:2">
      <c r="B14" s="132" t="s">
        <v>669</v>
      </c>
    </row>
    <row r="15" spans="2:2">
      <c r="B15" s="132" t="s">
        <v>670</v>
      </c>
    </row>
    <row r="16" spans="2:2">
      <c r="B16" s="132" t="s">
        <v>671</v>
      </c>
    </row>
    <row r="17" spans="2:2">
      <c r="B17" s="132" t="s">
        <v>673</v>
      </c>
    </row>
    <row r="18" spans="2:2">
      <c r="B18" s="132" t="s">
        <v>676</v>
      </c>
    </row>
    <row r="19" spans="2:2">
      <c r="B19" s="132" t="s">
        <v>678</v>
      </c>
    </row>
    <row r="20" spans="2:2">
      <c r="B20" s="132" t="s">
        <v>679</v>
      </c>
    </row>
    <row r="21" spans="2:2">
      <c r="B21" s="132" t="s">
        <v>683</v>
      </c>
    </row>
    <row r="22" spans="2:2">
      <c r="B22" s="132" t="s">
        <v>684</v>
      </c>
    </row>
    <row r="23" spans="2:2">
      <c r="B23" s="132" t="s">
        <v>685</v>
      </c>
    </row>
    <row r="24" spans="2:2">
      <c r="B24" s="132" t="s">
        <v>686</v>
      </c>
    </row>
    <row r="25" spans="2:2">
      <c r="B25" s="132" t="s">
        <v>687</v>
      </c>
    </row>
    <row r="26" spans="2:2">
      <c r="B26" s="132" t="s">
        <v>688</v>
      </c>
    </row>
    <row r="27" spans="2:2">
      <c r="B27" s="132" t="s">
        <v>689</v>
      </c>
    </row>
    <row r="28" spans="2:2">
      <c r="B28" s="132" t="s">
        <v>690</v>
      </c>
    </row>
    <row r="29" spans="2:2">
      <c r="B29" s="134"/>
    </row>
    <row r="30" spans="2:2">
      <c r="B30" s="135" t="s">
        <v>622</v>
      </c>
    </row>
    <row r="31" spans="2:2">
      <c r="B31" s="134"/>
    </row>
    <row r="32" spans="2:2">
      <c r="B32" s="181" t="s">
        <v>623</v>
      </c>
    </row>
    <row r="33" spans="2:2">
      <c r="B33" s="132" t="s">
        <v>624</v>
      </c>
    </row>
    <row r="34" spans="2:2">
      <c r="B34" s="132" t="s">
        <v>626</v>
      </c>
    </row>
    <row r="35" spans="2:2">
      <c r="B35" s="132" t="s">
        <v>632</v>
      </c>
    </row>
    <row r="36" spans="2:2">
      <c r="B36" s="132" t="s">
        <v>635</v>
      </c>
    </row>
    <row r="37" spans="2:2">
      <c r="B37" s="134"/>
    </row>
    <row r="38" spans="2:2">
      <c r="B38" s="135" t="s">
        <v>607</v>
      </c>
    </row>
    <row r="39" spans="2:2">
      <c r="B39" s="134"/>
    </row>
    <row r="40" spans="2:2">
      <c r="B40" s="181" t="s">
        <v>608</v>
      </c>
    </row>
    <row r="41" spans="2:2">
      <c r="B41" s="132" t="s">
        <v>614</v>
      </c>
    </row>
    <row r="42" spans="2:2">
      <c r="B42" s="132" t="s">
        <v>612</v>
      </c>
    </row>
    <row r="43" spans="2:2">
      <c r="B43" s="132" t="s">
        <v>609</v>
      </c>
    </row>
    <row r="44" spans="2:2">
      <c r="B44" s="132" t="s">
        <v>610</v>
      </c>
    </row>
    <row r="45" spans="2:2">
      <c r="B45" s="132" t="s">
        <v>611</v>
      </c>
    </row>
    <row r="46" spans="2:2">
      <c r="B46" s="132" t="s">
        <v>613</v>
      </c>
    </row>
    <row r="47" spans="2:2">
      <c r="B47" s="132" t="s">
        <v>615</v>
      </c>
    </row>
    <row r="48" spans="2:2">
      <c r="B48" s="132" t="s">
        <v>616</v>
      </c>
    </row>
    <row r="49" spans="2:2">
      <c r="B49" s="132" t="s">
        <v>617</v>
      </c>
    </row>
    <row r="50" spans="2:2">
      <c r="B50" s="132" t="s">
        <v>618</v>
      </c>
    </row>
    <row r="51" spans="2:2">
      <c r="B51" s="132" t="s">
        <v>619</v>
      </c>
    </row>
    <row r="52" spans="2:2">
      <c r="B52" s="132" t="s">
        <v>621</v>
      </c>
    </row>
    <row r="53" spans="2:2">
      <c r="B53" s="132" t="s">
        <v>620</v>
      </c>
    </row>
    <row r="54" spans="2:2">
      <c r="B54" s="134"/>
    </row>
    <row r="55" spans="2:2">
      <c r="B55" s="135" t="s">
        <v>606</v>
      </c>
    </row>
    <row r="56" spans="2:2">
      <c r="B56" s="134"/>
    </row>
    <row r="57" spans="2:2">
      <c r="B57" s="181" t="s">
        <v>603</v>
      </c>
    </row>
    <row r="58" spans="2:2">
      <c r="B58" s="132" t="s">
        <v>605</v>
      </c>
    </row>
    <row r="59" spans="2:2">
      <c r="B59" s="132" t="s">
        <v>604</v>
      </c>
    </row>
    <row r="60" spans="2:2">
      <c r="B60" s="134"/>
    </row>
    <row r="61" spans="2:2">
      <c r="B61" s="135" t="s">
        <v>481</v>
      </c>
    </row>
    <row r="62" spans="2:2">
      <c r="B62" s="134"/>
    </row>
    <row r="63" spans="2:2">
      <c r="B63" s="181" t="s">
        <v>482</v>
      </c>
    </row>
    <row r="64" spans="2:2">
      <c r="B64" s="132" t="s">
        <v>542</v>
      </c>
    </row>
    <row r="65" spans="2:2">
      <c r="B65" s="132" t="s">
        <v>483</v>
      </c>
    </row>
    <row r="66" spans="2:2">
      <c r="B66" s="132" t="s">
        <v>484</v>
      </c>
    </row>
    <row r="67" spans="2:2">
      <c r="B67" s="132" t="s">
        <v>485</v>
      </c>
    </row>
    <row r="68" spans="2:2">
      <c r="B68" s="132" t="s">
        <v>486</v>
      </c>
    </row>
    <row r="69" spans="2:2">
      <c r="B69" s="132" t="s">
        <v>487</v>
      </c>
    </row>
    <row r="70" spans="2:2">
      <c r="B70" s="132" t="s">
        <v>488</v>
      </c>
    </row>
    <row r="71" spans="2:2">
      <c r="B71" s="132" t="s">
        <v>489</v>
      </c>
    </row>
    <row r="72" spans="2:2">
      <c r="B72" s="132" t="s">
        <v>490</v>
      </c>
    </row>
    <row r="73" spans="2:2">
      <c r="B73" s="132" t="s">
        <v>491</v>
      </c>
    </row>
    <row r="74" spans="2:2">
      <c r="B74" s="132" t="s">
        <v>305</v>
      </c>
    </row>
    <row r="75" spans="2:2">
      <c r="B75" s="132" t="s">
        <v>574</v>
      </c>
    </row>
    <row r="76" spans="2:2">
      <c r="B76" s="132" t="s">
        <v>596</v>
      </c>
    </row>
    <row r="77" spans="2:2">
      <c r="B77" s="132" t="s">
        <v>595</v>
      </c>
    </row>
    <row r="78" spans="2:2">
      <c r="B78" s="132" t="s">
        <v>598</v>
      </c>
    </row>
    <row r="79" spans="2:2">
      <c r="B79" s="132"/>
    </row>
    <row r="80" spans="2:2">
      <c r="B80" s="135" t="s">
        <v>466</v>
      </c>
    </row>
    <row r="81" spans="2:2">
      <c r="B81" s="134"/>
    </row>
    <row r="82" spans="2:2">
      <c r="B82" s="181" t="s">
        <v>467</v>
      </c>
    </row>
    <row r="83" spans="2:2">
      <c r="B83" s="132" t="s">
        <v>470</v>
      </c>
    </row>
    <row r="84" spans="2:2">
      <c r="B84" s="132" t="s">
        <v>471</v>
      </c>
    </row>
    <row r="85" spans="2:2">
      <c r="B85" s="132" t="s">
        <v>473</v>
      </c>
    </row>
    <row r="86" spans="2:2">
      <c r="B86" s="132" t="s">
        <v>474</v>
      </c>
    </row>
    <row r="87" spans="2:2">
      <c r="B87" s="132" t="s">
        <v>476</v>
      </c>
    </row>
    <row r="88" spans="2:2">
      <c r="B88" s="132" t="s">
        <v>477</v>
      </c>
    </row>
    <row r="89" spans="2:2">
      <c r="B89" s="132"/>
    </row>
    <row r="90" spans="2:2">
      <c r="B90" s="135" t="s">
        <v>456</v>
      </c>
    </row>
    <row r="91" spans="2:2">
      <c r="B91" s="134"/>
    </row>
    <row r="92" spans="2:2">
      <c r="B92" s="181" t="s">
        <v>457</v>
      </c>
    </row>
    <row r="93" spans="2:2">
      <c r="B93" s="132" t="s">
        <v>458</v>
      </c>
    </row>
    <row r="94" spans="2:2">
      <c r="B94" s="132" t="s">
        <v>459</v>
      </c>
    </row>
    <row r="95" spans="2:2">
      <c r="B95" s="132" t="s">
        <v>460</v>
      </c>
    </row>
    <row r="96" spans="2:2">
      <c r="B96" s="134"/>
    </row>
    <row r="97" spans="2:2">
      <c r="B97" s="135" t="s">
        <v>354</v>
      </c>
    </row>
    <row r="98" spans="2:2">
      <c r="B98" s="134"/>
    </row>
    <row r="99" spans="2:2">
      <c r="B99" s="181" t="s">
        <v>355</v>
      </c>
    </row>
    <row r="100" spans="2:2">
      <c r="B100" s="132" t="s">
        <v>356</v>
      </c>
    </row>
    <row r="101" spans="2:2">
      <c r="B101" s="132" t="s">
        <v>454</v>
      </c>
    </row>
    <row r="102" spans="2:2">
      <c r="B102" s="134"/>
    </row>
    <row r="103" spans="2:2">
      <c r="B103" s="135" t="s">
        <v>341</v>
      </c>
    </row>
    <row r="104" spans="2:2">
      <c r="B104" s="134"/>
    </row>
    <row r="105" spans="2:2">
      <c r="B105" s="181" t="s">
        <v>328</v>
      </c>
    </row>
    <row r="106" spans="2:2">
      <c r="B106" s="132" t="s">
        <v>343</v>
      </c>
    </row>
    <row r="107" spans="2:2">
      <c r="B107" s="132" t="s">
        <v>351</v>
      </c>
    </row>
    <row r="108" spans="2:2">
      <c r="B108" s="132" t="s">
        <v>344</v>
      </c>
    </row>
    <row r="109" spans="2:2">
      <c r="B109" s="132" t="s">
        <v>345</v>
      </c>
    </row>
    <row r="110" spans="2:2">
      <c r="B110" s="132" t="s">
        <v>346</v>
      </c>
    </row>
    <row r="111" spans="2:2">
      <c r="B111" s="132" t="s">
        <v>347</v>
      </c>
    </row>
    <row r="112" spans="2:2">
      <c r="B112" s="132" t="s">
        <v>348</v>
      </c>
    </row>
    <row r="113" spans="2:2">
      <c r="B113" s="132" t="s">
        <v>349</v>
      </c>
    </row>
    <row r="114" spans="2:2">
      <c r="B114" s="132" t="s">
        <v>350</v>
      </c>
    </row>
    <row r="115" spans="2:2">
      <c r="B115" s="132" t="s">
        <v>330</v>
      </c>
    </row>
    <row r="116" spans="2:2">
      <c r="B116" s="132" t="s">
        <v>331</v>
      </c>
    </row>
    <row r="117" spans="2:2">
      <c r="B117" s="132" t="s">
        <v>332</v>
      </c>
    </row>
    <row r="118" spans="2:2">
      <c r="B118" s="132" t="s">
        <v>333</v>
      </c>
    </row>
    <row r="119" spans="2:2">
      <c r="B119" s="132" t="s">
        <v>334</v>
      </c>
    </row>
    <row r="120" spans="2:2">
      <c r="B120" s="132" t="s">
        <v>475</v>
      </c>
    </row>
    <row r="121" spans="2:2">
      <c r="B121" s="132"/>
    </row>
    <row r="122" spans="2:2" ht="18.75" customHeight="1">
      <c r="B122" s="135" t="s">
        <v>313</v>
      </c>
    </row>
    <row r="123" spans="2:2" ht="18.75" customHeight="1">
      <c r="B123" s="134"/>
    </row>
    <row r="124" spans="2:2" ht="18.75" customHeight="1">
      <c r="B124" s="181" t="s">
        <v>329</v>
      </c>
    </row>
    <row r="125" spans="2:2" ht="18.75" customHeight="1">
      <c r="B125" s="132" t="s">
        <v>312</v>
      </c>
    </row>
    <row r="126" spans="2:2" ht="18.75" customHeight="1">
      <c r="B126" s="132" t="s">
        <v>315</v>
      </c>
    </row>
    <row r="127" spans="2:2" ht="18.75" customHeight="1">
      <c r="B127" s="132" t="s">
        <v>316</v>
      </c>
    </row>
    <row r="128" spans="2:2" ht="18.75" customHeight="1">
      <c r="B128" s="132" t="s">
        <v>317</v>
      </c>
    </row>
    <row r="129" spans="2:2" ht="18.75" customHeight="1">
      <c r="B129" s="132" t="s">
        <v>327</v>
      </c>
    </row>
    <row r="130" spans="2:2" ht="18.75" customHeight="1">
      <c r="B130" s="132" t="s">
        <v>342</v>
      </c>
    </row>
    <row r="131" spans="2:2" ht="18.75" customHeight="1">
      <c r="B131" s="132" t="s">
        <v>352</v>
      </c>
    </row>
    <row r="132" spans="2:2" ht="18.75" customHeight="1">
      <c r="B132" s="132" t="s">
        <v>353</v>
      </c>
    </row>
    <row r="133" spans="2:2" ht="18.75" customHeight="1">
      <c r="B133" s="132" t="s">
        <v>318</v>
      </c>
    </row>
    <row r="134" spans="2:2" ht="18.75" customHeight="1">
      <c r="B134" s="132" t="s">
        <v>319</v>
      </c>
    </row>
    <row r="135" spans="2:2">
      <c r="B135" s="132" t="s">
        <v>320</v>
      </c>
    </row>
    <row r="136" spans="2:2">
      <c r="B136" s="132" t="s">
        <v>321</v>
      </c>
    </row>
    <row r="137" spans="2:2">
      <c r="B137" s="132" t="s">
        <v>322</v>
      </c>
    </row>
    <row r="138" spans="2:2">
      <c r="B138" s="132" t="s">
        <v>323</v>
      </c>
    </row>
    <row r="139" spans="2:2">
      <c r="B139" s="132" t="s">
        <v>324</v>
      </c>
    </row>
    <row r="140" spans="2:2">
      <c r="B140" s="132"/>
    </row>
    <row r="141" spans="2:2">
      <c r="B141" s="134"/>
    </row>
    <row r="142" spans="2:2">
      <c r="B142" s="135" t="s">
        <v>308</v>
      </c>
    </row>
    <row r="143" spans="2:2">
      <c r="B143" s="135"/>
    </row>
    <row r="144" spans="2:2">
      <c r="B144" s="181" t="s">
        <v>310</v>
      </c>
    </row>
    <row r="145" spans="2:2">
      <c r="B145" s="132" t="s">
        <v>309</v>
      </c>
    </row>
    <row r="146" spans="2:2">
      <c r="B146" s="132"/>
    </row>
    <row r="147" spans="2:2">
      <c r="B147" s="134"/>
    </row>
    <row r="148" spans="2:2">
      <c r="B148" s="135" t="s">
        <v>298</v>
      </c>
    </row>
    <row r="149" spans="2:2">
      <c r="B149" s="135"/>
    </row>
    <row r="150" spans="2:2">
      <c r="B150" s="181" t="s">
        <v>295</v>
      </c>
    </row>
    <row r="151" spans="2:2">
      <c r="B151" s="132" t="s">
        <v>296</v>
      </c>
    </row>
    <row r="152" spans="2:2">
      <c r="B152" s="132" t="s">
        <v>297</v>
      </c>
    </row>
    <row r="153" spans="2:2">
      <c r="B153" s="132" t="s">
        <v>299</v>
      </c>
    </row>
    <row r="154" spans="2:2">
      <c r="B154" s="132" t="s">
        <v>300</v>
      </c>
    </row>
    <row r="155" spans="2:2">
      <c r="B155" s="132" t="s">
        <v>301</v>
      </c>
    </row>
    <row r="156" spans="2:2">
      <c r="B156" s="132" t="s">
        <v>302</v>
      </c>
    </row>
    <row r="157" spans="2:2">
      <c r="B157" s="132" t="s">
        <v>303</v>
      </c>
    </row>
    <row r="158" spans="2:2">
      <c r="B158" s="132" t="s">
        <v>304</v>
      </c>
    </row>
    <row r="159" spans="2:2">
      <c r="B159" s="132" t="s">
        <v>305</v>
      </c>
    </row>
    <row r="160" spans="2:2">
      <c r="B160" s="132" t="s">
        <v>306</v>
      </c>
    </row>
    <row r="161" spans="2:5">
      <c r="B161" s="189" t="s">
        <v>307</v>
      </c>
      <c r="C161" s="190"/>
      <c r="D161" s="190"/>
      <c r="E161" s="190"/>
    </row>
    <row r="162" spans="2:5">
      <c r="B162" s="132"/>
    </row>
    <row r="163" spans="2:5">
      <c r="B163" s="135" t="s">
        <v>274</v>
      </c>
      <c r="C163" s="133"/>
      <c r="D163" s="130"/>
    </row>
    <row r="164" spans="2:5">
      <c r="B164" s="135"/>
      <c r="C164" s="133"/>
      <c r="D164" s="130"/>
    </row>
    <row r="165" spans="2:5">
      <c r="B165" s="130" t="s">
        <v>291</v>
      </c>
      <c r="C165" s="133"/>
      <c r="D165" s="130"/>
    </row>
    <row r="166" spans="2:5">
      <c r="B166" s="132" t="s">
        <v>292</v>
      </c>
      <c r="C166" s="131"/>
      <c r="D166" s="130"/>
    </row>
    <row r="167" spans="2:5">
      <c r="B167" s="132" t="s">
        <v>293</v>
      </c>
      <c r="C167" s="131"/>
      <c r="D167" s="130"/>
    </row>
    <row r="168" spans="2:5">
      <c r="B168" s="132" t="s">
        <v>294</v>
      </c>
      <c r="C168" s="133"/>
      <c r="D168" s="130"/>
    </row>
    <row r="169" spans="2:5">
      <c r="B169" s="134"/>
      <c r="C169" s="133"/>
      <c r="D169" s="130"/>
    </row>
    <row r="170" spans="2:5">
      <c r="B170" s="132" t="s">
        <v>289</v>
      </c>
      <c r="C170" s="133"/>
      <c r="D170" s="130"/>
    </row>
    <row r="171" spans="2:5">
      <c r="B171" s="134"/>
      <c r="C171" s="133"/>
      <c r="D171" s="130"/>
    </row>
    <row r="172" spans="2:5">
      <c r="B172" s="132" t="s">
        <v>275</v>
      </c>
      <c r="D172" s="130"/>
    </row>
    <row r="173" spans="2:5">
      <c r="B173" s="132" t="s">
        <v>276</v>
      </c>
      <c r="C173" s="133"/>
      <c r="D173" s="130"/>
    </row>
    <row r="174" spans="2:5">
      <c r="B174" s="132" t="s">
        <v>277</v>
      </c>
      <c r="C174" s="133"/>
      <c r="D174" s="130"/>
    </row>
    <row r="175" spans="2:5">
      <c r="B175" s="132"/>
      <c r="C175" s="133"/>
      <c r="D175" s="130"/>
    </row>
    <row r="176" spans="2:5">
      <c r="B176" s="130" t="s">
        <v>290</v>
      </c>
      <c r="C176" s="133"/>
      <c r="D176" s="130"/>
    </row>
    <row r="177" spans="2:4">
      <c r="B177" s="132" t="s">
        <v>278</v>
      </c>
      <c r="C177" s="131"/>
      <c r="D177" s="130"/>
    </row>
    <row r="178" spans="2:4">
      <c r="B178" s="132" t="s">
        <v>279</v>
      </c>
      <c r="C178" s="131"/>
      <c r="D178" s="130"/>
    </row>
    <row r="179" spans="2:4">
      <c r="B179" s="132" t="s">
        <v>280</v>
      </c>
      <c r="C179" s="131"/>
      <c r="D179" s="130"/>
    </row>
    <row r="180" spans="2:4">
      <c r="B180" s="132" t="s">
        <v>281</v>
      </c>
      <c r="C180" s="131"/>
      <c r="D180" s="130"/>
    </row>
    <row r="181" spans="2:4">
      <c r="B181" s="132" t="s">
        <v>282</v>
      </c>
      <c r="C181" s="133"/>
      <c r="D181" s="130"/>
    </row>
    <row r="182" spans="2:4">
      <c r="B182" s="132" t="s">
        <v>283</v>
      </c>
      <c r="C182" s="133"/>
      <c r="D182" s="130"/>
    </row>
    <row r="183" spans="2:4">
      <c r="B183" s="132" t="s">
        <v>284</v>
      </c>
      <c r="C183" s="133"/>
      <c r="D183" s="130"/>
    </row>
    <row r="184" spans="2:4">
      <c r="B184" s="132" t="s">
        <v>285</v>
      </c>
      <c r="C184" s="133"/>
      <c r="D184" s="130"/>
    </row>
    <row r="185" spans="2:4">
      <c r="B185" s="132" t="s">
        <v>286</v>
      </c>
      <c r="C185" s="133"/>
      <c r="D185" s="130"/>
    </row>
    <row r="186" spans="2:4">
      <c r="B186" s="132" t="s">
        <v>287</v>
      </c>
      <c r="C186" s="133"/>
      <c r="D186" s="130"/>
    </row>
    <row r="187" spans="2:4">
      <c r="B187" s="132"/>
      <c r="C187" s="133"/>
      <c r="D187" s="130"/>
    </row>
    <row r="188" spans="2:4">
      <c r="B188" s="129" t="s">
        <v>271</v>
      </c>
      <c r="C188" s="129"/>
      <c r="D188" s="129"/>
    </row>
    <row r="189" spans="2:4">
      <c r="B189" s="130" t="s">
        <v>270</v>
      </c>
      <c r="C189" s="131"/>
      <c r="D189" s="131"/>
    </row>
    <row r="190" spans="2:4">
      <c r="B190" s="132" t="s">
        <v>273</v>
      </c>
      <c r="C190" s="131"/>
      <c r="D190" s="131"/>
    </row>
    <row r="191" spans="2:4">
      <c r="B191" s="132" t="s">
        <v>272</v>
      </c>
      <c r="C191" s="131"/>
      <c r="D191" s="131"/>
    </row>
    <row r="192" spans="2:4">
      <c r="B192" s="132"/>
      <c r="C192" s="133"/>
      <c r="D192" s="130"/>
    </row>
    <row r="193" spans="2:4">
      <c r="B193" s="132"/>
      <c r="C193" s="133"/>
      <c r="D193" s="130"/>
    </row>
    <row r="194" spans="2:4">
      <c r="B194" s="135" t="s">
        <v>269</v>
      </c>
      <c r="C194" s="133"/>
      <c r="D194" s="131"/>
    </row>
    <row r="195" spans="2:4">
      <c r="B195" s="132" t="s">
        <v>262</v>
      </c>
      <c r="C195" s="131"/>
      <c r="D195" s="131"/>
    </row>
    <row r="196" spans="2:4">
      <c r="B196" s="132" t="s">
        <v>264</v>
      </c>
      <c r="C196" s="131"/>
      <c r="D196" s="130"/>
    </row>
    <row r="197" spans="2:4">
      <c r="B197" s="132" t="s">
        <v>263</v>
      </c>
      <c r="C197" s="131"/>
      <c r="D197" s="130"/>
    </row>
    <row r="198" spans="2:4">
      <c r="B198" s="132" t="s">
        <v>265</v>
      </c>
      <c r="C198" s="131"/>
      <c r="D198" s="130"/>
    </row>
    <row r="199" spans="2:4">
      <c r="B199" s="132" t="s">
        <v>266</v>
      </c>
      <c r="C199" s="131"/>
      <c r="D199" s="130"/>
    </row>
    <row r="200" spans="2:4">
      <c r="B200" s="132" t="s">
        <v>267</v>
      </c>
      <c r="C200" s="131"/>
      <c r="D200" s="130"/>
    </row>
    <row r="201" spans="2:4">
      <c r="B201" s="134"/>
      <c r="C201" s="133"/>
      <c r="D201" s="130"/>
    </row>
    <row r="202" spans="2:4">
      <c r="B202" s="135" t="s">
        <v>261</v>
      </c>
      <c r="C202" s="133"/>
      <c r="D202" s="130"/>
    </row>
    <row r="203" spans="2:4">
      <c r="B203" s="132" t="s">
        <v>258</v>
      </c>
      <c r="C203" s="133"/>
      <c r="D203" s="130"/>
    </row>
    <row r="204" spans="2:4">
      <c r="B204" s="132" t="s">
        <v>255</v>
      </c>
      <c r="C204" s="133"/>
      <c r="D204" s="130"/>
    </row>
    <row r="205" spans="2:4">
      <c r="B205" s="132" t="s">
        <v>256</v>
      </c>
      <c r="C205" s="133"/>
      <c r="D205" s="130"/>
    </row>
    <row r="206" spans="2:4">
      <c r="B206" s="132" t="s">
        <v>257</v>
      </c>
      <c r="C206" s="133"/>
      <c r="D206" s="130"/>
    </row>
    <row r="207" spans="2:4">
      <c r="B207" s="132" t="s">
        <v>250</v>
      </c>
      <c r="C207" s="133"/>
      <c r="D207" s="130"/>
    </row>
    <row r="208" spans="2:4">
      <c r="B208" s="132" t="s">
        <v>259</v>
      </c>
      <c r="C208" s="133"/>
      <c r="D208" s="130"/>
    </row>
    <row r="209" spans="2:4">
      <c r="B209" s="132" t="s">
        <v>260</v>
      </c>
      <c r="C209" s="133"/>
      <c r="D209" s="130"/>
    </row>
    <row r="210" spans="2:4">
      <c r="B210" s="134"/>
      <c r="C210" s="133"/>
      <c r="D210" s="130"/>
    </row>
    <row r="211" spans="2:4">
      <c r="B211" s="135" t="s">
        <v>249</v>
      </c>
      <c r="C211" s="133"/>
      <c r="D211" s="130"/>
    </row>
    <row r="212" spans="2:4">
      <c r="B212" s="132" t="s">
        <v>239</v>
      </c>
      <c r="C212" s="133"/>
      <c r="D212" s="130"/>
    </row>
    <row r="213" spans="2:4">
      <c r="B213" s="132" t="s">
        <v>240</v>
      </c>
      <c r="C213" s="133"/>
      <c r="D213" s="130"/>
    </row>
    <row r="214" spans="2:4">
      <c r="B214" s="132" t="s">
        <v>241</v>
      </c>
      <c r="C214" s="133"/>
      <c r="D214" s="130"/>
    </row>
    <row r="215" spans="2:4">
      <c r="B215" s="132" t="s">
        <v>242</v>
      </c>
      <c r="C215" s="133"/>
      <c r="D215" s="130"/>
    </row>
    <row r="216" spans="2:4">
      <c r="B216" s="132" t="s">
        <v>243</v>
      </c>
      <c r="C216" s="133"/>
      <c r="D216" s="130"/>
    </row>
    <row r="217" spans="2:4">
      <c r="B217" s="132" t="s">
        <v>244</v>
      </c>
      <c r="C217" s="133"/>
      <c r="D217" s="130"/>
    </row>
    <row r="218" spans="2:4">
      <c r="B218" s="132" t="s">
        <v>245</v>
      </c>
      <c r="C218" s="133"/>
      <c r="D218" s="130"/>
    </row>
    <row r="219" spans="2:4">
      <c r="B219" s="132" t="s">
        <v>237</v>
      </c>
      <c r="C219" s="133"/>
    </row>
    <row r="220" spans="2:4">
      <c r="B220" s="132" t="s">
        <v>246</v>
      </c>
      <c r="C220" s="133"/>
      <c r="D220" s="130"/>
    </row>
    <row r="221" spans="2:4">
      <c r="B221" s="134"/>
      <c r="C221" s="133"/>
      <c r="D221" s="130"/>
    </row>
    <row r="222" spans="2:4">
      <c r="B222" s="135" t="s">
        <v>238</v>
      </c>
      <c r="C222" s="133"/>
      <c r="D222" s="130"/>
    </row>
    <row r="223" spans="2:4">
      <c r="B223" s="132" t="s">
        <v>215</v>
      </c>
      <c r="C223" s="133"/>
    </row>
    <row r="224" spans="2:4">
      <c r="B224" s="132" t="s">
        <v>182</v>
      </c>
      <c r="C224" s="133"/>
      <c r="D224" s="130"/>
    </row>
    <row r="225" spans="2:4">
      <c r="B225" s="132" t="s">
        <v>183</v>
      </c>
      <c r="C225" s="133"/>
      <c r="D225" s="130"/>
    </row>
    <row r="226" spans="2:4">
      <c r="B226" s="132" t="s">
        <v>236</v>
      </c>
      <c r="C226" s="133"/>
      <c r="D226" s="130"/>
    </row>
    <row r="227" spans="2:4">
      <c r="B227" s="132" t="s">
        <v>184</v>
      </c>
      <c r="C227" s="133"/>
    </row>
    <row r="228" spans="2:4">
      <c r="B228" s="132" t="s">
        <v>188</v>
      </c>
      <c r="C228" s="133"/>
    </row>
    <row r="229" spans="2:4">
      <c r="B229" s="132" t="s">
        <v>186</v>
      </c>
      <c r="C229" s="133"/>
    </row>
    <row r="230" spans="2:4">
      <c r="B230" s="132" t="s">
        <v>187</v>
      </c>
      <c r="C230" s="133"/>
    </row>
    <row r="231" spans="2:4">
      <c r="B231" s="132" t="s">
        <v>209</v>
      </c>
      <c r="C231" s="133"/>
    </row>
    <row r="232" spans="2:4">
      <c r="B232" s="132" t="s">
        <v>210</v>
      </c>
      <c r="C232" s="133"/>
    </row>
    <row r="233" spans="2:4">
      <c r="B233" s="134"/>
      <c r="C233" s="133"/>
    </row>
    <row r="234" spans="2:4">
      <c r="B234" s="135" t="s">
        <v>180</v>
      </c>
      <c r="C234" s="133"/>
    </row>
    <row r="235" spans="2:4">
      <c r="B235" s="132" t="s">
        <v>181</v>
      </c>
      <c r="C235" s="133"/>
    </row>
    <row r="236" spans="2:4">
      <c r="B236" s="132" t="s">
        <v>185</v>
      </c>
      <c r="C236" s="133"/>
    </row>
    <row r="238" spans="2:4">
      <c r="B238" s="135" t="s">
        <v>216</v>
      </c>
      <c r="C238" s="133"/>
    </row>
    <row r="239" spans="2:4">
      <c r="B239" s="132" t="s">
        <v>217</v>
      </c>
      <c r="C239" s="133"/>
    </row>
    <row r="240" spans="2:4">
      <c r="B240" s="132" t="s">
        <v>218</v>
      </c>
      <c r="C240" s="133"/>
    </row>
    <row r="242" spans="2:4">
      <c r="B242" s="135" t="s">
        <v>219</v>
      </c>
      <c r="C242" s="133"/>
    </row>
    <row r="243" spans="2:4">
      <c r="B243" s="132" t="s">
        <v>227</v>
      </c>
      <c r="C243" s="133"/>
      <c r="D243" s="131"/>
    </row>
    <row r="244" spans="2:4">
      <c r="B244" s="132" t="s">
        <v>226</v>
      </c>
      <c r="C244" s="133"/>
    </row>
    <row r="245" spans="2:4">
      <c r="B245" s="132" t="s">
        <v>224</v>
      </c>
    </row>
    <row r="246" spans="2:4">
      <c r="B246" s="132" t="s">
        <v>225</v>
      </c>
    </row>
    <row r="247" spans="2:4">
      <c r="B247" s="132" t="s">
        <v>220</v>
      </c>
    </row>
    <row r="248" spans="2:4">
      <c r="B248" s="132" t="s">
        <v>221</v>
      </c>
    </row>
    <row r="249" spans="2:4">
      <c r="B249" s="132" t="s">
        <v>222</v>
      </c>
    </row>
    <row r="250" spans="2:4">
      <c r="B250" s="132" t="s">
        <v>223</v>
      </c>
    </row>
    <row r="252" spans="2:4">
      <c r="B252" s="135" t="s">
        <v>228</v>
      </c>
      <c r="C252" s="133"/>
    </row>
    <row r="253" spans="2:4">
      <c r="B253" s="132" t="s">
        <v>229</v>
      </c>
    </row>
    <row r="254" spans="2:4">
      <c r="B254" s="132" t="s">
        <v>230</v>
      </c>
    </row>
    <row r="255" spans="2:4">
      <c r="B255" s="132" t="s">
        <v>231</v>
      </c>
    </row>
    <row r="257" spans="2:3">
      <c r="B257" s="135" t="s">
        <v>232</v>
      </c>
      <c r="C257" s="133"/>
    </row>
    <row r="258" spans="2:3">
      <c r="B258" s="132" t="s">
        <v>233</v>
      </c>
    </row>
    <row r="259" spans="2:3">
      <c r="B259" s="132"/>
    </row>
    <row r="260" spans="2:3">
      <c r="B260" s="135" t="s">
        <v>234</v>
      </c>
      <c r="C260" s="133"/>
    </row>
    <row r="261" spans="2:3">
      <c r="B261" s="132" t="s">
        <v>235</v>
      </c>
      <c r="C261" s="131"/>
    </row>
    <row r="262" spans="2:3">
      <c r="B262" s="132" t="s">
        <v>248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6"/>
  </sheetPr>
  <dimension ref="A1:AB92"/>
  <sheetViews>
    <sheetView showGridLines="0" zoomScale="60" zoomScaleNormal="60" workbookViewId="0">
      <pane xSplit="9" ySplit="5" topLeftCell="K6" activePane="bottomRight" state="frozen"/>
      <selection pane="topRight" activeCell="H1" sqref="H1"/>
      <selection pane="bottomLeft" activeCell="A6" sqref="A6"/>
      <selection pane="bottomRight" activeCell="H90" sqref="H90"/>
    </sheetView>
  </sheetViews>
  <sheetFormatPr defaultColWidth="11.5546875" defaultRowHeight="24.75" customHeight="1"/>
  <cols>
    <col min="1" max="1" width="2.77734375" style="3" customWidth="1"/>
    <col min="2" max="2" width="20" style="3" customWidth="1"/>
    <col min="3" max="3" width="16.77734375" style="3" hidden="1" customWidth="1"/>
    <col min="4" max="4" width="20" style="3" hidden="1" customWidth="1"/>
    <col min="5" max="5" width="16.77734375" style="3" hidden="1" customWidth="1"/>
    <col min="6" max="6" width="14.33203125" style="1" customWidth="1"/>
    <col min="7" max="7" width="51.77734375" style="1" customWidth="1"/>
    <col min="8" max="8" width="19.33203125" style="53" customWidth="1"/>
    <col min="9" max="9" width="10.88671875" style="1" bestFit="1" customWidth="1"/>
    <col min="10" max="10" width="7.109375" style="68" hidden="1" customWidth="1"/>
    <col min="11" max="12" width="10.21875" style="6" customWidth="1"/>
    <col min="13" max="18" width="10.21875" style="2" customWidth="1"/>
    <col min="19" max="26" width="10.21875" style="1" customWidth="1"/>
    <col min="27" max="27" width="10.21875" style="165" customWidth="1"/>
    <col min="28" max="16384" width="11.5546875" style="3"/>
  </cols>
  <sheetData>
    <row r="1" spans="2:28" ht="33" customHeight="1">
      <c r="B1" s="22" t="s">
        <v>658</v>
      </c>
      <c r="C1" s="22"/>
      <c r="D1" s="22"/>
      <c r="E1" s="22"/>
      <c r="F1" s="22"/>
      <c r="H1" s="80"/>
      <c r="I1" s="13"/>
      <c r="K1" s="15"/>
      <c r="L1" s="16"/>
      <c r="M1" s="17"/>
      <c r="N1" s="20"/>
      <c r="O1" s="20"/>
      <c r="P1" s="20"/>
      <c r="Q1" s="20"/>
      <c r="R1" s="20"/>
      <c r="S1" s="20"/>
      <c r="AA1" s="164"/>
    </row>
    <row r="2" spans="2:28" ht="24.75" customHeight="1">
      <c r="B2" s="11" t="s">
        <v>659</v>
      </c>
      <c r="C2" s="11"/>
      <c r="D2" s="11"/>
      <c r="E2" s="11"/>
      <c r="F2" s="11"/>
      <c r="H2" s="80"/>
      <c r="I2" s="13"/>
      <c r="L2" s="16"/>
      <c r="M2" s="17"/>
      <c r="N2" s="20"/>
      <c r="O2" s="20"/>
      <c r="P2" s="20"/>
      <c r="Q2" s="20"/>
      <c r="R2" s="20"/>
      <c r="S2" s="20"/>
      <c r="T2" s="21" t="s">
        <v>105</v>
      </c>
      <c r="AA2" s="164"/>
    </row>
    <row r="3" spans="2:28" s="5" customFormat="1" ht="16.5" customHeight="1">
      <c r="B3" s="393" t="s">
        <v>113</v>
      </c>
      <c r="C3" s="393"/>
      <c r="D3" s="393"/>
      <c r="E3" s="393"/>
      <c r="F3" s="393"/>
      <c r="G3" s="393"/>
      <c r="H3" s="393"/>
      <c r="I3" s="393"/>
      <c r="J3" s="394" t="s">
        <v>151</v>
      </c>
      <c r="K3" s="397" t="s">
        <v>660</v>
      </c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9"/>
      <c r="AA3" s="164"/>
    </row>
    <row r="4" spans="2:28" s="5" customFormat="1" ht="45" customHeight="1">
      <c r="B4" s="117" t="s">
        <v>11</v>
      </c>
      <c r="C4" s="117"/>
      <c r="D4" s="118" t="s">
        <v>11</v>
      </c>
      <c r="E4" s="118"/>
      <c r="F4" s="119" t="s">
        <v>11</v>
      </c>
      <c r="G4" s="400" t="s">
        <v>2</v>
      </c>
      <c r="H4" s="402" t="s">
        <v>0</v>
      </c>
      <c r="I4" s="9" t="s">
        <v>12</v>
      </c>
      <c r="J4" s="395"/>
      <c r="K4" s="404" t="s">
        <v>39</v>
      </c>
      <c r="L4" s="405"/>
      <c r="M4" s="406" t="s">
        <v>40</v>
      </c>
      <c r="N4" s="407"/>
      <c r="O4" s="416" t="s">
        <v>662</v>
      </c>
      <c r="P4" s="417"/>
      <c r="Q4" s="414" t="s">
        <v>625</v>
      </c>
      <c r="R4" s="415"/>
      <c r="S4" s="408" t="s">
        <v>30</v>
      </c>
      <c r="T4" s="409"/>
      <c r="U4" s="410" t="s">
        <v>29</v>
      </c>
      <c r="V4" s="411"/>
      <c r="W4" s="418" t="s">
        <v>28</v>
      </c>
      <c r="X4" s="419"/>
      <c r="Y4" s="412" t="s">
        <v>663</v>
      </c>
      <c r="Z4" s="413"/>
      <c r="AA4" s="164"/>
    </row>
    <row r="5" spans="2:28" s="5" customFormat="1" ht="24.75" customHeight="1">
      <c r="B5" s="120" t="s">
        <v>15</v>
      </c>
      <c r="C5" s="120"/>
      <c r="D5" s="121" t="s">
        <v>72</v>
      </c>
      <c r="E5" s="121"/>
      <c r="F5" s="122" t="s">
        <v>2</v>
      </c>
      <c r="G5" s="401"/>
      <c r="H5" s="403"/>
      <c r="I5" s="82" t="s">
        <v>13</v>
      </c>
      <c r="J5" s="396"/>
      <c r="K5" s="83" t="s">
        <v>26</v>
      </c>
      <c r="L5" s="84" t="s">
        <v>27</v>
      </c>
      <c r="M5" s="85" t="s">
        <v>26</v>
      </c>
      <c r="N5" s="86" t="s">
        <v>27</v>
      </c>
      <c r="O5" s="300" t="s">
        <v>26</v>
      </c>
      <c r="P5" s="299" t="s">
        <v>27</v>
      </c>
      <c r="Q5" s="279" t="s">
        <v>26</v>
      </c>
      <c r="R5" s="280" t="s">
        <v>27</v>
      </c>
      <c r="S5" s="87" t="s">
        <v>26</v>
      </c>
      <c r="T5" s="88" t="s">
        <v>27</v>
      </c>
      <c r="U5" s="89" t="s">
        <v>26</v>
      </c>
      <c r="V5" s="90" t="s">
        <v>27</v>
      </c>
      <c r="W5" s="91" t="s">
        <v>26</v>
      </c>
      <c r="X5" s="92" t="s">
        <v>27</v>
      </c>
      <c r="Y5" s="301" t="s">
        <v>26</v>
      </c>
      <c r="Z5" s="302" t="s">
        <v>27</v>
      </c>
      <c r="AA5" s="164"/>
    </row>
    <row r="6" spans="2:28" s="98" customFormat="1" ht="14.25" customHeight="1">
      <c r="B6" s="99"/>
      <c r="C6" s="99"/>
      <c r="D6" s="100"/>
      <c r="E6" s="100"/>
      <c r="F6" s="101"/>
      <c r="G6" s="102"/>
      <c r="H6" s="103"/>
      <c r="I6" s="104"/>
      <c r="J6" s="105"/>
      <c r="K6" s="106"/>
      <c r="L6" s="107"/>
      <c r="M6" s="106"/>
      <c r="N6" s="107"/>
      <c r="O6" s="107"/>
      <c r="P6" s="107"/>
      <c r="Q6" s="107"/>
      <c r="R6" s="107"/>
      <c r="S6" s="106"/>
      <c r="T6" s="107"/>
      <c r="U6" s="106"/>
      <c r="V6" s="107"/>
      <c r="W6" s="106"/>
      <c r="X6" s="107"/>
      <c r="Y6" s="106"/>
      <c r="Z6" s="107"/>
      <c r="AA6" s="164"/>
    </row>
    <row r="7" spans="2:28" s="4" customFormat="1" ht="24.75" customHeight="1">
      <c r="B7" s="93" t="s">
        <v>6</v>
      </c>
      <c r="C7" s="94"/>
      <c r="D7" s="94"/>
      <c r="E7" s="94"/>
      <c r="F7" s="94"/>
      <c r="G7" s="95"/>
      <c r="H7" s="95"/>
      <c r="I7" s="108">
        <f>SUM(K7:Z7)</f>
        <v>0</v>
      </c>
      <c r="J7" s="109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64"/>
    </row>
    <row r="8" spans="2:28" s="4" customFormat="1" ht="24.75" customHeight="1">
      <c r="B8" s="329">
        <v>7896015516062</v>
      </c>
      <c r="C8" s="329"/>
      <c r="D8" s="329">
        <v>510602403137419</v>
      </c>
      <c r="E8" s="329"/>
      <c r="F8" s="331">
        <v>636604</v>
      </c>
      <c r="G8" s="330" t="s">
        <v>73</v>
      </c>
      <c r="H8" s="332" t="s">
        <v>85</v>
      </c>
      <c r="I8" s="355">
        <v>24</v>
      </c>
      <c r="J8" s="254"/>
      <c r="K8" s="333">
        <v>7.57</v>
      </c>
      <c r="L8" s="334">
        <v>10.11</v>
      </c>
      <c r="M8" s="333">
        <v>7.04</v>
      </c>
      <c r="N8" s="334">
        <v>9.73</v>
      </c>
      <c r="O8" s="57" t="s">
        <v>677</v>
      </c>
      <c r="P8" s="58" t="s">
        <v>677</v>
      </c>
      <c r="Q8" s="57" t="s">
        <v>677</v>
      </c>
      <c r="R8" s="58" t="s">
        <v>677</v>
      </c>
      <c r="S8" s="333">
        <v>8.09</v>
      </c>
      <c r="T8" s="334">
        <v>10.78</v>
      </c>
      <c r="U8" s="333">
        <v>8.2100000000000009</v>
      </c>
      <c r="V8" s="334">
        <v>10.93</v>
      </c>
      <c r="W8" s="333">
        <v>8.32</v>
      </c>
      <c r="X8" s="334">
        <v>11.08</v>
      </c>
      <c r="Y8" s="57" t="s">
        <v>677</v>
      </c>
      <c r="Z8" s="58" t="s">
        <v>677</v>
      </c>
      <c r="AA8" s="164"/>
    </row>
    <row r="9" spans="2:28" s="4" customFormat="1" ht="24.75" customHeight="1">
      <c r="B9" s="329">
        <v>7896015516079</v>
      </c>
      <c r="C9" s="329"/>
      <c r="D9" s="329">
        <v>510602406136413</v>
      </c>
      <c r="E9" s="329"/>
      <c r="F9" s="331">
        <v>636605</v>
      </c>
      <c r="G9" s="330" t="s">
        <v>73</v>
      </c>
      <c r="H9" s="332" t="s">
        <v>86</v>
      </c>
      <c r="I9" s="356">
        <v>12</v>
      </c>
      <c r="J9" s="254"/>
      <c r="K9" s="333">
        <v>14.3</v>
      </c>
      <c r="L9" s="334">
        <v>19.100000000000001</v>
      </c>
      <c r="M9" s="333">
        <v>13.32</v>
      </c>
      <c r="N9" s="334">
        <v>18.41</v>
      </c>
      <c r="O9" s="57" t="s">
        <v>677</v>
      </c>
      <c r="P9" s="58" t="s">
        <v>677</v>
      </c>
      <c r="Q9" s="57" t="s">
        <v>677</v>
      </c>
      <c r="R9" s="58" t="s">
        <v>677</v>
      </c>
      <c r="S9" s="333">
        <v>15.3</v>
      </c>
      <c r="T9" s="334">
        <v>20.39</v>
      </c>
      <c r="U9" s="333">
        <v>15.51</v>
      </c>
      <c r="V9" s="334">
        <v>20.67</v>
      </c>
      <c r="W9" s="333">
        <v>15.73</v>
      </c>
      <c r="X9" s="334">
        <v>20.95</v>
      </c>
      <c r="Y9" s="57" t="s">
        <v>677</v>
      </c>
      <c r="Z9" s="58" t="s">
        <v>677</v>
      </c>
      <c r="AA9" s="164"/>
    </row>
    <row r="10" spans="2:28" s="4" customFormat="1" ht="24.75" customHeight="1">
      <c r="B10" s="329">
        <v>7896015516024</v>
      </c>
      <c r="C10" s="329"/>
      <c r="D10" s="329">
        <v>510602401134412</v>
      </c>
      <c r="E10" s="329">
        <f>VALUE(D10)</f>
        <v>510602401134412</v>
      </c>
      <c r="F10" s="331">
        <v>636608</v>
      </c>
      <c r="G10" s="330" t="s">
        <v>74</v>
      </c>
      <c r="H10" s="332" t="s">
        <v>85</v>
      </c>
      <c r="I10" s="355">
        <v>24</v>
      </c>
      <c r="J10" s="254"/>
      <c r="K10" s="333">
        <v>7.57</v>
      </c>
      <c r="L10" s="334">
        <v>10.11</v>
      </c>
      <c r="M10" s="333">
        <v>7.04</v>
      </c>
      <c r="N10" s="334">
        <v>9.73</v>
      </c>
      <c r="O10" s="57" t="s">
        <v>677</v>
      </c>
      <c r="P10" s="58" t="s">
        <v>677</v>
      </c>
      <c r="Q10" s="57" t="s">
        <v>677</v>
      </c>
      <c r="R10" s="58" t="s">
        <v>677</v>
      </c>
      <c r="S10" s="333">
        <v>8.09</v>
      </c>
      <c r="T10" s="334">
        <v>10.78</v>
      </c>
      <c r="U10" s="333">
        <v>8.2100000000000009</v>
      </c>
      <c r="V10" s="334">
        <v>10.93</v>
      </c>
      <c r="W10" s="333">
        <v>8.32</v>
      </c>
      <c r="X10" s="334">
        <v>11.08</v>
      </c>
      <c r="Y10" s="57" t="s">
        <v>677</v>
      </c>
      <c r="Z10" s="58" t="s">
        <v>677</v>
      </c>
      <c r="AA10" s="164"/>
      <c r="AB10" s="247"/>
    </row>
    <row r="11" spans="2:28" s="4" customFormat="1" ht="24.75" customHeight="1">
      <c r="B11" s="329">
        <v>7896015516031</v>
      </c>
      <c r="C11" s="329"/>
      <c r="D11" s="329">
        <v>510602404133417</v>
      </c>
      <c r="E11" s="329"/>
      <c r="F11" s="331">
        <v>636609</v>
      </c>
      <c r="G11" s="330" t="s">
        <v>74</v>
      </c>
      <c r="H11" s="332" t="s">
        <v>86</v>
      </c>
      <c r="I11" s="356">
        <v>12</v>
      </c>
      <c r="J11" s="254"/>
      <c r="K11" s="333">
        <v>14.3</v>
      </c>
      <c r="L11" s="334">
        <v>19.100000000000001</v>
      </c>
      <c r="M11" s="333">
        <v>13.32</v>
      </c>
      <c r="N11" s="334">
        <v>18.41</v>
      </c>
      <c r="O11" s="57" t="s">
        <v>677</v>
      </c>
      <c r="P11" s="58" t="s">
        <v>677</v>
      </c>
      <c r="Q11" s="57" t="s">
        <v>677</v>
      </c>
      <c r="R11" s="58" t="s">
        <v>677</v>
      </c>
      <c r="S11" s="333">
        <v>15.3</v>
      </c>
      <c r="T11" s="334">
        <v>20.39</v>
      </c>
      <c r="U11" s="333">
        <v>15.51</v>
      </c>
      <c r="V11" s="334">
        <v>20.67</v>
      </c>
      <c r="W11" s="333">
        <v>15.73</v>
      </c>
      <c r="X11" s="334">
        <v>20.95</v>
      </c>
      <c r="Y11" s="57" t="s">
        <v>677</v>
      </c>
      <c r="Z11" s="58" t="s">
        <v>677</v>
      </c>
      <c r="AA11" s="164"/>
    </row>
    <row r="12" spans="2:28" s="4" customFormat="1" ht="24.75" customHeight="1">
      <c r="B12" s="329">
        <v>7896015516048</v>
      </c>
      <c r="C12" s="329"/>
      <c r="D12" s="329">
        <v>510602402130410</v>
      </c>
      <c r="E12" s="329"/>
      <c r="F12" s="331">
        <v>636610</v>
      </c>
      <c r="G12" s="330" t="s">
        <v>75</v>
      </c>
      <c r="H12" s="332" t="s">
        <v>85</v>
      </c>
      <c r="I12" s="357">
        <v>24</v>
      </c>
      <c r="J12" s="254"/>
      <c r="K12" s="333">
        <v>7.57</v>
      </c>
      <c r="L12" s="334">
        <v>10.11</v>
      </c>
      <c r="M12" s="333">
        <v>7.04</v>
      </c>
      <c r="N12" s="334">
        <v>9.73</v>
      </c>
      <c r="O12" s="57" t="s">
        <v>677</v>
      </c>
      <c r="P12" s="58" t="s">
        <v>677</v>
      </c>
      <c r="Q12" s="57" t="s">
        <v>677</v>
      </c>
      <c r="R12" s="58" t="s">
        <v>677</v>
      </c>
      <c r="S12" s="333">
        <v>8.09</v>
      </c>
      <c r="T12" s="334">
        <v>10.78</v>
      </c>
      <c r="U12" s="333">
        <v>8.2100000000000009</v>
      </c>
      <c r="V12" s="334">
        <v>10.93</v>
      </c>
      <c r="W12" s="333">
        <v>8.32</v>
      </c>
      <c r="X12" s="334">
        <v>11.08</v>
      </c>
      <c r="Y12" s="57" t="s">
        <v>677</v>
      </c>
      <c r="Z12" s="58" t="s">
        <v>677</v>
      </c>
      <c r="AA12" s="164"/>
    </row>
    <row r="13" spans="2:28" s="4" customFormat="1" ht="24.75" customHeight="1">
      <c r="B13" s="329">
        <v>7896015516055</v>
      </c>
      <c r="C13" s="329"/>
      <c r="D13" s="329">
        <v>510602405131418</v>
      </c>
      <c r="E13" s="329"/>
      <c r="F13" s="331">
        <v>636611</v>
      </c>
      <c r="G13" s="330" t="s">
        <v>75</v>
      </c>
      <c r="H13" s="332" t="s">
        <v>86</v>
      </c>
      <c r="I13" s="355">
        <v>12</v>
      </c>
      <c r="J13" s="254"/>
      <c r="K13" s="333">
        <v>14.3</v>
      </c>
      <c r="L13" s="334">
        <v>19.100000000000001</v>
      </c>
      <c r="M13" s="333">
        <v>13.32</v>
      </c>
      <c r="N13" s="334">
        <v>18.41</v>
      </c>
      <c r="O13" s="57" t="s">
        <v>677</v>
      </c>
      <c r="P13" s="58" t="s">
        <v>677</v>
      </c>
      <c r="Q13" s="57" t="s">
        <v>677</v>
      </c>
      <c r="R13" s="58" t="s">
        <v>677</v>
      </c>
      <c r="S13" s="333">
        <v>15.3</v>
      </c>
      <c r="T13" s="334">
        <v>20.39</v>
      </c>
      <c r="U13" s="333">
        <v>15.51</v>
      </c>
      <c r="V13" s="334">
        <v>20.67</v>
      </c>
      <c r="W13" s="333">
        <v>15.73</v>
      </c>
      <c r="X13" s="334">
        <v>20.95</v>
      </c>
      <c r="Y13" s="57" t="s">
        <v>677</v>
      </c>
      <c r="Z13" s="58" t="s">
        <v>677</v>
      </c>
      <c r="AA13" s="164"/>
    </row>
    <row r="14" spans="2:28" s="4" customFormat="1" ht="24.75" customHeight="1">
      <c r="B14" s="329">
        <v>7896015519650</v>
      </c>
      <c r="C14" s="329"/>
      <c r="D14" s="329">
        <v>510602413132312</v>
      </c>
      <c r="E14" s="329"/>
      <c r="F14" s="331">
        <v>636612</v>
      </c>
      <c r="G14" s="330" t="s">
        <v>76</v>
      </c>
      <c r="H14" s="332" t="s">
        <v>85</v>
      </c>
      <c r="I14" s="355">
        <v>24</v>
      </c>
      <c r="J14" s="254"/>
      <c r="K14" s="333">
        <v>7.57</v>
      </c>
      <c r="L14" s="334">
        <v>10.11</v>
      </c>
      <c r="M14" s="333">
        <v>7.04</v>
      </c>
      <c r="N14" s="334">
        <v>9.73</v>
      </c>
      <c r="O14" s="57" t="s">
        <v>677</v>
      </c>
      <c r="P14" s="58" t="s">
        <v>677</v>
      </c>
      <c r="Q14" s="57" t="s">
        <v>677</v>
      </c>
      <c r="R14" s="58" t="s">
        <v>677</v>
      </c>
      <c r="S14" s="333">
        <v>8.09</v>
      </c>
      <c r="T14" s="334">
        <v>10.78</v>
      </c>
      <c r="U14" s="333">
        <v>8.2100000000000009</v>
      </c>
      <c r="V14" s="334">
        <v>10.93</v>
      </c>
      <c r="W14" s="333">
        <v>8.32</v>
      </c>
      <c r="X14" s="334">
        <v>11.08</v>
      </c>
      <c r="Y14" s="57" t="s">
        <v>677</v>
      </c>
      <c r="Z14" s="58" t="s">
        <v>677</v>
      </c>
      <c r="AA14" s="164"/>
    </row>
    <row r="15" spans="2:28" s="98" customFormat="1" ht="14.25" customHeight="1">
      <c r="B15" s="99"/>
      <c r="C15" s="99"/>
      <c r="D15" s="100"/>
      <c r="E15" s="100"/>
      <c r="F15" s="101"/>
      <c r="G15" s="102"/>
      <c r="H15" s="103"/>
      <c r="I15" s="104"/>
      <c r="J15" s="105"/>
      <c r="K15" s="106"/>
      <c r="L15" s="107"/>
      <c r="M15" s="106"/>
      <c r="N15" s="107"/>
      <c r="O15" s="107"/>
      <c r="P15" s="107"/>
      <c r="Q15" s="107"/>
      <c r="R15" s="107"/>
      <c r="S15" s="106"/>
      <c r="T15" s="107"/>
      <c r="U15" s="106"/>
      <c r="V15" s="107"/>
      <c r="W15" s="106"/>
      <c r="X15" s="107"/>
      <c r="Y15" s="106"/>
      <c r="Z15" s="107"/>
      <c r="AA15" s="164"/>
    </row>
    <row r="16" spans="2:28" s="4" customFormat="1" ht="24.75" customHeight="1">
      <c r="B16" s="93" t="s">
        <v>7</v>
      </c>
      <c r="C16" s="94"/>
      <c r="D16" s="94"/>
      <c r="E16" s="94"/>
      <c r="F16" s="94"/>
      <c r="G16" s="95"/>
      <c r="H16" s="95"/>
      <c r="I16" s="108">
        <f>SUM(K17:Z17)</f>
        <v>222.57999999999998</v>
      </c>
      <c r="J16" s="109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1"/>
      <c r="Y16" s="110"/>
      <c r="Z16" s="111"/>
      <c r="AA16" s="164"/>
    </row>
    <row r="17" spans="2:27" s="4" customFormat="1" ht="24.75" customHeight="1">
      <c r="B17" s="329">
        <v>7896009490545</v>
      </c>
      <c r="C17" s="329"/>
      <c r="D17" s="329" t="s">
        <v>155</v>
      </c>
      <c r="E17" s="329"/>
      <c r="F17" s="331">
        <v>639380</v>
      </c>
      <c r="G17" s="330" t="s">
        <v>77</v>
      </c>
      <c r="H17" s="332" t="s">
        <v>87</v>
      </c>
      <c r="I17" s="355">
        <v>36</v>
      </c>
      <c r="J17" s="170"/>
      <c r="K17" s="333">
        <v>18.329999999999998</v>
      </c>
      <c r="L17" s="334">
        <v>24.48</v>
      </c>
      <c r="M17" s="333">
        <v>17.07</v>
      </c>
      <c r="N17" s="334">
        <v>23.6</v>
      </c>
      <c r="O17" s="57" t="s">
        <v>677</v>
      </c>
      <c r="P17" s="58" t="s">
        <v>677</v>
      </c>
      <c r="Q17" s="57" t="s">
        <v>677</v>
      </c>
      <c r="R17" s="58" t="s">
        <v>677</v>
      </c>
      <c r="S17" s="333">
        <v>19.600000000000001</v>
      </c>
      <c r="T17" s="334">
        <v>26.13</v>
      </c>
      <c r="U17" s="333">
        <v>19.88</v>
      </c>
      <c r="V17" s="334">
        <v>26.48</v>
      </c>
      <c r="W17" s="333">
        <v>20.16</v>
      </c>
      <c r="X17" s="334">
        <v>26.85</v>
      </c>
      <c r="Y17" s="57" t="s">
        <v>677</v>
      </c>
      <c r="Z17" s="58" t="s">
        <v>677</v>
      </c>
      <c r="AA17" s="164"/>
    </row>
    <row r="18" spans="2:27" s="98" customFormat="1" ht="14.25" customHeight="1">
      <c r="B18" s="99"/>
      <c r="C18" s="99"/>
      <c r="D18" s="100"/>
      <c r="E18" s="100"/>
      <c r="F18" s="101"/>
      <c r="G18" s="102"/>
      <c r="H18" s="103"/>
      <c r="I18" s="104"/>
      <c r="J18" s="105"/>
      <c r="K18" s="106"/>
      <c r="L18" s="107"/>
      <c r="M18" s="106"/>
      <c r="N18" s="107"/>
      <c r="O18" s="107"/>
      <c r="P18" s="107"/>
      <c r="Q18" s="107"/>
      <c r="R18" s="107"/>
      <c r="S18" s="106"/>
      <c r="T18" s="107"/>
      <c r="U18" s="106"/>
      <c r="V18" s="107"/>
      <c r="W18" s="106"/>
      <c r="X18" s="107"/>
      <c r="Y18" s="106"/>
      <c r="Z18" s="107"/>
      <c r="AA18" s="164"/>
    </row>
    <row r="19" spans="2:27" s="4" customFormat="1" ht="24.75" customHeight="1">
      <c r="B19" s="166" t="s">
        <v>8</v>
      </c>
      <c r="C19" s="94"/>
      <c r="D19" s="94"/>
      <c r="E19" s="94"/>
      <c r="F19" s="94"/>
      <c r="G19" s="167"/>
      <c r="H19" s="167"/>
      <c r="I19" s="168">
        <f>SUM(K19:Z19)</f>
        <v>232.28000000000003</v>
      </c>
      <c r="J19" s="169"/>
      <c r="K19" s="110">
        <f>SUM(K20:K23)</f>
        <v>19.12</v>
      </c>
      <c r="L19" s="110">
        <f t="shared" ref="L19:V19" si="0">SUM(L20:L23)</f>
        <v>25.54</v>
      </c>
      <c r="M19" s="110">
        <f t="shared" si="0"/>
        <v>17.82</v>
      </c>
      <c r="N19" s="110">
        <f t="shared" si="0"/>
        <v>24.64</v>
      </c>
      <c r="O19" s="110"/>
      <c r="P19" s="110"/>
      <c r="Q19" s="110"/>
      <c r="R19" s="110"/>
      <c r="S19" s="110">
        <f t="shared" si="0"/>
        <v>20.46</v>
      </c>
      <c r="T19" s="110">
        <f t="shared" si="0"/>
        <v>27.259999999999998</v>
      </c>
      <c r="U19" s="110">
        <f t="shared" si="0"/>
        <v>20.740000000000002</v>
      </c>
      <c r="V19" s="110">
        <f t="shared" si="0"/>
        <v>27.64</v>
      </c>
      <c r="W19" s="110">
        <f t="shared" ref="W19:X19" si="1">SUM(W20:W23)</f>
        <v>21.04</v>
      </c>
      <c r="X19" s="111">
        <f t="shared" si="1"/>
        <v>28.020000000000003</v>
      </c>
      <c r="Y19" s="110"/>
      <c r="Z19" s="111"/>
      <c r="AA19" s="164"/>
    </row>
    <row r="20" spans="2:27" s="4" customFormat="1" ht="24.75" customHeight="1">
      <c r="B20" s="329">
        <v>78905023144003</v>
      </c>
      <c r="C20" s="329"/>
      <c r="D20" s="329" t="s">
        <v>156</v>
      </c>
      <c r="E20" s="329"/>
      <c r="F20" s="331">
        <v>689510</v>
      </c>
      <c r="G20" s="330" t="s">
        <v>78</v>
      </c>
      <c r="H20" s="332" t="s">
        <v>88</v>
      </c>
      <c r="I20" s="355">
        <v>36</v>
      </c>
      <c r="J20" s="383"/>
      <c r="K20" s="333">
        <v>5.91</v>
      </c>
      <c r="L20" s="334">
        <v>7.89</v>
      </c>
      <c r="M20" s="333">
        <v>5.51</v>
      </c>
      <c r="N20" s="334">
        <v>7.62</v>
      </c>
      <c r="O20" s="57" t="s">
        <v>677</v>
      </c>
      <c r="P20" s="58" t="s">
        <v>677</v>
      </c>
      <c r="Q20" s="57" t="s">
        <v>677</v>
      </c>
      <c r="R20" s="58" t="s">
        <v>677</v>
      </c>
      <c r="S20" s="333">
        <v>6.32</v>
      </c>
      <c r="T20" s="334">
        <v>8.42</v>
      </c>
      <c r="U20" s="333">
        <v>6.41</v>
      </c>
      <c r="V20" s="334">
        <v>8.5399999999999991</v>
      </c>
      <c r="W20" s="333">
        <v>6.5</v>
      </c>
      <c r="X20" s="334">
        <v>8.66</v>
      </c>
      <c r="Y20" s="57" t="s">
        <v>677</v>
      </c>
      <c r="Z20" s="58" t="s">
        <v>677</v>
      </c>
      <c r="AA20" s="164"/>
    </row>
    <row r="21" spans="2:27" s="4" customFormat="1" ht="24.75" customHeight="1">
      <c r="B21" s="329">
        <v>78905016144002</v>
      </c>
      <c r="C21" s="329"/>
      <c r="D21" s="329" t="s">
        <v>157</v>
      </c>
      <c r="E21" s="329"/>
      <c r="F21" s="331">
        <v>689415</v>
      </c>
      <c r="G21" s="330" t="s">
        <v>78</v>
      </c>
      <c r="H21" s="332" t="s">
        <v>89</v>
      </c>
      <c r="I21" s="355">
        <v>48</v>
      </c>
      <c r="J21" s="170"/>
      <c r="K21" s="333">
        <v>3.65</v>
      </c>
      <c r="L21" s="334">
        <v>4.88</v>
      </c>
      <c r="M21" s="333">
        <v>3.4</v>
      </c>
      <c r="N21" s="334">
        <v>4.7</v>
      </c>
      <c r="O21" s="57" t="s">
        <v>677</v>
      </c>
      <c r="P21" s="58" t="s">
        <v>677</v>
      </c>
      <c r="Q21" s="57" t="s">
        <v>677</v>
      </c>
      <c r="R21" s="58" t="s">
        <v>677</v>
      </c>
      <c r="S21" s="333">
        <v>3.91</v>
      </c>
      <c r="T21" s="334">
        <v>5.21</v>
      </c>
      <c r="U21" s="333">
        <v>3.96</v>
      </c>
      <c r="V21" s="334">
        <v>5.28</v>
      </c>
      <c r="W21" s="333">
        <v>4.0199999999999996</v>
      </c>
      <c r="X21" s="334">
        <v>5.35</v>
      </c>
      <c r="Y21" s="57" t="s">
        <v>677</v>
      </c>
      <c r="Z21" s="58" t="s">
        <v>677</v>
      </c>
      <c r="AA21" s="164"/>
    </row>
    <row r="22" spans="2:27" s="4" customFormat="1" ht="24.75" customHeight="1">
      <c r="B22" s="329">
        <v>78905047144005</v>
      </c>
      <c r="C22" s="329"/>
      <c r="D22" s="329" t="s">
        <v>158</v>
      </c>
      <c r="E22" s="329"/>
      <c r="F22" s="331">
        <v>689711</v>
      </c>
      <c r="G22" s="330" t="s">
        <v>79</v>
      </c>
      <c r="H22" s="332" t="s">
        <v>88</v>
      </c>
      <c r="I22" s="355">
        <v>36</v>
      </c>
      <c r="J22" s="170"/>
      <c r="K22" s="333">
        <v>5.91</v>
      </c>
      <c r="L22" s="334">
        <v>7.89</v>
      </c>
      <c r="M22" s="333">
        <v>5.51</v>
      </c>
      <c r="N22" s="334">
        <v>7.62</v>
      </c>
      <c r="O22" s="57" t="s">
        <v>677</v>
      </c>
      <c r="P22" s="58" t="s">
        <v>677</v>
      </c>
      <c r="Q22" s="57" t="s">
        <v>677</v>
      </c>
      <c r="R22" s="58" t="s">
        <v>677</v>
      </c>
      <c r="S22" s="333">
        <v>6.32</v>
      </c>
      <c r="T22" s="334">
        <v>8.42</v>
      </c>
      <c r="U22" s="333">
        <v>6.41</v>
      </c>
      <c r="V22" s="334">
        <v>8.5399999999999991</v>
      </c>
      <c r="W22" s="333">
        <v>6.5</v>
      </c>
      <c r="X22" s="334">
        <v>8.66</v>
      </c>
      <c r="Y22" s="57" t="s">
        <v>677</v>
      </c>
      <c r="Z22" s="58" t="s">
        <v>677</v>
      </c>
      <c r="AA22" s="164"/>
    </row>
    <row r="23" spans="2:27" s="4" customFormat="1" ht="24.75" customHeight="1">
      <c r="B23" s="329">
        <v>78905030101070</v>
      </c>
      <c r="C23" s="329"/>
      <c r="D23" s="329" t="s">
        <v>159</v>
      </c>
      <c r="E23" s="329"/>
      <c r="F23" s="331">
        <v>689616</v>
      </c>
      <c r="G23" s="330" t="s">
        <v>79</v>
      </c>
      <c r="H23" s="332" t="s">
        <v>89</v>
      </c>
      <c r="I23" s="355">
        <v>48</v>
      </c>
      <c r="J23" s="170"/>
      <c r="K23" s="333">
        <v>3.65</v>
      </c>
      <c r="L23" s="334">
        <v>4.88</v>
      </c>
      <c r="M23" s="333">
        <v>3.4</v>
      </c>
      <c r="N23" s="334">
        <v>4.7</v>
      </c>
      <c r="O23" s="57" t="s">
        <v>677</v>
      </c>
      <c r="P23" s="58" t="s">
        <v>677</v>
      </c>
      <c r="Q23" s="57" t="s">
        <v>677</v>
      </c>
      <c r="R23" s="58" t="s">
        <v>677</v>
      </c>
      <c r="S23" s="333">
        <v>3.91</v>
      </c>
      <c r="T23" s="334">
        <v>5.21</v>
      </c>
      <c r="U23" s="333">
        <v>3.96</v>
      </c>
      <c r="V23" s="334">
        <v>5.28</v>
      </c>
      <c r="W23" s="333">
        <v>4.0199999999999996</v>
      </c>
      <c r="X23" s="334">
        <v>5.35</v>
      </c>
      <c r="Y23" s="57" t="s">
        <v>677</v>
      </c>
      <c r="Z23" s="58" t="s">
        <v>677</v>
      </c>
      <c r="AA23" s="164"/>
    </row>
    <row r="24" spans="2:27" s="98" customFormat="1" ht="14.25" customHeight="1">
      <c r="B24" s="99"/>
      <c r="C24" s="99"/>
      <c r="D24" s="100"/>
      <c r="E24" s="100"/>
      <c r="F24" s="101"/>
      <c r="G24" s="102"/>
      <c r="H24" s="103"/>
      <c r="I24" s="104"/>
      <c r="J24" s="105"/>
      <c r="K24" s="106"/>
      <c r="L24" s="107"/>
      <c r="M24" s="106"/>
      <c r="N24" s="107"/>
      <c r="O24" s="107"/>
      <c r="P24" s="107"/>
      <c r="Q24" s="107"/>
      <c r="R24" s="107"/>
      <c r="S24" s="106"/>
      <c r="T24" s="107"/>
      <c r="U24" s="106"/>
      <c r="V24" s="107"/>
      <c r="W24" s="106"/>
      <c r="X24" s="107"/>
      <c r="Y24" s="106"/>
      <c r="Z24" s="107"/>
      <c r="AA24" s="164"/>
    </row>
    <row r="25" spans="2:27" s="4" customFormat="1" ht="24.75" customHeight="1">
      <c r="B25" s="93" t="s">
        <v>5</v>
      </c>
      <c r="C25" s="94"/>
      <c r="D25" s="94"/>
      <c r="E25" s="94"/>
      <c r="F25" s="94"/>
      <c r="G25" s="95"/>
      <c r="H25" s="95"/>
      <c r="I25" s="108">
        <f>SUM(K25:Z25)</f>
        <v>4733.2311111111112</v>
      </c>
      <c r="J25" s="109"/>
      <c r="K25" s="110">
        <f>SUM(K26:K35)</f>
        <v>380.06</v>
      </c>
      <c r="L25" s="110">
        <f>SUM(L26:L35)</f>
        <v>520.33333333333326</v>
      </c>
      <c r="M25" s="110">
        <f t="shared" ref="M25:V25" si="2">SUM(M26:M35)</f>
        <v>388.88666666666666</v>
      </c>
      <c r="N25" s="110">
        <f t="shared" si="2"/>
        <v>537.62555555555559</v>
      </c>
      <c r="O25" s="110"/>
      <c r="P25" s="110"/>
      <c r="Q25" s="110"/>
      <c r="R25" s="110"/>
      <c r="S25" s="110">
        <f t="shared" si="2"/>
        <v>403.92333333333329</v>
      </c>
      <c r="T25" s="110">
        <f t="shared" si="2"/>
        <v>552.64222222222224</v>
      </c>
      <c r="U25" s="110">
        <f t="shared" si="2"/>
        <v>409.08222222222224</v>
      </c>
      <c r="V25" s="110">
        <f t="shared" si="2"/>
        <v>559.62444444444441</v>
      </c>
      <c r="W25" s="110">
        <f t="shared" ref="W25:X25" si="3">SUM(W26:W35)</f>
        <v>414.34333333333336</v>
      </c>
      <c r="X25" s="111">
        <f t="shared" si="3"/>
        <v>566.70999999999992</v>
      </c>
      <c r="Y25" s="110"/>
      <c r="Z25" s="111"/>
      <c r="AA25" s="164"/>
    </row>
    <row r="26" spans="2:27" s="4" customFormat="1" ht="24.75" customHeight="1">
      <c r="B26" s="329">
        <v>7896015500139</v>
      </c>
      <c r="C26" s="188"/>
      <c r="D26" s="125">
        <v>510605404177419</v>
      </c>
      <c r="E26" s="188"/>
      <c r="F26" s="372">
        <v>639293</v>
      </c>
      <c r="G26" s="330" t="s">
        <v>80</v>
      </c>
      <c r="H26" s="332" t="s">
        <v>91</v>
      </c>
      <c r="I26" s="355">
        <v>38.402000000000001</v>
      </c>
      <c r="J26" s="187">
        <v>53.08</v>
      </c>
      <c r="K26" s="333">
        <v>43.2</v>
      </c>
      <c r="L26" s="334">
        <v>59.72</v>
      </c>
      <c r="M26" s="333">
        <v>45.8</v>
      </c>
      <c r="N26" s="334">
        <v>63.32</v>
      </c>
      <c r="O26" s="57" t="s">
        <v>677</v>
      </c>
      <c r="P26" s="58" t="s">
        <v>677</v>
      </c>
      <c r="Q26" s="57" t="s">
        <v>677</v>
      </c>
      <c r="R26" s="58" t="s">
        <v>677</v>
      </c>
      <c r="S26" s="333">
        <v>45.8</v>
      </c>
      <c r="T26" s="334">
        <v>63.32</v>
      </c>
      <c r="U26" s="333">
        <v>46.36</v>
      </c>
      <c r="V26" s="334">
        <v>64.09</v>
      </c>
      <c r="W26" s="333">
        <v>46.93</v>
      </c>
      <c r="X26" s="334">
        <v>64.88</v>
      </c>
      <c r="Y26" s="185" t="s">
        <v>677</v>
      </c>
      <c r="Z26" s="186" t="s">
        <v>677</v>
      </c>
      <c r="AA26" s="164"/>
    </row>
    <row r="27" spans="2:27" s="4" customFormat="1" ht="39.75" customHeight="1">
      <c r="B27" s="359">
        <v>7896015500115</v>
      </c>
      <c r="C27" s="360"/>
      <c r="D27" s="329">
        <v>510605401178414</v>
      </c>
      <c r="E27" s="375"/>
      <c r="F27" s="373">
        <v>639294</v>
      </c>
      <c r="G27" s="330" t="s">
        <v>81</v>
      </c>
      <c r="H27" s="332" t="s">
        <v>92</v>
      </c>
      <c r="I27" s="376">
        <v>40.212000000000003</v>
      </c>
      <c r="J27" s="187">
        <v>55.58</v>
      </c>
      <c r="K27" s="333">
        <v>45.23</v>
      </c>
      <c r="L27" s="334">
        <v>62.53</v>
      </c>
      <c r="M27" s="333">
        <v>47.96</v>
      </c>
      <c r="N27" s="334">
        <v>66.3</v>
      </c>
      <c r="O27" s="57" t="s">
        <v>677</v>
      </c>
      <c r="P27" s="58" t="s">
        <v>677</v>
      </c>
      <c r="Q27" s="57" t="s">
        <v>677</v>
      </c>
      <c r="R27" s="58" t="s">
        <v>677</v>
      </c>
      <c r="S27" s="333">
        <v>47.96</v>
      </c>
      <c r="T27" s="334">
        <v>66.3</v>
      </c>
      <c r="U27" s="333">
        <v>48.54</v>
      </c>
      <c r="V27" s="334">
        <v>67.11</v>
      </c>
      <c r="W27" s="333">
        <v>49.14</v>
      </c>
      <c r="X27" s="334">
        <v>67.930000000000007</v>
      </c>
      <c r="Y27" s="185" t="s">
        <v>677</v>
      </c>
      <c r="Z27" s="186" t="s">
        <v>677</v>
      </c>
      <c r="AA27" s="164"/>
    </row>
    <row r="28" spans="2:27" s="4" customFormat="1" ht="24.75" customHeight="1">
      <c r="B28" s="329">
        <v>7896015500122</v>
      </c>
      <c r="C28" s="329"/>
      <c r="D28" s="329">
        <v>510605402174412</v>
      </c>
      <c r="E28" s="329"/>
      <c r="F28" s="373">
        <v>639295</v>
      </c>
      <c r="G28" s="330" t="s">
        <v>82</v>
      </c>
      <c r="H28" s="332" t="s">
        <v>93</v>
      </c>
      <c r="I28" s="374">
        <v>42.012</v>
      </c>
      <c r="J28" s="187">
        <v>58.07</v>
      </c>
      <c r="K28" s="333">
        <v>47.26</v>
      </c>
      <c r="L28" s="334">
        <v>65.33</v>
      </c>
      <c r="M28" s="333">
        <v>50.1</v>
      </c>
      <c r="N28" s="334">
        <v>69.260000000000005</v>
      </c>
      <c r="O28" s="57" t="s">
        <v>677</v>
      </c>
      <c r="P28" s="58" t="s">
        <v>677</v>
      </c>
      <c r="Q28" s="57" t="s">
        <v>677</v>
      </c>
      <c r="R28" s="58" t="s">
        <v>677</v>
      </c>
      <c r="S28" s="333">
        <v>50.1</v>
      </c>
      <c r="T28" s="334">
        <v>69.260000000000005</v>
      </c>
      <c r="U28" s="333">
        <v>50.72</v>
      </c>
      <c r="V28" s="334">
        <v>70.11</v>
      </c>
      <c r="W28" s="333">
        <v>51.34</v>
      </c>
      <c r="X28" s="334">
        <v>70.97</v>
      </c>
      <c r="Y28" s="185" t="s">
        <v>677</v>
      </c>
      <c r="Z28" s="186" t="s">
        <v>677</v>
      </c>
      <c r="AA28" s="164"/>
    </row>
    <row r="29" spans="2:27" s="4" customFormat="1" ht="24.75" customHeight="1">
      <c r="B29" s="329">
        <v>7896015525002</v>
      </c>
      <c r="C29" s="329"/>
      <c r="D29" s="329"/>
      <c r="E29" s="329"/>
      <c r="F29" s="373">
        <v>639300</v>
      </c>
      <c r="G29" s="330" t="s">
        <v>335</v>
      </c>
      <c r="H29" s="332" t="s">
        <v>336</v>
      </c>
      <c r="I29" s="374">
        <v>6</v>
      </c>
      <c r="J29" s="184"/>
      <c r="K29" s="333">
        <v>43.2</v>
      </c>
      <c r="L29" s="334">
        <v>59.72</v>
      </c>
      <c r="M29" s="333">
        <v>45.8</v>
      </c>
      <c r="N29" s="334">
        <v>63.32</v>
      </c>
      <c r="O29" s="57" t="s">
        <v>677</v>
      </c>
      <c r="P29" s="58" t="s">
        <v>677</v>
      </c>
      <c r="Q29" s="57" t="s">
        <v>677</v>
      </c>
      <c r="R29" s="58" t="s">
        <v>677</v>
      </c>
      <c r="S29" s="333">
        <v>45.8</v>
      </c>
      <c r="T29" s="334">
        <v>63.32</v>
      </c>
      <c r="U29" s="333">
        <v>46.36</v>
      </c>
      <c r="V29" s="334">
        <v>64.09</v>
      </c>
      <c r="W29" s="333">
        <v>46.93</v>
      </c>
      <c r="X29" s="334">
        <v>64.88</v>
      </c>
      <c r="Y29" s="185" t="s">
        <v>677</v>
      </c>
      <c r="Z29" s="186" t="s">
        <v>677</v>
      </c>
      <c r="AA29" s="164"/>
    </row>
    <row r="30" spans="2:27" s="4" customFormat="1" ht="24.75" customHeight="1">
      <c r="B30" s="329">
        <v>7896015519261</v>
      </c>
      <c r="C30" s="329"/>
      <c r="D30" s="329"/>
      <c r="E30" s="329"/>
      <c r="F30" s="373">
        <v>639301</v>
      </c>
      <c r="G30" s="330" t="s">
        <v>337</v>
      </c>
      <c r="H30" s="332" t="s">
        <v>338</v>
      </c>
      <c r="I30" s="374">
        <v>6</v>
      </c>
      <c r="J30" s="184"/>
      <c r="K30" s="333">
        <v>45.23</v>
      </c>
      <c r="L30" s="334">
        <v>62.53</v>
      </c>
      <c r="M30" s="333">
        <v>47.96</v>
      </c>
      <c r="N30" s="334">
        <v>66.3</v>
      </c>
      <c r="O30" s="57" t="s">
        <v>677</v>
      </c>
      <c r="P30" s="58" t="s">
        <v>677</v>
      </c>
      <c r="Q30" s="57" t="s">
        <v>677</v>
      </c>
      <c r="R30" s="58" t="s">
        <v>677</v>
      </c>
      <c r="S30" s="333">
        <v>47.96</v>
      </c>
      <c r="T30" s="334">
        <v>66.3</v>
      </c>
      <c r="U30" s="333">
        <v>48.54</v>
      </c>
      <c r="V30" s="334">
        <v>67.11</v>
      </c>
      <c r="W30" s="333">
        <v>49.14</v>
      </c>
      <c r="X30" s="334">
        <v>67.930000000000007</v>
      </c>
      <c r="Y30" s="185" t="s">
        <v>677</v>
      </c>
      <c r="Z30" s="186" t="s">
        <v>677</v>
      </c>
      <c r="AA30" s="164"/>
    </row>
    <row r="31" spans="2:27" s="4" customFormat="1" ht="24.75" customHeight="1">
      <c r="B31" s="329">
        <v>7896015519292</v>
      </c>
      <c r="C31" s="329"/>
      <c r="D31" s="329"/>
      <c r="E31" s="329"/>
      <c r="F31" s="373">
        <v>639302</v>
      </c>
      <c r="G31" s="330" t="s">
        <v>339</v>
      </c>
      <c r="H31" s="332" t="s">
        <v>340</v>
      </c>
      <c r="I31" s="374">
        <v>6</v>
      </c>
      <c r="J31" s="184"/>
      <c r="K31" s="333">
        <v>47.26</v>
      </c>
      <c r="L31" s="334">
        <v>65.33</v>
      </c>
      <c r="M31" s="333">
        <v>50.1</v>
      </c>
      <c r="N31" s="334">
        <v>69.260000000000005</v>
      </c>
      <c r="O31" s="57" t="s">
        <v>677</v>
      </c>
      <c r="P31" s="58" t="s">
        <v>677</v>
      </c>
      <c r="Q31" s="57" t="s">
        <v>677</v>
      </c>
      <c r="R31" s="58" t="s">
        <v>677</v>
      </c>
      <c r="S31" s="333">
        <v>50.1</v>
      </c>
      <c r="T31" s="334">
        <v>69.260000000000005</v>
      </c>
      <c r="U31" s="333">
        <v>50.72</v>
      </c>
      <c r="V31" s="334">
        <v>70.11</v>
      </c>
      <c r="W31" s="333">
        <v>51.34</v>
      </c>
      <c r="X31" s="334">
        <v>70.97</v>
      </c>
      <c r="Y31" s="185" t="s">
        <v>677</v>
      </c>
      <c r="Z31" s="186" t="s">
        <v>677</v>
      </c>
      <c r="AA31" s="164"/>
    </row>
    <row r="32" spans="2:27" s="209" customFormat="1" ht="27" customHeight="1">
      <c r="B32" s="329">
        <v>7896015517779</v>
      </c>
      <c r="C32" s="329"/>
      <c r="D32" s="329">
        <v>510605407117311</v>
      </c>
      <c r="E32" s="329"/>
      <c r="F32" s="373">
        <v>639312</v>
      </c>
      <c r="G32" s="330" t="s">
        <v>83</v>
      </c>
      <c r="H32" s="332" t="s">
        <v>111</v>
      </c>
      <c r="I32" s="374">
        <v>36</v>
      </c>
      <c r="J32" s="184">
        <v>4.4999999999999998E-2</v>
      </c>
      <c r="K32" s="333">
        <v>50.58</v>
      </c>
      <c r="L32" s="334">
        <v>67.56</v>
      </c>
      <c r="M32" s="333">
        <v>47.08</v>
      </c>
      <c r="N32" s="334">
        <v>65.09</v>
      </c>
      <c r="O32" s="57" t="s">
        <v>677</v>
      </c>
      <c r="P32" s="58" t="s">
        <v>677</v>
      </c>
      <c r="Q32" s="57" t="s">
        <v>677</v>
      </c>
      <c r="R32" s="58" t="s">
        <v>677</v>
      </c>
      <c r="S32" s="333">
        <v>54.08</v>
      </c>
      <c r="T32" s="334">
        <v>72.08</v>
      </c>
      <c r="U32" s="333">
        <v>54.84</v>
      </c>
      <c r="V32" s="334">
        <v>73.069999999999993</v>
      </c>
      <c r="W32" s="333">
        <v>55.63</v>
      </c>
      <c r="X32" s="334">
        <v>74.08</v>
      </c>
      <c r="Y32" s="185" t="s">
        <v>677</v>
      </c>
      <c r="Z32" s="186" t="s">
        <v>677</v>
      </c>
      <c r="AA32" s="202"/>
    </row>
    <row r="33" spans="2:28" s="209" customFormat="1" ht="31.5" customHeight="1">
      <c r="B33" s="329">
        <v>7896015517731</v>
      </c>
      <c r="C33" s="329"/>
      <c r="D33" s="329">
        <v>510605408113318</v>
      </c>
      <c r="E33" s="329"/>
      <c r="F33" s="353"/>
      <c r="G33" s="330" t="s">
        <v>161</v>
      </c>
      <c r="H33" s="354" t="s">
        <v>133</v>
      </c>
      <c r="I33" s="355"/>
      <c r="J33" s="377">
        <v>4.4999999999999998E-2</v>
      </c>
      <c r="K33" s="333">
        <v>5.6</v>
      </c>
      <c r="L33" s="334">
        <v>7.48</v>
      </c>
      <c r="M33" s="333">
        <v>5.22</v>
      </c>
      <c r="N33" s="334">
        <v>7.22</v>
      </c>
      <c r="O33" s="57" t="s">
        <v>677</v>
      </c>
      <c r="P33" s="58" t="s">
        <v>677</v>
      </c>
      <c r="Q33" s="57" t="s">
        <v>677</v>
      </c>
      <c r="R33" s="58" t="s">
        <v>677</v>
      </c>
      <c r="S33" s="333">
        <v>5.99</v>
      </c>
      <c r="T33" s="334">
        <v>7.98</v>
      </c>
      <c r="U33" s="333">
        <v>6.08</v>
      </c>
      <c r="V33" s="334">
        <v>8.09</v>
      </c>
      <c r="W33" s="333">
        <v>6.16</v>
      </c>
      <c r="X33" s="334">
        <v>8.1999999999999993</v>
      </c>
      <c r="Y33" s="185" t="s">
        <v>677</v>
      </c>
      <c r="Z33" s="186" t="s">
        <v>677</v>
      </c>
      <c r="AA33" s="202"/>
    </row>
    <row r="34" spans="2:28" s="209" customFormat="1" ht="25.5" customHeight="1">
      <c r="B34" s="359">
        <v>7896015517670</v>
      </c>
      <c r="C34" s="359"/>
      <c r="D34" s="359">
        <v>510605405114313</v>
      </c>
      <c r="E34" s="359"/>
      <c r="F34" s="380">
        <v>639313</v>
      </c>
      <c r="G34" s="350" t="s">
        <v>84</v>
      </c>
      <c r="H34" s="381" t="s">
        <v>160</v>
      </c>
      <c r="I34" s="382">
        <v>36</v>
      </c>
      <c r="J34" s="184">
        <v>4.4999999999999998E-2</v>
      </c>
      <c r="K34" s="378">
        <v>47.25</v>
      </c>
      <c r="L34" s="379">
        <v>63.12</v>
      </c>
      <c r="M34" s="378">
        <v>43.98</v>
      </c>
      <c r="N34" s="379">
        <v>60.8</v>
      </c>
      <c r="O34" s="57" t="s">
        <v>677</v>
      </c>
      <c r="P34" s="58" t="s">
        <v>677</v>
      </c>
      <c r="Q34" s="57" t="s">
        <v>677</v>
      </c>
      <c r="R34" s="58" t="s">
        <v>677</v>
      </c>
      <c r="S34" s="378">
        <v>50.52</v>
      </c>
      <c r="T34" s="379">
        <v>67.34</v>
      </c>
      <c r="U34" s="378">
        <v>51.23</v>
      </c>
      <c r="V34" s="379">
        <v>68.260000000000005</v>
      </c>
      <c r="W34" s="378">
        <v>51.96</v>
      </c>
      <c r="X34" s="379">
        <v>69.19</v>
      </c>
      <c r="Y34" s="242" t="s">
        <v>677</v>
      </c>
      <c r="Z34" s="243" t="s">
        <v>677</v>
      </c>
      <c r="AA34" s="202"/>
    </row>
    <row r="35" spans="2:28" s="209" customFormat="1" ht="27" customHeight="1">
      <c r="B35" s="329">
        <v>7896015517830</v>
      </c>
      <c r="C35" s="329"/>
      <c r="D35" s="329">
        <v>510605406110311</v>
      </c>
      <c r="E35" s="329"/>
      <c r="F35" s="353"/>
      <c r="G35" s="330" t="s">
        <v>162</v>
      </c>
      <c r="H35" s="354" t="s">
        <v>133</v>
      </c>
      <c r="I35" s="355"/>
      <c r="J35" s="377">
        <v>4.4999999999999998E-2</v>
      </c>
      <c r="K35" s="333">
        <v>5.25</v>
      </c>
      <c r="L35" s="334">
        <v>7.0133333333333328</v>
      </c>
      <c r="M35" s="333">
        <v>4.8866666666666667</v>
      </c>
      <c r="N35" s="334">
        <v>6.7555555555555555</v>
      </c>
      <c r="O35" s="57" t="s">
        <v>677</v>
      </c>
      <c r="P35" s="58" t="s">
        <v>677</v>
      </c>
      <c r="Q35" s="57" t="s">
        <v>677</v>
      </c>
      <c r="R35" s="58" t="s">
        <v>677</v>
      </c>
      <c r="S35" s="333">
        <v>5.6133333333333333</v>
      </c>
      <c r="T35" s="334">
        <v>7.482222222222223</v>
      </c>
      <c r="U35" s="333">
        <v>5.6922222222222221</v>
      </c>
      <c r="V35" s="334">
        <v>7.5844444444444452</v>
      </c>
      <c r="W35" s="333">
        <v>5.7733333333333334</v>
      </c>
      <c r="X35" s="334">
        <v>7.68</v>
      </c>
      <c r="Y35" s="185" t="s">
        <v>677</v>
      </c>
      <c r="Z35" s="186" t="s">
        <v>677</v>
      </c>
      <c r="AA35" s="202"/>
    </row>
    <row r="36" spans="2:28" s="98" customFormat="1" ht="14.25" customHeight="1">
      <c r="B36" s="99"/>
      <c r="C36" s="99"/>
      <c r="D36" s="100"/>
      <c r="E36" s="100"/>
      <c r="F36" s="101"/>
      <c r="G36" s="102"/>
      <c r="H36" s="103"/>
      <c r="I36" s="104"/>
      <c r="J36" s="105"/>
      <c r="K36" s="106"/>
      <c r="L36" s="107"/>
      <c r="M36" s="106"/>
      <c r="N36" s="107"/>
      <c r="O36" s="107"/>
      <c r="P36" s="107"/>
      <c r="Q36" s="107"/>
      <c r="R36" s="107"/>
      <c r="S36" s="106"/>
      <c r="T36" s="107"/>
      <c r="U36" s="106"/>
      <c r="V36" s="107"/>
      <c r="W36" s="106"/>
      <c r="X36" s="107"/>
      <c r="Y36" s="106"/>
      <c r="Z36" s="107"/>
      <c r="AA36" s="164"/>
    </row>
    <row r="37" spans="2:28" s="4" customFormat="1" ht="24.75" customHeight="1">
      <c r="B37" s="166" t="s">
        <v>4</v>
      </c>
      <c r="C37" s="94"/>
      <c r="D37" s="94"/>
      <c r="E37" s="94"/>
      <c r="F37" s="94"/>
      <c r="G37" s="167"/>
      <c r="H37" s="167"/>
      <c r="I37" s="168">
        <f>SUM(K37:Z37)</f>
        <v>378.43383333333333</v>
      </c>
      <c r="J37" s="169"/>
      <c r="K37" s="110">
        <f>SUM(K38:K39)</f>
        <v>31.170999999999999</v>
      </c>
      <c r="L37" s="110">
        <f t="shared" ref="L37:V37" si="4">SUM(L38:L39)</f>
        <v>41.64266666666667</v>
      </c>
      <c r="M37" s="110">
        <f t="shared" si="4"/>
        <v>29.015666666666664</v>
      </c>
      <c r="N37" s="110">
        <f t="shared" si="4"/>
        <v>40.107500000000002</v>
      </c>
      <c r="O37" s="110"/>
      <c r="P37" s="110"/>
      <c r="Q37" s="110"/>
      <c r="R37" s="110"/>
      <c r="S37" s="110">
        <f t="shared" si="4"/>
        <v>33.326333333333338</v>
      </c>
      <c r="T37" s="110">
        <f t="shared" si="4"/>
        <v>44.418166666666664</v>
      </c>
      <c r="U37" s="110">
        <f t="shared" si="4"/>
        <v>33.794000000000004</v>
      </c>
      <c r="V37" s="110">
        <f t="shared" si="4"/>
        <v>45.028166666666664</v>
      </c>
      <c r="W37" s="110">
        <f t="shared" ref="W37:X37" si="5">SUM(W38:W39)</f>
        <v>34.281999999999996</v>
      </c>
      <c r="X37" s="111">
        <f t="shared" si="5"/>
        <v>45.648333333333333</v>
      </c>
      <c r="Y37" s="110"/>
      <c r="Z37" s="111"/>
      <c r="AA37" s="164"/>
    </row>
    <row r="38" spans="2:28" s="4" customFormat="1" ht="36" customHeight="1">
      <c r="B38" s="348">
        <v>7896090611126</v>
      </c>
      <c r="C38" s="348"/>
      <c r="D38" s="329">
        <v>510606801137411</v>
      </c>
      <c r="E38" s="348"/>
      <c r="F38" s="349">
        <v>639221</v>
      </c>
      <c r="G38" s="350" t="s">
        <v>109</v>
      </c>
      <c r="H38" s="351" t="s">
        <v>110</v>
      </c>
      <c r="I38" s="352">
        <v>48</v>
      </c>
      <c r="J38" s="184">
        <v>6.3100000000000003E-2</v>
      </c>
      <c r="K38" s="333">
        <v>30.66</v>
      </c>
      <c r="L38" s="334">
        <v>40.96</v>
      </c>
      <c r="M38" s="333">
        <v>28.54</v>
      </c>
      <c r="N38" s="334">
        <v>39.450000000000003</v>
      </c>
      <c r="O38" s="57" t="s">
        <v>677</v>
      </c>
      <c r="P38" s="58" t="s">
        <v>677</v>
      </c>
      <c r="Q38" s="57" t="s">
        <v>677</v>
      </c>
      <c r="R38" s="58" t="s">
        <v>677</v>
      </c>
      <c r="S38" s="333">
        <v>32.78</v>
      </c>
      <c r="T38" s="334">
        <v>43.69</v>
      </c>
      <c r="U38" s="333">
        <v>33.24</v>
      </c>
      <c r="V38" s="334">
        <v>44.29</v>
      </c>
      <c r="W38" s="333">
        <v>33.72</v>
      </c>
      <c r="X38" s="334">
        <v>44.9</v>
      </c>
      <c r="Y38" s="185" t="s">
        <v>677</v>
      </c>
      <c r="Z38" s="186" t="s">
        <v>677</v>
      </c>
      <c r="AA38" s="164"/>
    </row>
    <row r="39" spans="2:28" s="4" customFormat="1" ht="31.5" customHeight="1">
      <c r="B39" s="329">
        <v>7896090611119</v>
      </c>
      <c r="C39" s="329"/>
      <c r="D39" s="329">
        <v>0</v>
      </c>
      <c r="E39" s="329"/>
      <c r="F39" s="353"/>
      <c r="G39" s="330" t="s">
        <v>163</v>
      </c>
      <c r="H39" s="354" t="s">
        <v>32</v>
      </c>
      <c r="I39" s="355"/>
      <c r="J39" s="184">
        <v>6.3100000000000003E-2</v>
      </c>
      <c r="K39" s="333">
        <v>0.51100000000000001</v>
      </c>
      <c r="L39" s="334">
        <v>0.68266666666666664</v>
      </c>
      <c r="M39" s="333">
        <v>0.47566666666666663</v>
      </c>
      <c r="N39" s="334">
        <v>0.65750000000000008</v>
      </c>
      <c r="O39" s="57" t="s">
        <v>677</v>
      </c>
      <c r="P39" s="58" t="s">
        <v>677</v>
      </c>
      <c r="Q39" s="57" t="s">
        <v>677</v>
      </c>
      <c r="R39" s="58" t="s">
        <v>677</v>
      </c>
      <c r="S39" s="333">
        <v>0.54633333333333334</v>
      </c>
      <c r="T39" s="334">
        <v>0.72816666666666663</v>
      </c>
      <c r="U39" s="333">
        <v>0.55400000000000005</v>
      </c>
      <c r="V39" s="334">
        <v>0.73816666666666664</v>
      </c>
      <c r="W39" s="333">
        <v>0.56199999999999994</v>
      </c>
      <c r="X39" s="334">
        <v>0.74833333333333329</v>
      </c>
      <c r="Y39" s="185" t="s">
        <v>677</v>
      </c>
      <c r="Z39" s="186" t="s">
        <v>677</v>
      </c>
      <c r="AA39" s="164"/>
    </row>
    <row r="40" spans="2:28" s="98" customFormat="1" ht="14.25" customHeight="1">
      <c r="B40" s="99"/>
      <c r="C40" s="99"/>
      <c r="D40" s="100"/>
      <c r="E40" s="100"/>
      <c r="F40" s="101"/>
      <c r="G40" s="102"/>
      <c r="H40" s="103"/>
      <c r="I40" s="104"/>
      <c r="J40" s="105"/>
      <c r="K40" s="106"/>
      <c r="L40" s="107"/>
      <c r="M40" s="106"/>
      <c r="N40" s="107"/>
      <c r="O40" s="107"/>
      <c r="P40" s="107"/>
      <c r="Q40" s="107"/>
      <c r="R40" s="107"/>
      <c r="S40" s="106"/>
      <c r="T40" s="107"/>
      <c r="U40" s="106"/>
      <c r="V40" s="107"/>
      <c r="W40" s="106"/>
      <c r="X40" s="107"/>
      <c r="Y40" s="106"/>
      <c r="Z40" s="107"/>
      <c r="AA40" s="164"/>
      <c r="AB40" s="4"/>
    </row>
    <row r="41" spans="2:28" s="4" customFormat="1" ht="24.75" customHeight="1">
      <c r="B41" s="93" t="s">
        <v>3</v>
      </c>
      <c r="C41" s="94"/>
      <c r="D41" s="94"/>
      <c r="E41" s="94"/>
      <c r="F41" s="94"/>
      <c r="G41" s="95"/>
      <c r="H41" s="95"/>
      <c r="I41" s="108">
        <f>SUM(K41:Z41)</f>
        <v>7489.7078961508823</v>
      </c>
      <c r="J41" s="109"/>
      <c r="K41" s="110">
        <f>SUM(K42:K63)</f>
        <v>616.75583333333338</v>
      </c>
      <c r="L41" s="110">
        <f t="shared" ref="L41:V41" si="6">SUM(L42:L63)</f>
        <v>823.91783333333331</v>
      </c>
      <c r="M41" s="110">
        <f t="shared" si="6"/>
        <v>574.14433333333329</v>
      </c>
      <c r="N41" s="110">
        <f t="shared" si="6"/>
        <v>793.8653333333333</v>
      </c>
      <c r="O41" s="110"/>
      <c r="P41" s="110"/>
      <c r="Q41" s="110"/>
      <c r="R41" s="110"/>
      <c r="S41" s="110">
        <f t="shared" si="6"/>
        <v>659.58550000000002</v>
      </c>
      <c r="T41" s="110">
        <f t="shared" si="6"/>
        <v>879.29566666666665</v>
      </c>
      <c r="U41" s="110">
        <f t="shared" si="6"/>
        <v>668.8540628175499</v>
      </c>
      <c r="V41" s="110">
        <f t="shared" si="6"/>
        <v>891.27633333333347</v>
      </c>
      <c r="W41" s="110">
        <f t="shared" ref="W41:X41" si="7">SUM(W42:W63)</f>
        <v>678.41833333333341</v>
      </c>
      <c r="X41" s="111">
        <f t="shared" si="7"/>
        <v>903.59466666666663</v>
      </c>
      <c r="Y41" s="110"/>
      <c r="Z41" s="111"/>
      <c r="AA41" s="164"/>
    </row>
    <row r="42" spans="2:28" s="4" customFormat="1" ht="24.75" customHeight="1">
      <c r="B42" s="329">
        <v>7896015560300</v>
      </c>
      <c r="C42" s="329"/>
      <c r="D42" s="329">
        <v>510606908136412</v>
      </c>
      <c r="E42" s="329"/>
      <c r="F42" s="358">
        <v>639200</v>
      </c>
      <c r="G42" s="330" t="s">
        <v>94</v>
      </c>
      <c r="H42" s="332" t="s">
        <v>90</v>
      </c>
      <c r="I42" s="355">
        <v>36</v>
      </c>
      <c r="J42" s="187">
        <v>6.3100000000000003E-2</v>
      </c>
      <c r="K42" s="333">
        <v>13.59</v>
      </c>
      <c r="L42" s="334">
        <v>18.16</v>
      </c>
      <c r="M42" s="333">
        <v>12.65</v>
      </c>
      <c r="N42" s="334">
        <v>17.5</v>
      </c>
      <c r="O42" s="57" t="s">
        <v>677</v>
      </c>
      <c r="P42" s="58" t="s">
        <v>677</v>
      </c>
      <c r="Q42" s="57" t="s">
        <v>677</v>
      </c>
      <c r="R42" s="58" t="s">
        <v>677</v>
      </c>
      <c r="S42" s="333">
        <v>14.540000000000001</v>
      </c>
      <c r="T42" s="334">
        <v>19.39</v>
      </c>
      <c r="U42" s="333">
        <v>14.740435611999997</v>
      </c>
      <c r="V42" s="334">
        <v>19.650000000000002</v>
      </c>
      <c r="W42" s="333">
        <v>14.950000000000001</v>
      </c>
      <c r="X42" s="334">
        <v>19.920000000000002</v>
      </c>
      <c r="Y42" s="57" t="s">
        <v>677</v>
      </c>
      <c r="Z42" s="58" t="s">
        <v>677</v>
      </c>
      <c r="AA42" s="164"/>
    </row>
    <row r="43" spans="2:28" s="4" customFormat="1" ht="24.75" customHeight="1">
      <c r="B43" s="359">
        <v>7896015560331</v>
      </c>
      <c r="C43" s="360"/>
      <c r="D43" s="329">
        <v>510606904130411</v>
      </c>
      <c r="E43" s="360"/>
      <c r="F43" s="361">
        <v>639202</v>
      </c>
      <c r="G43" s="330" t="s">
        <v>95</v>
      </c>
      <c r="H43" s="332" t="s">
        <v>90</v>
      </c>
      <c r="I43" s="355">
        <v>36</v>
      </c>
      <c r="J43" s="187">
        <v>6.3100000000000003E-2</v>
      </c>
      <c r="K43" s="333">
        <v>13.59</v>
      </c>
      <c r="L43" s="334">
        <v>18.16</v>
      </c>
      <c r="M43" s="333">
        <v>12.65</v>
      </c>
      <c r="N43" s="334">
        <v>17.5</v>
      </c>
      <c r="O43" s="57" t="s">
        <v>677</v>
      </c>
      <c r="P43" s="58" t="s">
        <v>677</v>
      </c>
      <c r="Q43" s="57" t="s">
        <v>677</v>
      </c>
      <c r="R43" s="58" t="s">
        <v>677</v>
      </c>
      <c r="S43" s="333">
        <v>14.540000000000001</v>
      </c>
      <c r="T43" s="334">
        <v>19.39</v>
      </c>
      <c r="U43" s="333">
        <v>14.740435611999997</v>
      </c>
      <c r="V43" s="334">
        <v>19.650000000000002</v>
      </c>
      <c r="W43" s="333">
        <v>14.950000000000001</v>
      </c>
      <c r="X43" s="334">
        <v>19.920000000000002</v>
      </c>
      <c r="Y43" s="57" t="s">
        <v>677</v>
      </c>
      <c r="Z43" s="58" t="s">
        <v>677</v>
      </c>
      <c r="AA43" s="164"/>
    </row>
    <row r="44" spans="2:28" s="4" customFormat="1" ht="24.75" customHeight="1">
      <c r="B44" s="329">
        <v>7896015517045</v>
      </c>
      <c r="C44" s="329"/>
      <c r="D44" s="329">
        <v>510606912133414</v>
      </c>
      <c r="E44" s="329"/>
      <c r="F44" s="358">
        <v>639206</v>
      </c>
      <c r="G44" s="330" t="s">
        <v>96</v>
      </c>
      <c r="H44" s="332" t="s">
        <v>90</v>
      </c>
      <c r="I44" s="355">
        <v>36</v>
      </c>
      <c r="J44" s="187">
        <v>6.3100000000000003E-2</v>
      </c>
      <c r="K44" s="333">
        <v>13.59</v>
      </c>
      <c r="L44" s="334">
        <v>18.16</v>
      </c>
      <c r="M44" s="333">
        <v>12.65</v>
      </c>
      <c r="N44" s="334">
        <v>17.5</v>
      </c>
      <c r="O44" s="57" t="s">
        <v>677</v>
      </c>
      <c r="P44" s="58" t="s">
        <v>677</v>
      </c>
      <c r="Q44" s="57" t="s">
        <v>677</v>
      </c>
      <c r="R44" s="58" t="s">
        <v>677</v>
      </c>
      <c r="S44" s="333">
        <v>14.540000000000001</v>
      </c>
      <c r="T44" s="334">
        <v>19.39</v>
      </c>
      <c r="U44" s="333">
        <v>14.740435611999997</v>
      </c>
      <c r="V44" s="334">
        <v>19.650000000000002</v>
      </c>
      <c r="W44" s="333">
        <v>14.950000000000001</v>
      </c>
      <c r="X44" s="334">
        <v>19.920000000000002</v>
      </c>
      <c r="Y44" s="57" t="s">
        <v>677</v>
      </c>
      <c r="Z44" s="58" t="s">
        <v>677</v>
      </c>
      <c r="AA44" s="164"/>
    </row>
    <row r="45" spans="2:28" s="4" customFormat="1" ht="24.75" customHeight="1">
      <c r="B45" s="329">
        <v>7896015518370</v>
      </c>
      <c r="C45" s="360"/>
      <c r="D45" s="329">
        <v>510606915132419</v>
      </c>
      <c r="E45" s="360"/>
      <c r="F45" s="358">
        <v>639210</v>
      </c>
      <c r="G45" s="330" t="s">
        <v>97</v>
      </c>
      <c r="H45" s="362" t="s">
        <v>90</v>
      </c>
      <c r="I45" s="355">
        <v>36</v>
      </c>
      <c r="J45" s="187">
        <v>6.3100000000000003E-2</v>
      </c>
      <c r="K45" s="333">
        <v>13.59</v>
      </c>
      <c r="L45" s="334">
        <v>18.16</v>
      </c>
      <c r="M45" s="333">
        <v>12.65</v>
      </c>
      <c r="N45" s="334">
        <v>17.5</v>
      </c>
      <c r="O45" s="57" t="s">
        <v>677</v>
      </c>
      <c r="P45" s="58" t="s">
        <v>677</v>
      </c>
      <c r="Q45" s="57" t="s">
        <v>677</v>
      </c>
      <c r="R45" s="58" t="s">
        <v>677</v>
      </c>
      <c r="S45" s="333">
        <v>14.540000000000001</v>
      </c>
      <c r="T45" s="334">
        <v>19.39</v>
      </c>
      <c r="U45" s="333">
        <v>14.740435611999997</v>
      </c>
      <c r="V45" s="334">
        <v>19.650000000000002</v>
      </c>
      <c r="W45" s="333">
        <v>14.950000000000001</v>
      </c>
      <c r="X45" s="334">
        <v>19.920000000000002</v>
      </c>
      <c r="Y45" s="57" t="s">
        <v>677</v>
      </c>
      <c r="Z45" s="58" t="s">
        <v>677</v>
      </c>
      <c r="AA45" s="171"/>
      <c r="AB45" s="171"/>
    </row>
    <row r="46" spans="2:28" s="4" customFormat="1" ht="24.75" customHeight="1">
      <c r="B46" s="329">
        <v>7896015521622</v>
      </c>
      <c r="C46" s="360"/>
      <c r="D46" s="329">
        <v>510606918131413</v>
      </c>
      <c r="E46" s="360"/>
      <c r="F46" s="358">
        <v>639215</v>
      </c>
      <c r="G46" s="330" t="s">
        <v>130</v>
      </c>
      <c r="H46" s="362" t="s">
        <v>90</v>
      </c>
      <c r="I46" s="355">
        <v>36</v>
      </c>
      <c r="J46" s="187">
        <v>6.3100000000000003E-2</v>
      </c>
      <c r="K46" s="333">
        <v>13.59</v>
      </c>
      <c r="L46" s="334">
        <v>18.16</v>
      </c>
      <c r="M46" s="333">
        <v>12.65</v>
      </c>
      <c r="N46" s="334">
        <v>17.5</v>
      </c>
      <c r="O46" s="57" t="s">
        <v>677</v>
      </c>
      <c r="P46" s="58" t="s">
        <v>677</v>
      </c>
      <c r="Q46" s="57" t="s">
        <v>677</v>
      </c>
      <c r="R46" s="58" t="s">
        <v>677</v>
      </c>
      <c r="S46" s="333">
        <v>14.540000000000001</v>
      </c>
      <c r="T46" s="334">
        <v>19.39</v>
      </c>
      <c r="U46" s="333">
        <v>14.740435611999997</v>
      </c>
      <c r="V46" s="334">
        <v>19.650000000000002</v>
      </c>
      <c r="W46" s="333">
        <v>14.950000000000001</v>
      </c>
      <c r="X46" s="334">
        <v>19.920000000000002</v>
      </c>
      <c r="Y46" s="57" t="s">
        <v>677</v>
      </c>
      <c r="Z46" s="58" t="s">
        <v>677</v>
      </c>
      <c r="AA46" s="171"/>
      <c r="AB46" s="171"/>
    </row>
    <row r="47" spans="2:28" s="4" customFormat="1" ht="24.75" customHeight="1">
      <c r="B47" s="329">
        <v>7896015530150</v>
      </c>
      <c r="C47" s="360"/>
      <c r="D47" s="329"/>
      <c r="E47" s="360"/>
      <c r="F47" s="358">
        <v>639440</v>
      </c>
      <c r="G47" s="330" t="s">
        <v>629</v>
      </c>
      <c r="H47" s="362" t="s">
        <v>90</v>
      </c>
      <c r="I47" s="355">
        <v>36</v>
      </c>
      <c r="J47" s="187"/>
      <c r="K47" s="333">
        <v>13.59</v>
      </c>
      <c r="L47" s="334">
        <v>18.16</v>
      </c>
      <c r="M47" s="333">
        <v>12.65</v>
      </c>
      <c r="N47" s="334">
        <v>17.5</v>
      </c>
      <c r="O47" s="57" t="s">
        <v>677</v>
      </c>
      <c r="P47" s="58" t="s">
        <v>677</v>
      </c>
      <c r="Q47" s="57" t="s">
        <v>677</v>
      </c>
      <c r="R47" s="58" t="s">
        <v>677</v>
      </c>
      <c r="S47" s="333">
        <v>14.540000000000001</v>
      </c>
      <c r="T47" s="334">
        <v>19.39</v>
      </c>
      <c r="U47" s="333">
        <v>14.740435611999997</v>
      </c>
      <c r="V47" s="334">
        <v>19.650000000000002</v>
      </c>
      <c r="W47" s="333">
        <v>14.950000000000001</v>
      </c>
      <c r="X47" s="334">
        <v>19.920000000000002</v>
      </c>
      <c r="Y47" s="57" t="s">
        <v>677</v>
      </c>
      <c r="Z47" s="58" t="s">
        <v>677</v>
      </c>
      <c r="AA47" s="171"/>
      <c r="AB47" s="171"/>
    </row>
    <row r="48" spans="2:28" s="4" customFormat="1" ht="24.75" customHeight="1">
      <c r="B48" s="329">
        <v>7896015560027</v>
      </c>
      <c r="C48" s="360"/>
      <c r="D48" s="329">
        <v>510606906133416</v>
      </c>
      <c r="E48" s="360"/>
      <c r="F48" s="358">
        <v>639205</v>
      </c>
      <c r="G48" s="330" t="s">
        <v>94</v>
      </c>
      <c r="H48" s="362" t="s">
        <v>98</v>
      </c>
      <c r="I48" s="355">
        <v>60</v>
      </c>
      <c r="J48" s="187">
        <v>6.3100000000000003E-2</v>
      </c>
      <c r="K48" s="333">
        <v>57.5</v>
      </c>
      <c r="L48" s="334">
        <v>76.81</v>
      </c>
      <c r="M48" s="333">
        <v>53.529999999999994</v>
      </c>
      <c r="N48" s="334">
        <v>74.010000000000005</v>
      </c>
      <c r="O48" s="57" t="s">
        <v>677</v>
      </c>
      <c r="P48" s="58" t="s">
        <v>677</v>
      </c>
      <c r="Q48" s="57" t="s">
        <v>677</v>
      </c>
      <c r="R48" s="58" t="s">
        <v>677</v>
      </c>
      <c r="S48" s="333">
        <v>61.489999999999995</v>
      </c>
      <c r="T48" s="334">
        <v>81.97</v>
      </c>
      <c r="U48" s="333">
        <v>62.356828995249991</v>
      </c>
      <c r="V48" s="334">
        <v>83.09</v>
      </c>
      <c r="W48" s="333">
        <v>63.25</v>
      </c>
      <c r="X48" s="334">
        <v>84.240000000000009</v>
      </c>
      <c r="Y48" s="57" t="s">
        <v>677</v>
      </c>
      <c r="Z48" s="58" t="s">
        <v>677</v>
      </c>
      <c r="AA48" s="171"/>
      <c r="AB48" s="171"/>
    </row>
    <row r="49" spans="2:28" s="4" customFormat="1" ht="30">
      <c r="B49" s="329">
        <v>7896015511159</v>
      </c>
      <c r="C49" s="329"/>
      <c r="D49" s="329">
        <v>0</v>
      </c>
      <c r="E49" s="329"/>
      <c r="F49" s="363"/>
      <c r="G49" s="330" t="s">
        <v>164</v>
      </c>
      <c r="H49" s="354" t="s">
        <v>33</v>
      </c>
      <c r="I49" s="355"/>
      <c r="J49" s="187">
        <v>6.3100000000000003E-2</v>
      </c>
      <c r="K49" s="333">
        <v>1.9166666666666667</v>
      </c>
      <c r="L49" s="334">
        <v>2.5603333333333333</v>
      </c>
      <c r="M49" s="333">
        <v>1.7843333333333331</v>
      </c>
      <c r="N49" s="334">
        <v>2.4670000000000001</v>
      </c>
      <c r="O49" s="57" t="s">
        <v>677</v>
      </c>
      <c r="P49" s="58" t="s">
        <v>677</v>
      </c>
      <c r="Q49" s="57" t="s">
        <v>677</v>
      </c>
      <c r="R49" s="58" t="s">
        <v>677</v>
      </c>
      <c r="S49" s="333">
        <v>2.0496666666666665</v>
      </c>
      <c r="T49" s="334">
        <v>2.7323333333333335</v>
      </c>
      <c r="U49" s="333">
        <v>2.0785609665083329</v>
      </c>
      <c r="V49" s="334">
        <v>2.7696666666666667</v>
      </c>
      <c r="W49" s="333">
        <v>2.1083333333333334</v>
      </c>
      <c r="X49" s="334">
        <v>2.8080000000000003</v>
      </c>
      <c r="Y49" s="57" t="s">
        <v>677</v>
      </c>
      <c r="Z49" s="58" t="s">
        <v>677</v>
      </c>
      <c r="AA49" s="171"/>
      <c r="AB49" s="171"/>
    </row>
    <row r="50" spans="2:28" s="4" customFormat="1" ht="24.75" customHeight="1">
      <c r="B50" s="364">
        <v>7896015560034</v>
      </c>
      <c r="C50" s="360"/>
      <c r="D50" s="329">
        <v>510606902138413</v>
      </c>
      <c r="E50" s="360"/>
      <c r="F50" s="365">
        <v>639204</v>
      </c>
      <c r="G50" s="330" t="s">
        <v>95</v>
      </c>
      <c r="H50" s="362" t="s">
        <v>98</v>
      </c>
      <c r="I50" s="355">
        <v>60</v>
      </c>
      <c r="J50" s="187">
        <v>6.3100000000000003E-2</v>
      </c>
      <c r="K50" s="333">
        <v>57.5</v>
      </c>
      <c r="L50" s="334">
        <v>76.81</v>
      </c>
      <c r="M50" s="333">
        <v>53.529999999999994</v>
      </c>
      <c r="N50" s="334">
        <v>74.010000000000005</v>
      </c>
      <c r="O50" s="57" t="s">
        <v>677</v>
      </c>
      <c r="P50" s="58" t="s">
        <v>677</v>
      </c>
      <c r="Q50" s="57" t="s">
        <v>677</v>
      </c>
      <c r="R50" s="58" t="s">
        <v>677</v>
      </c>
      <c r="S50" s="333">
        <v>61.489999999999995</v>
      </c>
      <c r="T50" s="334">
        <v>81.97</v>
      </c>
      <c r="U50" s="333">
        <v>62.356828995249991</v>
      </c>
      <c r="V50" s="334">
        <v>83.09</v>
      </c>
      <c r="W50" s="333">
        <v>63.25</v>
      </c>
      <c r="X50" s="334">
        <v>84.240000000000009</v>
      </c>
      <c r="Y50" s="57" t="s">
        <v>677</v>
      </c>
      <c r="Z50" s="58" t="s">
        <v>677</v>
      </c>
      <c r="AA50" s="171"/>
      <c r="AB50" s="171"/>
    </row>
    <row r="51" spans="2:28" s="4" customFormat="1" ht="31.5" customHeight="1">
      <c r="B51" s="329">
        <v>7896015511166</v>
      </c>
      <c r="C51" s="329"/>
      <c r="D51" s="329">
        <v>0</v>
      </c>
      <c r="E51" s="329"/>
      <c r="F51" s="353"/>
      <c r="G51" s="330" t="s">
        <v>165</v>
      </c>
      <c r="H51" s="354" t="s">
        <v>33</v>
      </c>
      <c r="I51" s="355"/>
      <c r="J51" s="187">
        <v>6.3100000000000003E-2</v>
      </c>
      <c r="K51" s="333">
        <v>1.9166666666666667</v>
      </c>
      <c r="L51" s="334">
        <v>2.5603333333333333</v>
      </c>
      <c r="M51" s="333">
        <v>1.7843333333333331</v>
      </c>
      <c r="N51" s="334">
        <v>2.4670000000000001</v>
      </c>
      <c r="O51" s="57" t="s">
        <v>677</v>
      </c>
      <c r="P51" s="58" t="s">
        <v>677</v>
      </c>
      <c r="Q51" s="57" t="s">
        <v>677</v>
      </c>
      <c r="R51" s="58" t="s">
        <v>677</v>
      </c>
      <c r="S51" s="333">
        <v>2.0496666666666665</v>
      </c>
      <c r="T51" s="334">
        <v>2.7323333333333335</v>
      </c>
      <c r="U51" s="333">
        <v>2.0785609665083329</v>
      </c>
      <c r="V51" s="334">
        <v>2.7696666666666667</v>
      </c>
      <c r="W51" s="333">
        <v>2.1083333333333334</v>
      </c>
      <c r="X51" s="334">
        <v>2.8080000000000003</v>
      </c>
      <c r="Y51" s="57" t="s">
        <v>677</v>
      </c>
      <c r="Z51" s="58" t="s">
        <v>677</v>
      </c>
      <c r="AA51" s="171"/>
      <c r="AB51" s="171"/>
    </row>
    <row r="52" spans="2:28" s="4" customFormat="1" ht="24.75" customHeight="1">
      <c r="B52" s="329">
        <v>7896015517014</v>
      </c>
      <c r="C52" s="364"/>
      <c r="D52" s="329">
        <v>510606910130418</v>
      </c>
      <c r="E52" s="364"/>
      <c r="F52" s="366">
        <v>639208</v>
      </c>
      <c r="G52" s="330" t="s">
        <v>96</v>
      </c>
      <c r="H52" s="362" t="s">
        <v>98</v>
      </c>
      <c r="I52" s="355">
        <v>60</v>
      </c>
      <c r="J52" s="187">
        <v>6.3100000000000003E-2</v>
      </c>
      <c r="K52" s="333">
        <v>57.5</v>
      </c>
      <c r="L52" s="334">
        <v>76.81</v>
      </c>
      <c r="M52" s="333">
        <v>53.529999999999994</v>
      </c>
      <c r="N52" s="334">
        <v>74.010000000000005</v>
      </c>
      <c r="O52" s="57" t="s">
        <v>677</v>
      </c>
      <c r="P52" s="58" t="s">
        <v>677</v>
      </c>
      <c r="Q52" s="57" t="s">
        <v>677</v>
      </c>
      <c r="R52" s="58" t="s">
        <v>677</v>
      </c>
      <c r="S52" s="333">
        <v>61.489999999999995</v>
      </c>
      <c r="T52" s="334">
        <v>81.97</v>
      </c>
      <c r="U52" s="333">
        <v>62.356828995249991</v>
      </c>
      <c r="V52" s="334">
        <v>83.09</v>
      </c>
      <c r="W52" s="333">
        <v>63.25</v>
      </c>
      <c r="X52" s="334">
        <v>84.240000000000009</v>
      </c>
      <c r="Y52" s="57" t="s">
        <v>677</v>
      </c>
      <c r="Z52" s="58" t="s">
        <v>677</v>
      </c>
      <c r="AA52" s="171"/>
      <c r="AB52" s="171"/>
    </row>
    <row r="53" spans="2:28" s="4" customFormat="1" ht="31.5" customHeight="1">
      <c r="B53" s="329">
        <v>7896015516970</v>
      </c>
      <c r="C53" s="329"/>
      <c r="D53" s="329">
        <v>510606909132410</v>
      </c>
      <c r="E53" s="329"/>
      <c r="F53" s="353"/>
      <c r="G53" s="330" t="s">
        <v>166</v>
      </c>
      <c r="H53" s="354" t="s">
        <v>33</v>
      </c>
      <c r="I53" s="355"/>
      <c r="J53" s="187">
        <v>6.3100000000000003E-2</v>
      </c>
      <c r="K53" s="333">
        <v>1.9166666666666667</v>
      </c>
      <c r="L53" s="334">
        <v>2.5603333333333333</v>
      </c>
      <c r="M53" s="333">
        <v>1.7843333333333331</v>
      </c>
      <c r="N53" s="334">
        <v>2.4670000000000001</v>
      </c>
      <c r="O53" s="57" t="s">
        <v>677</v>
      </c>
      <c r="P53" s="58" t="s">
        <v>677</v>
      </c>
      <c r="Q53" s="57" t="s">
        <v>677</v>
      </c>
      <c r="R53" s="58" t="s">
        <v>677</v>
      </c>
      <c r="S53" s="333">
        <v>2.0496666666666665</v>
      </c>
      <c r="T53" s="334">
        <v>2.7323333333333335</v>
      </c>
      <c r="U53" s="333">
        <v>2.0785609665083329</v>
      </c>
      <c r="V53" s="334">
        <v>2.7696666666666667</v>
      </c>
      <c r="W53" s="333">
        <v>2.1083333333333334</v>
      </c>
      <c r="X53" s="334">
        <v>2.8080000000000003</v>
      </c>
      <c r="Y53" s="57" t="s">
        <v>677</v>
      </c>
      <c r="Z53" s="58" t="s">
        <v>677</v>
      </c>
      <c r="AA53" s="171"/>
      <c r="AB53" s="171"/>
    </row>
    <row r="54" spans="2:28" s="4" customFormat="1" ht="24.75" customHeight="1">
      <c r="B54" s="329">
        <v>7896015518486</v>
      </c>
      <c r="C54" s="329"/>
      <c r="D54" s="329">
        <v>510606914136410</v>
      </c>
      <c r="E54" s="329"/>
      <c r="F54" s="353">
        <v>639213</v>
      </c>
      <c r="G54" s="330" t="s">
        <v>97</v>
      </c>
      <c r="H54" s="362" t="s">
        <v>98</v>
      </c>
      <c r="I54" s="355">
        <v>60</v>
      </c>
      <c r="J54" s="187">
        <v>6.3100000000000003E-2</v>
      </c>
      <c r="K54" s="333">
        <v>57.5</v>
      </c>
      <c r="L54" s="334">
        <v>76.81</v>
      </c>
      <c r="M54" s="333">
        <v>53.529999999999994</v>
      </c>
      <c r="N54" s="334">
        <v>74.010000000000005</v>
      </c>
      <c r="O54" s="57" t="s">
        <v>677</v>
      </c>
      <c r="P54" s="58" t="s">
        <v>677</v>
      </c>
      <c r="Q54" s="57" t="s">
        <v>677</v>
      </c>
      <c r="R54" s="58" t="s">
        <v>677</v>
      </c>
      <c r="S54" s="333">
        <v>61.489999999999995</v>
      </c>
      <c r="T54" s="334">
        <v>81.97</v>
      </c>
      <c r="U54" s="333">
        <v>62.356828995249991</v>
      </c>
      <c r="V54" s="334">
        <v>83.09</v>
      </c>
      <c r="W54" s="333">
        <v>63.25</v>
      </c>
      <c r="X54" s="334">
        <v>84.240000000000009</v>
      </c>
      <c r="Y54" s="57" t="s">
        <v>677</v>
      </c>
      <c r="Z54" s="58" t="s">
        <v>677</v>
      </c>
      <c r="AA54" s="171"/>
      <c r="AB54" s="171"/>
    </row>
    <row r="55" spans="2:28" s="4" customFormat="1" ht="31.5" customHeight="1">
      <c r="B55" s="329">
        <v>7896015518479</v>
      </c>
      <c r="C55" s="329"/>
      <c r="D55" s="329">
        <v>510606913131415</v>
      </c>
      <c r="E55" s="329"/>
      <c r="F55" s="353"/>
      <c r="G55" s="330" t="s">
        <v>167</v>
      </c>
      <c r="H55" s="354" t="s">
        <v>33</v>
      </c>
      <c r="I55" s="355"/>
      <c r="J55" s="187">
        <v>6.3100000000000003E-2</v>
      </c>
      <c r="K55" s="333">
        <v>1.9166666666666667</v>
      </c>
      <c r="L55" s="334">
        <v>2.5603333333333333</v>
      </c>
      <c r="M55" s="333">
        <v>1.7843333333333331</v>
      </c>
      <c r="N55" s="334">
        <v>2.4670000000000001</v>
      </c>
      <c r="O55" s="57" t="s">
        <v>677</v>
      </c>
      <c r="P55" s="58" t="s">
        <v>677</v>
      </c>
      <c r="Q55" s="57" t="s">
        <v>677</v>
      </c>
      <c r="R55" s="58" t="s">
        <v>677</v>
      </c>
      <c r="S55" s="333">
        <v>2.0496666666666665</v>
      </c>
      <c r="T55" s="334">
        <v>2.7323333333333335</v>
      </c>
      <c r="U55" s="333">
        <v>2.0785609665083329</v>
      </c>
      <c r="V55" s="334">
        <v>2.7696666666666667</v>
      </c>
      <c r="W55" s="333">
        <v>2.1083333333333334</v>
      </c>
      <c r="X55" s="334">
        <v>2.8080000000000003</v>
      </c>
      <c r="Y55" s="57" t="s">
        <v>677</v>
      </c>
      <c r="Z55" s="58" t="s">
        <v>677</v>
      </c>
      <c r="AA55" s="171"/>
      <c r="AB55" s="171"/>
    </row>
    <row r="56" spans="2:28" s="4" customFormat="1" ht="24.75" customHeight="1">
      <c r="B56" s="329">
        <v>7896015521684</v>
      </c>
      <c r="C56" s="329"/>
      <c r="D56" s="329">
        <v>510606917135415</v>
      </c>
      <c r="E56" s="329"/>
      <c r="F56" s="358">
        <v>639214</v>
      </c>
      <c r="G56" s="330" t="s">
        <v>130</v>
      </c>
      <c r="H56" s="362" t="s">
        <v>98</v>
      </c>
      <c r="I56" s="355">
        <v>60</v>
      </c>
      <c r="J56" s="187">
        <v>6.3100000000000003E-2</v>
      </c>
      <c r="K56" s="333">
        <v>57.5</v>
      </c>
      <c r="L56" s="334">
        <v>76.81</v>
      </c>
      <c r="M56" s="333">
        <v>53.529999999999994</v>
      </c>
      <c r="N56" s="334">
        <v>74.010000000000005</v>
      </c>
      <c r="O56" s="57" t="s">
        <v>677</v>
      </c>
      <c r="P56" s="58" t="s">
        <v>677</v>
      </c>
      <c r="Q56" s="57" t="s">
        <v>677</v>
      </c>
      <c r="R56" s="58" t="s">
        <v>677</v>
      </c>
      <c r="S56" s="333">
        <v>61.489999999999995</v>
      </c>
      <c r="T56" s="334">
        <v>81.97</v>
      </c>
      <c r="U56" s="333">
        <v>62.356828995249991</v>
      </c>
      <c r="V56" s="334">
        <v>83.09</v>
      </c>
      <c r="W56" s="333">
        <v>63.25</v>
      </c>
      <c r="X56" s="334">
        <v>84.240000000000009</v>
      </c>
      <c r="Y56" s="57" t="s">
        <v>677</v>
      </c>
      <c r="Z56" s="58" t="s">
        <v>677</v>
      </c>
      <c r="AA56" s="171"/>
      <c r="AB56" s="171"/>
    </row>
    <row r="57" spans="2:28" s="4" customFormat="1" ht="31.5" customHeight="1">
      <c r="B57" s="329">
        <v>7896015521646</v>
      </c>
      <c r="C57" s="329"/>
      <c r="D57" s="329">
        <v>510606916139417</v>
      </c>
      <c r="E57" s="329"/>
      <c r="F57" s="353"/>
      <c r="G57" s="330" t="s">
        <v>168</v>
      </c>
      <c r="H57" s="367" t="s">
        <v>169</v>
      </c>
      <c r="I57" s="355"/>
      <c r="J57" s="187">
        <v>6.3100000000000003E-2</v>
      </c>
      <c r="K57" s="333">
        <v>1.9166666666666667</v>
      </c>
      <c r="L57" s="334">
        <v>2.5603333333333333</v>
      </c>
      <c r="M57" s="333">
        <v>1.7843333333333331</v>
      </c>
      <c r="N57" s="334">
        <v>2.4670000000000001</v>
      </c>
      <c r="O57" s="57" t="s">
        <v>677</v>
      </c>
      <c r="P57" s="58" t="s">
        <v>677</v>
      </c>
      <c r="Q57" s="57" t="s">
        <v>677</v>
      </c>
      <c r="R57" s="58" t="s">
        <v>677</v>
      </c>
      <c r="S57" s="333">
        <v>2.0496666666666665</v>
      </c>
      <c r="T57" s="334">
        <v>2.7323333333333335</v>
      </c>
      <c r="U57" s="333">
        <v>2.0785609665083329</v>
      </c>
      <c r="V57" s="334">
        <v>2.7696666666666667</v>
      </c>
      <c r="W57" s="333">
        <v>2.1083333333333334</v>
      </c>
      <c r="X57" s="334">
        <v>2.8080000000000003</v>
      </c>
      <c r="Y57" s="57" t="s">
        <v>677</v>
      </c>
      <c r="Z57" s="58" t="s">
        <v>677</v>
      </c>
      <c r="AA57" s="171"/>
      <c r="AB57" s="171"/>
    </row>
    <row r="58" spans="2:28" s="4" customFormat="1" ht="31.5" customHeight="1">
      <c r="B58" s="329">
        <v>7896015530167</v>
      </c>
      <c r="C58" s="329"/>
      <c r="D58" s="329"/>
      <c r="E58" s="329"/>
      <c r="F58" s="358" t="s">
        <v>630</v>
      </c>
      <c r="G58" s="330" t="s">
        <v>629</v>
      </c>
      <c r="H58" s="362" t="s">
        <v>98</v>
      </c>
      <c r="I58" s="355">
        <v>60</v>
      </c>
      <c r="J58" s="187"/>
      <c r="K58" s="333">
        <v>57.5</v>
      </c>
      <c r="L58" s="334">
        <v>76.81</v>
      </c>
      <c r="M58" s="333">
        <v>53.529999999999994</v>
      </c>
      <c r="N58" s="334">
        <v>74.010000000000005</v>
      </c>
      <c r="O58" s="57" t="s">
        <v>677</v>
      </c>
      <c r="P58" s="58" t="s">
        <v>677</v>
      </c>
      <c r="Q58" s="57" t="s">
        <v>677</v>
      </c>
      <c r="R58" s="58" t="s">
        <v>677</v>
      </c>
      <c r="S58" s="333">
        <v>61.489999999999995</v>
      </c>
      <c r="T58" s="334">
        <v>81.97</v>
      </c>
      <c r="U58" s="333">
        <v>62.356828995249991</v>
      </c>
      <c r="V58" s="334">
        <v>83.09</v>
      </c>
      <c r="W58" s="333">
        <v>63.25</v>
      </c>
      <c r="X58" s="334">
        <v>84.240000000000009</v>
      </c>
      <c r="Y58" s="57" t="s">
        <v>677</v>
      </c>
      <c r="Z58" s="58" t="s">
        <v>677</v>
      </c>
      <c r="AA58" s="171"/>
      <c r="AB58" s="171"/>
    </row>
    <row r="59" spans="2:28" s="4" customFormat="1" ht="31.5" customHeight="1">
      <c r="B59" s="329">
        <v>7896015530174</v>
      </c>
      <c r="C59" s="329"/>
      <c r="D59" s="329"/>
      <c r="E59" s="329"/>
      <c r="F59" s="353"/>
      <c r="G59" s="330" t="s">
        <v>631</v>
      </c>
      <c r="H59" s="367" t="s">
        <v>169</v>
      </c>
      <c r="I59" s="355"/>
      <c r="J59" s="187"/>
      <c r="K59" s="333">
        <v>1.9166666666666667</v>
      </c>
      <c r="L59" s="334">
        <v>2.5603333333333333</v>
      </c>
      <c r="M59" s="333">
        <v>1.7843333333333331</v>
      </c>
      <c r="N59" s="334">
        <v>2.4670000000000001</v>
      </c>
      <c r="O59" s="57" t="s">
        <v>677</v>
      </c>
      <c r="P59" s="58" t="s">
        <v>677</v>
      </c>
      <c r="Q59" s="57" t="s">
        <v>677</v>
      </c>
      <c r="R59" s="58" t="s">
        <v>677</v>
      </c>
      <c r="S59" s="333">
        <v>2.0496666666666665</v>
      </c>
      <c r="T59" s="334">
        <v>2.7323333333333335</v>
      </c>
      <c r="U59" s="333">
        <v>2.0785609665083329</v>
      </c>
      <c r="V59" s="334">
        <v>2.7696666666666667</v>
      </c>
      <c r="W59" s="333">
        <v>2.1083333333333334</v>
      </c>
      <c r="X59" s="334">
        <v>2.8080000000000003</v>
      </c>
      <c r="Y59" s="57" t="s">
        <v>677</v>
      </c>
      <c r="Z59" s="58" t="s">
        <v>677</v>
      </c>
      <c r="AA59" s="171"/>
      <c r="AB59" s="171"/>
    </row>
    <row r="60" spans="2:28" s="4" customFormat="1" ht="22.5" customHeight="1">
      <c r="B60" s="329">
        <v>7896015522261</v>
      </c>
      <c r="C60" s="329"/>
      <c r="D60" s="329">
        <v>510612060048204</v>
      </c>
      <c r="E60" s="329"/>
      <c r="F60" s="358">
        <v>639211</v>
      </c>
      <c r="G60" s="330" t="s">
        <v>143</v>
      </c>
      <c r="H60" s="362" t="s">
        <v>142</v>
      </c>
      <c r="I60" s="355"/>
      <c r="J60" s="187"/>
      <c r="K60" s="333">
        <v>50.19</v>
      </c>
      <c r="L60" s="334">
        <v>67.05</v>
      </c>
      <c r="M60" s="333">
        <v>46.72</v>
      </c>
      <c r="N60" s="334">
        <v>64.600000000000009</v>
      </c>
      <c r="O60" s="57" t="s">
        <v>677</v>
      </c>
      <c r="P60" s="58" t="s">
        <v>677</v>
      </c>
      <c r="Q60" s="57" t="s">
        <v>677</v>
      </c>
      <c r="R60" s="58" t="s">
        <v>677</v>
      </c>
      <c r="S60" s="333">
        <v>53.669999999999995</v>
      </c>
      <c r="T60" s="334">
        <v>71.540000000000006</v>
      </c>
      <c r="U60" s="333">
        <v>54.423812499999997</v>
      </c>
      <c r="V60" s="334">
        <v>72.52000000000001</v>
      </c>
      <c r="W60" s="333">
        <v>55.199999999999996</v>
      </c>
      <c r="X60" s="334">
        <v>73.52000000000001</v>
      </c>
      <c r="Y60" s="57" t="s">
        <v>677</v>
      </c>
      <c r="Z60" s="58" t="s">
        <v>677</v>
      </c>
      <c r="AA60" s="171"/>
      <c r="AB60" s="171"/>
    </row>
    <row r="61" spans="2:28" s="4" customFormat="1" ht="31.5" customHeight="1">
      <c r="B61" s="329">
        <v>7896015527174</v>
      </c>
      <c r="C61" s="329"/>
      <c r="D61" s="329">
        <v>510612060048104</v>
      </c>
      <c r="E61" s="329"/>
      <c r="F61" s="353"/>
      <c r="G61" s="330" t="s">
        <v>144</v>
      </c>
      <c r="H61" s="354" t="s">
        <v>147</v>
      </c>
      <c r="I61" s="355"/>
      <c r="J61" s="187"/>
      <c r="K61" s="333">
        <v>4.1825000000000001</v>
      </c>
      <c r="L61" s="334">
        <v>5.5874999999999995</v>
      </c>
      <c r="M61" s="333">
        <v>3.8933333333333331</v>
      </c>
      <c r="N61" s="334">
        <v>5.3833333333333337</v>
      </c>
      <c r="O61" s="57" t="s">
        <v>677</v>
      </c>
      <c r="P61" s="58" t="s">
        <v>677</v>
      </c>
      <c r="Q61" s="57" t="s">
        <v>677</v>
      </c>
      <c r="R61" s="58" t="s">
        <v>677</v>
      </c>
      <c r="S61" s="333">
        <v>4.4724999999999993</v>
      </c>
      <c r="T61" s="334">
        <v>5.9616666666666669</v>
      </c>
      <c r="U61" s="333">
        <v>4.5353177083333334</v>
      </c>
      <c r="V61" s="334">
        <v>6.0433333333333339</v>
      </c>
      <c r="W61" s="333">
        <v>4.5999999999999996</v>
      </c>
      <c r="X61" s="334">
        <v>6.1266666666666678</v>
      </c>
      <c r="Y61" s="57" t="s">
        <v>677</v>
      </c>
      <c r="Z61" s="58" t="s">
        <v>677</v>
      </c>
      <c r="AA61" s="171"/>
      <c r="AB61" s="171"/>
    </row>
    <row r="62" spans="2:28" s="4" customFormat="1" ht="22.5" customHeight="1">
      <c r="B62" s="329">
        <v>7896015529222</v>
      </c>
      <c r="C62" s="329"/>
      <c r="D62" s="329">
        <v>510612060048204</v>
      </c>
      <c r="E62" s="329"/>
      <c r="F62" s="358">
        <v>639218</v>
      </c>
      <c r="G62" s="330" t="s">
        <v>251</v>
      </c>
      <c r="H62" s="362" t="s">
        <v>253</v>
      </c>
      <c r="I62" s="355"/>
      <c r="J62" s="187"/>
      <c r="K62" s="333">
        <v>106.58</v>
      </c>
      <c r="L62" s="334">
        <v>142.36999999999998</v>
      </c>
      <c r="M62" s="333">
        <v>99.210000000000008</v>
      </c>
      <c r="N62" s="334">
        <v>137.16</v>
      </c>
      <c r="O62" s="57" t="s">
        <v>677</v>
      </c>
      <c r="P62" s="58" t="s">
        <v>677</v>
      </c>
      <c r="Q62" s="57" t="s">
        <v>677</v>
      </c>
      <c r="R62" s="58" t="s">
        <v>677</v>
      </c>
      <c r="S62" s="333">
        <v>113.97</v>
      </c>
      <c r="T62" s="334">
        <v>151.91999999999999</v>
      </c>
      <c r="U62" s="333">
        <v>115.57712500000001</v>
      </c>
      <c r="V62" s="334">
        <v>153.98999999999998</v>
      </c>
      <c r="W62" s="333">
        <v>117.23</v>
      </c>
      <c r="X62" s="334">
        <v>156.11999999999998</v>
      </c>
      <c r="Y62" s="57" t="s">
        <v>677</v>
      </c>
      <c r="Z62" s="58" t="s">
        <v>677</v>
      </c>
      <c r="AA62" s="171"/>
      <c r="AB62" s="171"/>
    </row>
    <row r="63" spans="2:28" s="4" customFormat="1" ht="31.5" customHeight="1">
      <c r="B63" s="329">
        <v>7896015529789</v>
      </c>
      <c r="C63" s="329"/>
      <c r="D63" s="329">
        <v>510612060048104</v>
      </c>
      <c r="E63" s="329"/>
      <c r="F63" s="353"/>
      <c r="G63" s="330" t="s">
        <v>252</v>
      </c>
      <c r="H63" s="354" t="s">
        <v>254</v>
      </c>
      <c r="I63" s="355"/>
      <c r="J63" s="187"/>
      <c r="K63" s="333">
        <v>17.763333333333332</v>
      </c>
      <c r="L63" s="334">
        <v>23.728333333333328</v>
      </c>
      <c r="M63" s="333">
        <v>16.535</v>
      </c>
      <c r="N63" s="334">
        <v>22.86</v>
      </c>
      <c r="O63" s="57" t="s">
        <v>677</v>
      </c>
      <c r="P63" s="58" t="s">
        <v>677</v>
      </c>
      <c r="Q63" s="57" t="s">
        <v>677</v>
      </c>
      <c r="R63" s="58" t="s">
        <v>677</v>
      </c>
      <c r="S63" s="333">
        <v>18.995000000000001</v>
      </c>
      <c r="T63" s="334">
        <v>25.319999999999997</v>
      </c>
      <c r="U63" s="333">
        <v>19.262854166666667</v>
      </c>
      <c r="V63" s="334">
        <v>25.664999999999996</v>
      </c>
      <c r="W63" s="333">
        <v>19.538333333333334</v>
      </c>
      <c r="X63" s="334">
        <v>26.019999999999996</v>
      </c>
      <c r="Y63" s="57" t="s">
        <v>677</v>
      </c>
      <c r="Z63" s="58" t="s">
        <v>677</v>
      </c>
      <c r="AA63" s="171"/>
      <c r="AB63" s="171"/>
    </row>
    <row r="64" spans="2:28" s="98" customFormat="1" ht="14.25" customHeight="1">
      <c r="B64" s="99"/>
      <c r="C64" s="99"/>
      <c r="D64" s="100"/>
      <c r="E64" s="100"/>
      <c r="F64" s="101"/>
      <c r="G64" s="102"/>
      <c r="H64" s="103"/>
      <c r="I64" s="104"/>
      <c r="J64" s="105"/>
      <c r="K64" s="106"/>
      <c r="L64" s="107"/>
      <c r="M64" s="106"/>
      <c r="N64" s="107"/>
      <c r="O64" s="107"/>
      <c r="P64" s="107"/>
      <c r="Q64" s="107"/>
      <c r="R64" s="107"/>
      <c r="S64" s="106"/>
      <c r="T64" s="107"/>
      <c r="U64" s="106"/>
      <c r="V64" s="107"/>
      <c r="W64" s="106"/>
      <c r="X64" s="107"/>
      <c r="Y64" s="106"/>
      <c r="Z64" s="107"/>
      <c r="AA64" s="164"/>
    </row>
    <row r="65" spans="2:27" s="4" customFormat="1" ht="24.75" customHeight="1">
      <c r="B65" s="166" t="s">
        <v>10</v>
      </c>
      <c r="C65" s="94"/>
      <c r="D65" s="94"/>
      <c r="E65" s="94"/>
      <c r="F65" s="94"/>
      <c r="G65" s="167"/>
      <c r="H65" s="167"/>
      <c r="I65" s="168">
        <f>SUM(K65:Z65)</f>
        <v>2678.7446666666665</v>
      </c>
      <c r="J65" s="169"/>
      <c r="K65" s="110">
        <f>SUM(K66:K73)</f>
        <v>220.61466666666669</v>
      </c>
      <c r="L65" s="110">
        <f t="shared" ref="L65:V65" si="8">SUM(L66:L73)</f>
        <v>294.69250000000005</v>
      </c>
      <c r="M65" s="110">
        <f t="shared" si="8"/>
        <v>205.37033333333329</v>
      </c>
      <c r="N65" s="110">
        <f t="shared" si="8"/>
        <v>283.91866666666664</v>
      </c>
      <c r="O65" s="110"/>
      <c r="P65" s="110"/>
      <c r="Q65" s="110"/>
      <c r="R65" s="110"/>
      <c r="S65" s="110">
        <f t="shared" si="8"/>
        <v>235.91266666666664</v>
      </c>
      <c r="T65" s="110">
        <f t="shared" si="8"/>
        <v>314.45016666666669</v>
      </c>
      <c r="U65" s="110">
        <f t="shared" si="8"/>
        <v>239.24683333333331</v>
      </c>
      <c r="V65" s="110">
        <f t="shared" si="8"/>
        <v>318.73849999999999</v>
      </c>
      <c r="W65" s="110">
        <f t="shared" ref="W65:X65" si="9">SUM(W66:W73)</f>
        <v>242.65583333333333</v>
      </c>
      <c r="X65" s="111">
        <f t="shared" si="9"/>
        <v>323.14449999999999</v>
      </c>
      <c r="Y65" s="110"/>
      <c r="Z65" s="111"/>
      <c r="AA65" s="164"/>
    </row>
    <row r="66" spans="2:27" s="4" customFormat="1" ht="24.75" customHeight="1">
      <c r="B66" s="329">
        <v>7896015500016</v>
      </c>
      <c r="C66" s="329"/>
      <c r="D66" s="329">
        <v>510607201133421</v>
      </c>
      <c r="E66" s="329"/>
      <c r="F66" s="353">
        <v>639230</v>
      </c>
      <c r="G66" s="330" t="s">
        <v>112</v>
      </c>
      <c r="H66" s="368" t="s">
        <v>99</v>
      </c>
      <c r="I66" s="355">
        <v>60</v>
      </c>
      <c r="J66" s="187">
        <v>6.3100000000000003E-2</v>
      </c>
      <c r="K66" s="333">
        <v>30.75</v>
      </c>
      <c r="L66" s="334">
        <v>41.08</v>
      </c>
      <c r="M66" s="333">
        <v>28.62</v>
      </c>
      <c r="N66" s="334">
        <v>39.57</v>
      </c>
      <c r="O66" s="57" t="s">
        <v>677</v>
      </c>
      <c r="P66" s="58" t="s">
        <v>677</v>
      </c>
      <c r="Q66" s="57" t="s">
        <v>677</v>
      </c>
      <c r="R66" s="58" t="s">
        <v>677</v>
      </c>
      <c r="S66" s="333">
        <v>32.880000000000003</v>
      </c>
      <c r="T66" s="334">
        <v>43.83</v>
      </c>
      <c r="U66" s="333">
        <v>33.35</v>
      </c>
      <c r="V66" s="334">
        <v>44.43</v>
      </c>
      <c r="W66" s="333">
        <v>33.82</v>
      </c>
      <c r="X66" s="334">
        <v>45.04</v>
      </c>
      <c r="Y66" s="57" t="s">
        <v>677</v>
      </c>
      <c r="Z66" s="58" t="s">
        <v>677</v>
      </c>
      <c r="AA66" s="164"/>
    </row>
    <row r="67" spans="2:27" s="4" customFormat="1" ht="31.5" customHeight="1">
      <c r="B67" s="329">
        <v>7896015516017</v>
      </c>
      <c r="C67" s="329"/>
      <c r="D67" s="329">
        <v>0</v>
      </c>
      <c r="E67" s="329"/>
      <c r="F67" s="353"/>
      <c r="G67" s="330" t="s">
        <v>170</v>
      </c>
      <c r="H67" s="367" t="s">
        <v>34</v>
      </c>
      <c r="I67" s="355"/>
      <c r="J67" s="187">
        <v>6.3100000000000003E-2</v>
      </c>
      <c r="K67" s="333">
        <v>2.5625</v>
      </c>
      <c r="L67" s="334">
        <v>3.4233333333333333</v>
      </c>
      <c r="M67" s="333">
        <v>2.3850000000000002</v>
      </c>
      <c r="N67" s="334">
        <v>3.2974999999999999</v>
      </c>
      <c r="O67" s="57" t="s">
        <v>677</v>
      </c>
      <c r="P67" s="58" t="s">
        <v>677</v>
      </c>
      <c r="Q67" s="57" t="s">
        <v>677</v>
      </c>
      <c r="R67" s="58" t="s">
        <v>677</v>
      </c>
      <c r="S67" s="333">
        <v>2.74</v>
      </c>
      <c r="T67" s="334">
        <v>3.6524999999999999</v>
      </c>
      <c r="U67" s="333">
        <v>2.7791666666666668</v>
      </c>
      <c r="V67" s="334">
        <v>3.7025000000000001</v>
      </c>
      <c r="W67" s="333">
        <v>2.8183333333333334</v>
      </c>
      <c r="X67" s="334">
        <v>3.7533333333333334</v>
      </c>
      <c r="Y67" s="57" t="s">
        <v>677</v>
      </c>
      <c r="Z67" s="58" t="s">
        <v>677</v>
      </c>
      <c r="AA67" s="164"/>
    </row>
    <row r="68" spans="2:27" s="4" customFormat="1" ht="24.75" customHeight="1">
      <c r="B68" s="329">
        <v>7896015516260</v>
      </c>
      <c r="C68" s="329"/>
      <c r="D68" s="329">
        <v>510607203111417</v>
      </c>
      <c r="E68" s="329"/>
      <c r="F68" s="353">
        <v>639232</v>
      </c>
      <c r="G68" s="330" t="s">
        <v>10</v>
      </c>
      <c r="H68" s="368" t="s">
        <v>101</v>
      </c>
      <c r="I68" s="355">
        <v>36</v>
      </c>
      <c r="J68" s="187">
        <v>6.3100000000000003E-2</v>
      </c>
      <c r="K68" s="333">
        <v>69.19</v>
      </c>
      <c r="L68" s="334">
        <v>92.42</v>
      </c>
      <c r="M68" s="333">
        <v>64.41</v>
      </c>
      <c r="N68" s="334">
        <v>89.04</v>
      </c>
      <c r="O68" s="57" t="s">
        <v>677</v>
      </c>
      <c r="P68" s="58" t="s">
        <v>677</v>
      </c>
      <c r="Q68" s="57" t="s">
        <v>677</v>
      </c>
      <c r="R68" s="58" t="s">
        <v>677</v>
      </c>
      <c r="S68" s="333">
        <v>73.989999999999995</v>
      </c>
      <c r="T68" s="334">
        <v>98.62</v>
      </c>
      <c r="U68" s="333">
        <v>75.03</v>
      </c>
      <c r="V68" s="334">
        <v>99.96</v>
      </c>
      <c r="W68" s="333">
        <v>76.099999999999994</v>
      </c>
      <c r="X68" s="334">
        <v>101.34</v>
      </c>
      <c r="Y68" s="57" t="s">
        <v>677</v>
      </c>
      <c r="Z68" s="58" t="s">
        <v>677</v>
      </c>
      <c r="AA68" s="164"/>
    </row>
    <row r="69" spans="2:27" s="4" customFormat="1" ht="31.5" customHeight="1">
      <c r="B69" s="329">
        <v>7896015516543</v>
      </c>
      <c r="C69" s="329"/>
      <c r="D69" s="329">
        <v>510607204116412</v>
      </c>
      <c r="E69" s="329"/>
      <c r="F69" s="353"/>
      <c r="G69" s="330" t="s">
        <v>170</v>
      </c>
      <c r="H69" s="367" t="s">
        <v>35</v>
      </c>
      <c r="I69" s="355"/>
      <c r="J69" s="184">
        <v>6.3100000000000003E-2</v>
      </c>
      <c r="K69" s="333">
        <v>4.6126666666666667</v>
      </c>
      <c r="L69" s="334">
        <v>6.1613333333333333</v>
      </c>
      <c r="M69" s="333">
        <v>4.2939999999999996</v>
      </c>
      <c r="N69" s="334">
        <v>5.9360000000000008</v>
      </c>
      <c r="O69" s="57" t="s">
        <v>677</v>
      </c>
      <c r="P69" s="58" t="s">
        <v>677</v>
      </c>
      <c r="Q69" s="57" t="s">
        <v>677</v>
      </c>
      <c r="R69" s="58" t="s">
        <v>677</v>
      </c>
      <c r="S69" s="333">
        <v>4.9326666666666661</v>
      </c>
      <c r="T69" s="334">
        <v>6.5746666666666673</v>
      </c>
      <c r="U69" s="333">
        <v>5.0019999999999998</v>
      </c>
      <c r="V69" s="334">
        <v>6.6639999999999997</v>
      </c>
      <c r="W69" s="333">
        <v>5.0733333333333333</v>
      </c>
      <c r="X69" s="334">
        <v>6.7560000000000002</v>
      </c>
      <c r="Y69" s="185" t="s">
        <v>677</v>
      </c>
      <c r="Z69" s="186" t="s">
        <v>677</v>
      </c>
      <c r="AA69" s="202"/>
    </row>
    <row r="70" spans="2:27" s="4" customFormat="1" ht="24.75" customHeight="1">
      <c r="B70" s="329">
        <v>7896015517106</v>
      </c>
      <c r="C70" s="329"/>
      <c r="D70" s="329">
        <v>510610201114427</v>
      </c>
      <c r="E70" s="329"/>
      <c r="F70" s="353">
        <v>639233</v>
      </c>
      <c r="G70" s="330" t="s">
        <v>24</v>
      </c>
      <c r="H70" s="368" t="s">
        <v>99</v>
      </c>
      <c r="I70" s="355">
        <v>60</v>
      </c>
      <c r="J70" s="184">
        <v>6.3100000000000003E-2</v>
      </c>
      <c r="K70" s="333">
        <v>35.57</v>
      </c>
      <c r="L70" s="334">
        <v>47.51</v>
      </c>
      <c r="M70" s="333">
        <v>33.119999999999997</v>
      </c>
      <c r="N70" s="334">
        <v>45.79</v>
      </c>
      <c r="O70" s="57" t="s">
        <v>677</v>
      </c>
      <c r="P70" s="58" t="s">
        <v>677</v>
      </c>
      <c r="Q70" s="57" t="s">
        <v>677</v>
      </c>
      <c r="R70" s="58" t="s">
        <v>677</v>
      </c>
      <c r="S70" s="333">
        <v>38.04</v>
      </c>
      <c r="T70" s="334">
        <v>50.7</v>
      </c>
      <c r="U70" s="333">
        <v>38.58</v>
      </c>
      <c r="V70" s="334">
        <v>51.4</v>
      </c>
      <c r="W70" s="333">
        <v>39.130000000000003</v>
      </c>
      <c r="X70" s="334">
        <v>52.11</v>
      </c>
      <c r="Y70" s="185" t="s">
        <v>677</v>
      </c>
      <c r="Z70" s="186" t="s">
        <v>677</v>
      </c>
      <c r="AA70" s="202"/>
    </row>
    <row r="71" spans="2:27" s="4" customFormat="1" ht="31.5" customHeight="1">
      <c r="B71" s="329">
        <v>7896015517090</v>
      </c>
      <c r="C71" s="329"/>
      <c r="D71" s="329">
        <v>0</v>
      </c>
      <c r="E71" s="329"/>
      <c r="F71" s="353"/>
      <c r="G71" s="330" t="s">
        <v>171</v>
      </c>
      <c r="H71" s="367" t="s">
        <v>34</v>
      </c>
      <c r="I71" s="355"/>
      <c r="J71" s="184">
        <v>6.3100000000000003E-2</v>
      </c>
      <c r="K71" s="333">
        <v>2.9641666666666668</v>
      </c>
      <c r="L71" s="334">
        <v>3.9591666666666665</v>
      </c>
      <c r="M71" s="333">
        <v>2.76</v>
      </c>
      <c r="N71" s="334">
        <v>3.8158333333333334</v>
      </c>
      <c r="O71" s="57" t="s">
        <v>677</v>
      </c>
      <c r="P71" s="58" t="s">
        <v>677</v>
      </c>
      <c r="Q71" s="57" t="s">
        <v>677</v>
      </c>
      <c r="R71" s="58" t="s">
        <v>677</v>
      </c>
      <c r="S71" s="333">
        <v>3.17</v>
      </c>
      <c r="T71" s="334">
        <v>4.2250000000000005</v>
      </c>
      <c r="U71" s="333">
        <v>3.2149999999999999</v>
      </c>
      <c r="V71" s="334">
        <v>4.2833333333333332</v>
      </c>
      <c r="W71" s="333">
        <v>3.2608333333333337</v>
      </c>
      <c r="X71" s="334">
        <v>4.3425000000000002</v>
      </c>
      <c r="Y71" s="185" t="s">
        <v>677</v>
      </c>
      <c r="Z71" s="186" t="s">
        <v>677</v>
      </c>
      <c r="AA71" s="202"/>
    </row>
    <row r="72" spans="2:27" s="4" customFormat="1" ht="24.75" customHeight="1">
      <c r="B72" s="329">
        <v>7896015517069</v>
      </c>
      <c r="C72" s="329"/>
      <c r="D72" s="329">
        <v>510610203133313</v>
      </c>
      <c r="E72" s="329"/>
      <c r="F72" s="353">
        <v>639234</v>
      </c>
      <c r="G72" s="330" t="s">
        <v>24</v>
      </c>
      <c r="H72" s="368" t="s">
        <v>101</v>
      </c>
      <c r="I72" s="355">
        <v>36</v>
      </c>
      <c r="J72" s="184">
        <v>6.3100000000000003E-2</v>
      </c>
      <c r="K72" s="333">
        <v>70.28</v>
      </c>
      <c r="L72" s="334">
        <v>93.88</v>
      </c>
      <c r="M72" s="333">
        <v>65.42</v>
      </c>
      <c r="N72" s="334">
        <v>90.44</v>
      </c>
      <c r="O72" s="57" t="s">
        <v>677</v>
      </c>
      <c r="P72" s="58" t="s">
        <v>677</v>
      </c>
      <c r="Q72" s="57" t="s">
        <v>677</v>
      </c>
      <c r="R72" s="58" t="s">
        <v>677</v>
      </c>
      <c r="S72" s="333">
        <v>75.150000000000006</v>
      </c>
      <c r="T72" s="334">
        <v>100.17</v>
      </c>
      <c r="U72" s="333">
        <v>76.209999999999994</v>
      </c>
      <c r="V72" s="334">
        <v>101.53</v>
      </c>
      <c r="W72" s="333">
        <v>77.3</v>
      </c>
      <c r="X72" s="334">
        <v>102.94</v>
      </c>
      <c r="Y72" s="185" t="s">
        <v>677</v>
      </c>
      <c r="Z72" s="186" t="s">
        <v>677</v>
      </c>
      <c r="AA72" s="202"/>
    </row>
    <row r="73" spans="2:27" s="4" customFormat="1" ht="31.5" customHeight="1">
      <c r="B73" s="329">
        <v>7896015517083</v>
      </c>
      <c r="C73" s="329"/>
      <c r="D73" s="329">
        <v>510610204131314</v>
      </c>
      <c r="E73" s="329"/>
      <c r="F73" s="353"/>
      <c r="G73" s="330" t="s">
        <v>171</v>
      </c>
      <c r="H73" s="367" t="s">
        <v>35</v>
      </c>
      <c r="I73" s="355"/>
      <c r="J73" s="184">
        <v>6.3100000000000003E-2</v>
      </c>
      <c r="K73" s="333">
        <v>4.6853333333333333</v>
      </c>
      <c r="L73" s="334">
        <v>6.2586666666666666</v>
      </c>
      <c r="M73" s="333">
        <v>4.3613333333333335</v>
      </c>
      <c r="N73" s="334">
        <v>6.0293333333333328</v>
      </c>
      <c r="O73" s="57" t="s">
        <v>677</v>
      </c>
      <c r="P73" s="58" t="s">
        <v>677</v>
      </c>
      <c r="Q73" s="57" t="s">
        <v>677</v>
      </c>
      <c r="R73" s="58" t="s">
        <v>677</v>
      </c>
      <c r="S73" s="333">
        <v>5.0100000000000007</v>
      </c>
      <c r="T73" s="334">
        <v>6.6779999999999999</v>
      </c>
      <c r="U73" s="333">
        <v>5.0806666666666667</v>
      </c>
      <c r="V73" s="334">
        <v>6.7686666666666664</v>
      </c>
      <c r="W73" s="333">
        <v>5.1533333333333333</v>
      </c>
      <c r="X73" s="334">
        <v>6.8626666666666667</v>
      </c>
      <c r="Y73" s="185" t="s">
        <v>677</v>
      </c>
      <c r="Z73" s="186" t="s">
        <v>677</v>
      </c>
      <c r="AA73" s="202"/>
    </row>
    <row r="74" spans="2:27" s="98" customFormat="1" ht="14.25" customHeight="1">
      <c r="B74" s="194"/>
      <c r="C74" s="194"/>
      <c r="D74" s="195"/>
      <c r="E74" s="195"/>
      <c r="F74" s="196"/>
      <c r="G74" s="197"/>
      <c r="H74" s="198"/>
      <c r="I74" s="199"/>
      <c r="J74" s="206"/>
      <c r="K74" s="200"/>
      <c r="L74" s="201"/>
      <c r="M74" s="200"/>
      <c r="N74" s="201"/>
      <c r="O74" s="201"/>
      <c r="P74" s="201"/>
      <c r="Q74" s="107"/>
      <c r="R74" s="107"/>
      <c r="S74" s="200"/>
      <c r="T74" s="201"/>
      <c r="U74" s="200"/>
      <c r="V74" s="201"/>
      <c r="W74" s="200"/>
      <c r="X74" s="201"/>
      <c r="Y74" s="200"/>
      <c r="Z74" s="201"/>
      <c r="AA74" s="202"/>
    </row>
    <row r="75" spans="2:27" s="4" customFormat="1" ht="24.75" customHeight="1">
      <c r="B75" s="93" t="s">
        <v>9</v>
      </c>
      <c r="C75" s="203"/>
      <c r="D75" s="203"/>
      <c r="E75" s="203"/>
      <c r="F75" s="203"/>
      <c r="G75" s="95"/>
      <c r="H75" s="95"/>
      <c r="I75" s="108">
        <f>SUM(K75:Z75)</f>
        <v>921.25540000000001</v>
      </c>
      <c r="J75" s="109"/>
      <c r="K75" s="204">
        <f>SUM(K76:K80)</f>
        <v>75.865333333333325</v>
      </c>
      <c r="L75" s="204">
        <f t="shared" ref="L75:V75" si="10">SUM(L76:L80)</f>
        <v>101.346</v>
      </c>
      <c r="M75" s="204">
        <f t="shared" si="10"/>
        <v>70.618666666666655</v>
      </c>
      <c r="N75" s="204">
        <f t="shared" si="10"/>
        <v>97.64533333333334</v>
      </c>
      <c r="O75" s="204"/>
      <c r="P75" s="204"/>
      <c r="Q75" s="110"/>
      <c r="R75" s="110"/>
      <c r="S75" s="204">
        <f t="shared" si="10"/>
        <v>81.132666666666665</v>
      </c>
      <c r="T75" s="204">
        <f t="shared" si="10"/>
        <v>108.14933333333332</v>
      </c>
      <c r="U75" s="204">
        <f t="shared" si="10"/>
        <v>82.274066666666684</v>
      </c>
      <c r="V75" s="204">
        <f t="shared" si="10"/>
        <v>109.63333333333334</v>
      </c>
      <c r="W75" s="204">
        <f t="shared" ref="W75:X75" si="11">SUM(W76:W80)</f>
        <v>83.452000000000012</v>
      </c>
      <c r="X75" s="205">
        <f t="shared" si="11"/>
        <v>111.13866666666667</v>
      </c>
      <c r="Y75" s="204"/>
      <c r="Z75" s="205"/>
      <c r="AA75" s="202"/>
    </row>
    <row r="76" spans="2:27" s="4" customFormat="1" ht="24.75" customHeight="1">
      <c r="B76" s="369">
        <v>7896090611508</v>
      </c>
      <c r="C76" s="369"/>
      <c r="D76" s="329">
        <v>510607302134415</v>
      </c>
      <c r="E76" s="329"/>
      <c r="F76" s="358">
        <v>685713</v>
      </c>
      <c r="G76" s="330" t="s">
        <v>103</v>
      </c>
      <c r="H76" s="332" t="s">
        <v>100</v>
      </c>
      <c r="I76" s="370">
        <v>48</v>
      </c>
      <c r="J76" s="184">
        <v>6.3100000000000003E-2</v>
      </c>
      <c r="K76" s="333">
        <v>5.6400000000000006</v>
      </c>
      <c r="L76" s="334">
        <v>7.54</v>
      </c>
      <c r="M76" s="333">
        <v>5.25</v>
      </c>
      <c r="N76" s="334">
        <v>7.2700000000000005</v>
      </c>
      <c r="O76" s="57" t="s">
        <v>677</v>
      </c>
      <c r="P76" s="58" t="s">
        <v>677</v>
      </c>
      <c r="Q76" s="57" t="s">
        <v>677</v>
      </c>
      <c r="R76" s="58" t="s">
        <v>677</v>
      </c>
      <c r="S76" s="333">
        <v>6.03</v>
      </c>
      <c r="T76" s="334">
        <v>8.0400000000000009</v>
      </c>
      <c r="U76" s="333">
        <v>6.1174000000000008</v>
      </c>
      <c r="V76" s="334">
        <v>8.16</v>
      </c>
      <c r="W76" s="333">
        <v>6.2</v>
      </c>
      <c r="X76" s="334">
        <v>8.26</v>
      </c>
      <c r="Y76" s="185" t="s">
        <v>677</v>
      </c>
      <c r="Z76" s="186" t="s">
        <v>677</v>
      </c>
      <c r="AA76" s="202"/>
    </row>
    <row r="77" spans="2:27" s="4" customFormat="1" ht="24.75" customHeight="1">
      <c r="B77" s="329">
        <v>7896015520533</v>
      </c>
      <c r="C77" s="360"/>
      <c r="D77" s="329">
        <v>510607301138417</v>
      </c>
      <c r="E77" s="360"/>
      <c r="F77" s="365">
        <v>685819</v>
      </c>
      <c r="G77" s="330" t="s">
        <v>103</v>
      </c>
      <c r="H77" s="362" t="s">
        <v>102</v>
      </c>
      <c r="I77" s="371">
        <v>60</v>
      </c>
      <c r="J77" s="184">
        <v>6.3100000000000003E-2</v>
      </c>
      <c r="K77" s="333">
        <v>33.979999999999997</v>
      </c>
      <c r="L77" s="334">
        <v>45.39</v>
      </c>
      <c r="M77" s="333">
        <v>31.63</v>
      </c>
      <c r="N77" s="334">
        <v>43.73</v>
      </c>
      <c r="O77" s="57" t="s">
        <v>677</v>
      </c>
      <c r="P77" s="58" t="s">
        <v>677</v>
      </c>
      <c r="Q77" s="57" t="s">
        <v>677</v>
      </c>
      <c r="R77" s="58" t="s">
        <v>677</v>
      </c>
      <c r="S77" s="333">
        <v>36.340000000000003</v>
      </c>
      <c r="T77" s="334">
        <v>48.44</v>
      </c>
      <c r="U77" s="333">
        <v>36.85</v>
      </c>
      <c r="V77" s="334">
        <v>49.1</v>
      </c>
      <c r="W77" s="333">
        <v>37.380000000000003</v>
      </c>
      <c r="X77" s="334">
        <v>49.78</v>
      </c>
      <c r="Y77" s="185" t="s">
        <v>677</v>
      </c>
      <c r="Z77" s="186" t="s">
        <v>677</v>
      </c>
      <c r="AA77" s="202"/>
    </row>
    <row r="78" spans="2:27" s="4" customFormat="1" ht="31.5" customHeight="1">
      <c r="B78" s="329">
        <v>7896090611607</v>
      </c>
      <c r="C78" s="329"/>
      <c r="D78" s="329"/>
      <c r="E78" s="329"/>
      <c r="F78" s="353"/>
      <c r="G78" s="330" t="s">
        <v>172</v>
      </c>
      <c r="H78" s="367" t="s">
        <v>116</v>
      </c>
      <c r="I78" s="355"/>
      <c r="J78" s="184">
        <v>6.3100000000000003E-2</v>
      </c>
      <c r="K78" s="333">
        <v>1.1326666666666665</v>
      </c>
      <c r="L78" s="334">
        <v>1.5130000000000001</v>
      </c>
      <c r="M78" s="333">
        <v>1.0543333333333333</v>
      </c>
      <c r="N78" s="334">
        <v>1.4576666666666667</v>
      </c>
      <c r="O78" s="57" t="s">
        <v>677</v>
      </c>
      <c r="P78" s="58" t="s">
        <v>677</v>
      </c>
      <c r="Q78" s="57" t="s">
        <v>677</v>
      </c>
      <c r="R78" s="58" t="s">
        <v>677</v>
      </c>
      <c r="S78" s="333">
        <v>1.2113333333333334</v>
      </c>
      <c r="T78" s="334">
        <v>1.6146666666666667</v>
      </c>
      <c r="U78" s="333">
        <v>1.2283333333333333</v>
      </c>
      <c r="V78" s="334">
        <v>1.6366666666666667</v>
      </c>
      <c r="W78" s="333">
        <v>1.246</v>
      </c>
      <c r="X78" s="334">
        <v>1.6593333333333333</v>
      </c>
      <c r="Y78" s="185" t="s">
        <v>677</v>
      </c>
      <c r="Z78" s="186" t="s">
        <v>677</v>
      </c>
      <c r="AA78" s="202"/>
    </row>
    <row r="79" spans="2:27" s="4" customFormat="1" ht="24.75" customHeight="1">
      <c r="B79" s="369">
        <v>7896015525231</v>
      </c>
      <c r="C79" s="369"/>
      <c r="D79" s="329">
        <v>0</v>
      </c>
      <c r="E79" s="329"/>
      <c r="F79" s="358">
        <v>611212</v>
      </c>
      <c r="G79" s="330" t="s">
        <v>134</v>
      </c>
      <c r="H79" s="332" t="s">
        <v>135</v>
      </c>
      <c r="I79" s="370">
        <v>60</v>
      </c>
      <c r="J79" s="184">
        <v>6.3100000000000003E-2</v>
      </c>
      <c r="K79" s="333">
        <v>33.979999999999997</v>
      </c>
      <c r="L79" s="334">
        <v>45.39</v>
      </c>
      <c r="M79" s="333">
        <v>31.63</v>
      </c>
      <c r="N79" s="334">
        <v>43.73</v>
      </c>
      <c r="O79" s="57" t="s">
        <v>677</v>
      </c>
      <c r="P79" s="58" t="s">
        <v>677</v>
      </c>
      <c r="Q79" s="57" t="s">
        <v>677</v>
      </c>
      <c r="R79" s="58" t="s">
        <v>677</v>
      </c>
      <c r="S79" s="333">
        <v>36.340000000000003</v>
      </c>
      <c r="T79" s="334">
        <v>48.44</v>
      </c>
      <c r="U79" s="333">
        <v>36.85</v>
      </c>
      <c r="V79" s="334">
        <v>49.1</v>
      </c>
      <c r="W79" s="333">
        <v>37.380000000000003</v>
      </c>
      <c r="X79" s="334">
        <v>49.78</v>
      </c>
      <c r="Y79" s="185" t="s">
        <v>677</v>
      </c>
      <c r="Z79" s="186" t="s">
        <v>677</v>
      </c>
      <c r="AA79" s="202"/>
    </row>
    <row r="80" spans="2:27" s="4" customFormat="1" ht="31.5" customHeight="1">
      <c r="B80" s="329">
        <v>7896090604517</v>
      </c>
      <c r="C80" s="329"/>
      <c r="D80" s="329">
        <v>0</v>
      </c>
      <c r="E80" s="329"/>
      <c r="F80" s="353"/>
      <c r="G80" s="330" t="s">
        <v>173</v>
      </c>
      <c r="H80" s="367" t="s">
        <v>116</v>
      </c>
      <c r="I80" s="355"/>
      <c r="J80" s="184">
        <v>6.3100000000000003E-2</v>
      </c>
      <c r="K80" s="333">
        <v>1.1326666666666665</v>
      </c>
      <c r="L80" s="334">
        <v>1.5130000000000001</v>
      </c>
      <c r="M80" s="333">
        <v>1.0543333333333333</v>
      </c>
      <c r="N80" s="334">
        <v>1.4576666666666667</v>
      </c>
      <c r="O80" s="57" t="s">
        <v>677</v>
      </c>
      <c r="P80" s="58" t="s">
        <v>677</v>
      </c>
      <c r="Q80" s="57" t="s">
        <v>677</v>
      </c>
      <c r="R80" s="58" t="s">
        <v>677</v>
      </c>
      <c r="S80" s="333">
        <v>1.2113333333333334</v>
      </c>
      <c r="T80" s="334">
        <v>1.6146666666666667</v>
      </c>
      <c r="U80" s="333">
        <v>1.2283333333333333</v>
      </c>
      <c r="V80" s="334">
        <v>1.6366666666666667</v>
      </c>
      <c r="W80" s="333">
        <v>1.246</v>
      </c>
      <c r="X80" s="334">
        <v>1.6593333333333333</v>
      </c>
      <c r="Y80" s="185" t="s">
        <v>677</v>
      </c>
      <c r="Z80" s="186" t="s">
        <v>677</v>
      </c>
      <c r="AA80" s="202"/>
    </row>
    <row r="81" spans="1:27" s="4" customFormat="1" ht="24.75" customHeight="1">
      <c r="B81" s="116" t="s">
        <v>176</v>
      </c>
      <c r="C81" s="116"/>
      <c r="D81" s="116"/>
      <c r="E81" s="116"/>
      <c r="F81" s="116"/>
      <c r="G81" s="81"/>
      <c r="H81" s="75"/>
      <c r="I81" s="24"/>
      <c r="J81" s="69"/>
      <c r="K81" s="42" t="s">
        <v>69</v>
      </c>
      <c r="L81" s="24"/>
      <c r="M81" s="24"/>
      <c r="N81" s="25"/>
      <c r="O81" s="25"/>
      <c r="P81" s="25"/>
      <c r="Q81" s="25"/>
      <c r="R81" s="25"/>
      <c r="S81" s="24"/>
      <c r="T81" s="24"/>
      <c r="U81" s="24"/>
      <c r="V81" s="24"/>
      <c r="W81" s="24"/>
      <c r="X81" s="24"/>
      <c r="Y81" s="24"/>
      <c r="Z81" s="32"/>
      <c r="AA81" s="164"/>
    </row>
    <row r="82" spans="1:27" s="4" customFormat="1" ht="24.75" customHeight="1">
      <c r="B82" s="114" t="s">
        <v>177</v>
      </c>
      <c r="C82" s="114"/>
      <c r="D82" s="114"/>
      <c r="E82" s="114"/>
      <c r="F82" s="114"/>
      <c r="G82" s="115"/>
      <c r="H82" s="54"/>
      <c r="J82" s="69"/>
      <c r="K82" s="36" t="s">
        <v>70</v>
      </c>
      <c r="N82" s="10"/>
      <c r="O82" s="10"/>
      <c r="P82" s="10"/>
      <c r="Q82" s="10"/>
      <c r="R82" s="10"/>
      <c r="Z82" s="26"/>
      <c r="AA82" s="164"/>
    </row>
    <row r="83" spans="1:27" s="4" customFormat="1" ht="33.75" customHeight="1">
      <c r="A83" s="26"/>
      <c r="B83" s="72" t="s">
        <v>178</v>
      </c>
      <c r="C83" s="77"/>
      <c r="D83" s="77"/>
      <c r="E83" s="77"/>
      <c r="F83" s="64"/>
      <c r="H83" s="54"/>
      <c r="J83" s="70"/>
      <c r="K83" s="36" t="s">
        <v>124</v>
      </c>
      <c r="N83" s="10"/>
      <c r="O83" s="10"/>
      <c r="P83" s="10"/>
      <c r="Q83" s="10"/>
      <c r="R83" s="10"/>
      <c r="Y83" s="7"/>
      <c r="Z83" s="33"/>
      <c r="AA83" s="164"/>
    </row>
    <row r="84" spans="1:27" s="4" customFormat="1" ht="21" customHeight="1">
      <c r="B84" s="72"/>
      <c r="C84" s="77"/>
      <c r="D84" s="77"/>
      <c r="E84" s="77"/>
      <c r="F84" s="64" t="s">
        <v>119</v>
      </c>
      <c r="H84" s="54"/>
      <c r="J84" s="70"/>
      <c r="K84" s="37" t="s">
        <v>71</v>
      </c>
      <c r="N84" s="8"/>
      <c r="O84" s="8"/>
      <c r="P84" s="8"/>
      <c r="Q84" s="8"/>
      <c r="R84" s="8"/>
      <c r="Y84" s="7"/>
      <c r="Z84" s="33"/>
      <c r="AA84" s="164"/>
    </row>
    <row r="85" spans="1:27" s="4" customFormat="1" ht="20.25" customHeight="1">
      <c r="B85" s="73"/>
      <c r="C85" s="78"/>
      <c r="D85" s="78"/>
      <c r="E85" s="78"/>
      <c r="F85" s="64" t="s">
        <v>120</v>
      </c>
      <c r="H85" s="54"/>
      <c r="J85" s="69"/>
      <c r="Z85" s="26"/>
      <c r="AA85" s="164"/>
    </row>
    <row r="86" spans="1:27" s="4" customFormat="1" ht="21" customHeight="1">
      <c r="B86" s="35"/>
      <c r="F86" s="65" t="s">
        <v>125</v>
      </c>
      <c r="H86" s="384" t="s">
        <v>126</v>
      </c>
      <c r="I86" s="385"/>
      <c r="J86" s="69"/>
      <c r="K86" s="28" t="s">
        <v>19</v>
      </c>
      <c r="N86" s="27"/>
      <c r="O86" s="27"/>
      <c r="P86" s="27"/>
      <c r="Q86" s="27"/>
      <c r="R86" s="27"/>
      <c r="Z86" s="26"/>
      <c r="AA86" s="164"/>
    </row>
    <row r="87" spans="1:27" s="4" customFormat="1" ht="18.75" customHeight="1">
      <c r="B87" s="74"/>
      <c r="C87" s="79"/>
      <c r="D87" s="79"/>
      <c r="E87" s="79"/>
      <c r="F87" s="66" t="s">
        <v>67</v>
      </c>
      <c r="H87" s="386" t="s">
        <v>691</v>
      </c>
      <c r="I87" s="387"/>
      <c r="J87" s="69"/>
      <c r="K87" s="4" t="s">
        <v>17</v>
      </c>
      <c r="N87" s="27"/>
      <c r="O87" s="27"/>
      <c r="P87" s="27"/>
      <c r="Q87" s="27"/>
      <c r="R87" s="27"/>
      <c r="Z87" s="26"/>
      <c r="AA87" s="164"/>
    </row>
    <row r="88" spans="1:27" s="4" customFormat="1" ht="21" customHeight="1">
      <c r="B88" s="74"/>
      <c r="C88" s="79"/>
      <c r="D88" s="79"/>
      <c r="E88" s="79"/>
      <c r="F88" s="65" t="s">
        <v>68</v>
      </c>
      <c r="H88" s="388"/>
      <c r="I88" s="389"/>
      <c r="J88" s="69"/>
      <c r="K88" s="4" t="s">
        <v>106</v>
      </c>
      <c r="N88" s="27"/>
      <c r="O88" s="27"/>
      <c r="P88" s="27"/>
      <c r="Q88" s="27"/>
      <c r="R88" s="27"/>
      <c r="Z88" s="26"/>
      <c r="AA88" s="164"/>
    </row>
    <row r="89" spans="1:27" s="4" customFormat="1" ht="21" customHeight="1">
      <c r="B89" s="74"/>
      <c r="C89" s="79"/>
      <c r="D89" s="79"/>
      <c r="E89" s="79"/>
      <c r="H89" s="390"/>
      <c r="I89" s="391"/>
      <c r="J89" s="69"/>
      <c r="K89" s="4" t="s">
        <v>18</v>
      </c>
      <c r="N89" s="27"/>
      <c r="O89" s="27"/>
      <c r="P89" s="27"/>
      <c r="Q89" s="27"/>
      <c r="R89" s="27"/>
      <c r="S89" s="4" t="s">
        <v>123</v>
      </c>
      <c r="Z89" s="26"/>
      <c r="AA89" s="164"/>
    </row>
    <row r="90" spans="1:27" s="4" customFormat="1" ht="18" customHeight="1">
      <c r="B90" s="67"/>
      <c r="C90" s="29"/>
      <c r="D90" s="29"/>
      <c r="E90" s="29"/>
      <c r="F90" s="29"/>
      <c r="G90" s="29"/>
      <c r="H90" s="55"/>
      <c r="I90" s="29"/>
      <c r="J90" s="69"/>
      <c r="K90" s="29" t="s">
        <v>122</v>
      </c>
      <c r="L90" s="29"/>
      <c r="M90" s="29"/>
      <c r="N90" s="29"/>
      <c r="O90" s="29"/>
      <c r="P90" s="29"/>
      <c r="Q90" s="29"/>
      <c r="R90" s="29"/>
      <c r="S90" s="56" t="s">
        <v>136</v>
      </c>
      <c r="T90" s="29"/>
      <c r="U90" s="29"/>
      <c r="V90" s="29"/>
      <c r="W90" s="29"/>
      <c r="X90" s="29"/>
      <c r="Y90" s="29"/>
      <c r="Z90" s="34"/>
      <c r="AA90" s="164"/>
    </row>
    <row r="91" spans="1:27" ht="24.75" customHeight="1">
      <c r="B91" s="30"/>
      <c r="C91" s="30"/>
      <c r="D91" s="30"/>
      <c r="E91" s="30"/>
      <c r="J91" s="71"/>
      <c r="Y91" s="392"/>
      <c r="Z91" s="392"/>
    </row>
    <row r="92" spans="1:27" ht="24.75" customHeight="1">
      <c r="S92" s="46"/>
    </row>
  </sheetData>
  <mergeCells count="16">
    <mergeCell ref="H86:I86"/>
    <mergeCell ref="H87:I89"/>
    <mergeCell ref="Y91:Z91"/>
    <mergeCell ref="B3:I3"/>
    <mergeCell ref="J3:J5"/>
    <mergeCell ref="K3:Z3"/>
    <mergeCell ref="G4:G5"/>
    <mergeCell ref="H4:H5"/>
    <mergeCell ref="K4:L4"/>
    <mergeCell ref="M4:N4"/>
    <mergeCell ref="S4:T4"/>
    <mergeCell ref="U4:V4"/>
    <mergeCell ref="Y4:Z4"/>
    <mergeCell ref="Q4:R4"/>
    <mergeCell ref="O4:P4"/>
    <mergeCell ref="W4:X4"/>
  </mergeCells>
  <hyperlinks>
    <hyperlink ref="S90" r:id="rId1"/>
  </hyperlinks>
  <pageMargins left="0" right="0" top="0.17" bottom="0.17" header="0.17" footer="0.17"/>
  <pageSetup paperSize="8" scale="45" orientation="portrait" r:id="rId2"/>
  <ignoredErrors>
    <ignoredError sqref="F58" numberStoredAsText="1"/>
  </ignoredError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Plan2" enableFormatConditionsCalculation="0">
    <tabColor theme="4"/>
  </sheetPr>
  <dimension ref="B1:N95"/>
  <sheetViews>
    <sheetView showGridLines="0" topLeftCell="A2" zoomScale="80" zoomScaleNormal="80" workbookViewId="0">
      <pane ySplit="5" topLeftCell="A7" activePane="bottomLeft" state="frozen"/>
      <selection activeCell="A2" sqref="A2"/>
      <selection pane="bottomLeft" activeCell="E18" sqref="E18"/>
    </sheetView>
  </sheetViews>
  <sheetFormatPr defaultColWidth="11.5546875" defaultRowHeight="15.75"/>
  <cols>
    <col min="1" max="1" width="1.88671875" style="18" customWidth="1"/>
    <col min="2" max="2" width="13.77734375" style="1" customWidth="1"/>
    <col min="3" max="3" width="11.44140625" style="13" customWidth="1"/>
    <col min="4" max="4" width="42.44140625" style="13" customWidth="1"/>
    <col min="5" max="5" width="8.44140625" style="13" customWidth="1"/>
    <col min="6" max="6" width="8.88671875" style="14" bestFit="1" customWidth="1"/>
    <col min="7" max="7" width="10.88671875" style="18" bestFit="1" customWidth="1"/>
    <col min="8" max="8" width="12" style="18" customWidth="1"/>
    <col min="9" max="16384" width="11.5546875" style="18"/>
  </cols>
  <sheetData>
    <row r="1" spans="2:14" ht="39.950000000000003" customHeight="1">
      <c r="B1" s="22" t="e">
        <f>+#REF!</f>
        <v>#REF!</v>
      </c>
    </row>
    <row r="2" spans="2:14" ht="26.25">
      <c r="B2" s="11" t="str">
        <f>OTC!B1</f>
        <v>TABELA DE PREÇOS: GSK 003/2016</v>
      </c>
      <c r="C2" s="23"/>
      <c r="D2" s="23"/>
      <c r="H2" s="45" t="s">
        <v>154</v>
      </c>
    </row>
    <row r="3" spans="2:14" ht="9.9499999999999993" customHeight="1">
      <c r="E3" s="18"/>
      <c r="F3" s="18"/>
    </row>
    <row r="4" spans="2:14" ht="35.1" customHeight="1">
      <c r="B4" s="420" t="s">
        <v>104</v>
      </c>
      <c r="C4" s="421"/>
      <c r="D4" s="421"/>
      <c r="E4" s="421"/>
      <c r="F4" s="421"/>
      <c r="G4" s="421"/>
      <c r="H4" s="421"/>
      <c r="I4" s="421"/>
      <c r="J4" s="422"/>
    </row>
    <row r="5" spans="2:14" s="12" customFormat="1" ht="20.100000000000001" customHeight="1">
      <c r="B5" s="423" t="s">
        <v>66</v>
      </c>
      <c r="C5" s="434" t="s">
        <v>65</v>
      </c>
      <c r="D5" s="400" t="s">
        <v>2</v>
      </c>
      <c r="E5" s="438" t="s">
        <v>0</v>
      </c>
      <c r="F5" s="436" t="s">
        <v>14</v>
      </c>
      <c r="G5" s="440" t="s">
        <v>118</v>
      </c>
      <c r="H5" s="440"/>
      <c r="I5" s="440"/>
      <c r="J5" s="440"/>
    </row>
    <row r="6" spans="2:14" s="12" customFormat="1" ht="51" customHeight="1">
      <c r="B6" s="424"/>
      <c r="C6" s="435"/>
      <c r="D6" s="401"/>
      <c r="E6" s="439"/>
      <c r="F6" s="437"/>
      <c r="G6" s="39" t="s">
        <v>153</v>
      </c>
      <c r="H6" s="76" t="s">
        <v>152</v>
      </c>
      <c r="I6" s="40" t="s">
        <v>117</v>
      </c>
      <c r="J6" s="41" t="s">
        <v>674</v>
      </c>
      <c r="L6" s="263"/>
    </row>
    <row r="7" spans="2:14" ht="9.9499999999999993" customHeight="1">
      <c r="B7" s="207"/>
      <c r="C7" s="208"/>
      <c r="D7" s="208"/>
      <c r="E7" s="51"/>
      <c r="F7" s="51"/>
      <c r="G7" s="51"/>
      <c r="H7" s="51"/>
      <c r="I7" s="51"/>
      <c r="J7" s="51"/>
    </row>
    <row r="8" spans="2:14" ht="20.25">
      <c r="B8" s="431" t="s">
        <v>41</v>
      </c>
      <c r="C8" s="432"/>
      <c r="D8" s="432"/>
      <c r="E8" s="432"/>
      <c r="F8" s="432"/>
      <c r="G8" s="432"/>
      <c r="H8" s="432"/>
      <c r="I8" s="432"/>
      <c r="J8" s="433"/>
    </row>
    <row r="9" spans="2:14" s="38" customFormat="1">
      <c r="B9" s="264">
        <v>7896009400049</v>
      </c>
      <c r="C9" s="63">
        <v>639504</v>
      </c>
      <c r="D9" s="255" t="s">
        <v>44</v>
      </c>
      <c r="E9" s="256" t="s">
        <v>20</v>
      </c>
      <c r="F9" s="257">
        <v>60</v>
      </c>
      <c r="G9" s="253">
        <v>6.3653040000000001</v>
      </c>
      <c r="H9" s="314">
        <v>7.3933175249999987</v>
      </c>
      <c r="I9" s="314">
        <v>7.3933175249999987</v>
      </c>
      <c r="J9" s="315">
        <v>0</v>
      </c>
      <c r="K9" s="265"/>
      <c r="L9" s="266"/>
      <c r="M9" s="262"/>
      <c r="N9" s="262"/>
    </row>
    <row r="10" spans="2:14" s="38" customFormat="1">
      <c r="B10" s="264">
        <v>7896009419324</v>
      </c>
      <c r="C10" s="63">
        <v>639505</v>
      </c>
      <c r="D10" s="255" t="s">
        <v>44</v>
      </c>
      <c r="E10" s="256" t="s">
        <v>21</v>
      </c>
      <c r="F10" s="257">
        <v>60</v>
      </c>
      <c r="G10" s="253">
        <v>8.5773600000000005</v>
      </c>
      <c r="H10" s="314">
        <v>9.9758364750000013</v>
      </c>
      <c r="I10" s="314">
        <v>9.9758364750000013</v>
      </c>
      <c r="J10" s="315">
        <v>0</v>
      </c>
      <c r="K10" s="267" t="s">
        <v>247</v>
      </c>
      <c r="L10" s="247"/>
      <c r="M10" s="262"/>
      <c r="N10" s="262"/>
    </row>
    <row r="11" spans="2:14" s="38" customFormat="1">
      <c r="B11" s="264">
        <v>7896015517502</v>
      </c>
      <c r="C11" s="63">
        <v>639564</v>
      </c>
      <c r="D11" s="255" t="s">
        <v>45</v>
      </c>
      <c r="E11" s="256" t="s">
        <v>20</v>
      </c>
      <c r="F11" s="257">
        <v>60</v>
      </c>
      <c r="G11" s="253">
        <v>6.3653040000000001</v>
      </c>
      <c r="H11" s="314">
        <v>7.3933175249999987</v>
      </c>
      <c r="I11" s="314">
        <v>7.3933175249999987</v>
      </c>
      <c r="J11" s="315">
        <v>0</v>
      </c>
      <c r="K11" s="267" t="s">
        <v>247</v>
      </c>
      <c r="L11" s="266"/>
      <c r="M11" s="262"/>
      <c r="N11" s="262"/>
    </row>
    <row r="12" spans="2:14" s="38" customFormat="1">
      <c r="B12" s="264">
        <v>7896015518325</v>
      </c>
      <c r="C12" s="63">
        <v>639511</v>
      </c>
      <c r="D12" s="255" t="s">
        <v>46</v>
      </c>
      <c r="E12" s="256" t="s">
        <v>20</v>
      </c>
      <c r="F12" s="257">
        <v>60</v>
      </c>
      <c r="G12" s="253">
        <v>6.3653040000000001</v>
      </c>
      <c r="H12" s="314">
        <v>7.3933175249999987</v>
      </c>
      <c r="I12" s="314">
        <v>7.3933175249999987</v>
      </c>
      <c r="J12" s="315">
        <v>0</v>
      </c>
      <c r="K12" s="267" t="s">
        <v>247</v>
      </c>
      <c r="L12" s="247"/>
      <c r="M12" s="262"/>
      <c r="N12" s="262"/>
    </row>
    <row r="13" spans="2:14" s="38" customFormat="1">
      <c r="B13" s="264">
        <v>7896015519223</v>
      </c>
      <c r="C13" s="63">
        <v>639513</v>
      </c>
      <c r="D13" s="255" t="s">
        <v>42</v>
      </c>
      <c r="E13" s="256" t="s">
        <v>20</v>
      </c>
      <c r="F13" s="257">
        <v>60</v>
      </c>
      <c r="G13" s="253">
        <v>6.3653040000000001</v>
      </c>
      <c r="H13" s="314">
        <v>7.3933175249999987</v>
      </c>
      <c r="I13" s="314">
        <v>7.3933175249999987</v>
      </c>
      <c r="J13" s="315">
        <v>0</v>
      </c>
      <c r="K13" s="267" t="s">
        <v>247</v>
      </c>
      <c r="L13" s="247"/>
      <c r="M13" s="262"/>
      <c r="N13" s="262"/>
    </row>
    <row r="14" spans="2:14" s="38" customFormat="1">
      <c r="B14" s="264">
        <v>7896015518684</v>
      </c>
      <c r="C14" s="63">
        <v>639565</v>
      </c>
      <c r="D14" s="255" t="s">
        <v>45</v>
      </c>
      <c r="E14" s="256" t="s">
        <v>21</v>
      </c>
      <c r="F14" s="257">
        <v>60</v>
      </c>
      <c r="G14" s="253">
        <v>8.5773600000000005</v>
      </c>
      <c r="H14" s="314">
        <v>9.9758364750000013</v>
      </c>
      <c r="I14" s="314">
        <v>9.9758364750000013</v>
      </c>
      <c r="J14" s="315">
        <v>0</v>
      </c>
      <c r="K14" s="267" t="s">
        <v>247</v>
      </c>
      <c r="L14" s="266"/>
      <c r="M14" s="262"/>
      <c r="N14" s="262"/>
    </row>
    <row r="15" spans="2:14" s="38" customFormat="1">
      <c r="B15" s="264">
        <v>7896015520045</v>
      </c>
      <c r="C15" s="63">
        <v>639520</v>
      </c>
      <c r="D15" s="255" t="s">
        <v>43</v>
      </c>
      <c r="E15" s="256" t="s">
        <v>21</v>
      </c>
      <c r="F15" s="257">
        <v>60</v>
      </c>
      <c r="G15" s="253">
        <v>8.5773600000000005</v>
      </c>
      <c r="H15" s="314">
        <v>9.9758364750000013</v>
      </c>
      <c r="I15" s="314">
        <v>9.9758364750000013</v>
      </c>
      <c r="J15" s="315">
        <v>0</v>
      </c>
      <c r="K15" s="267" t="s">
        <v>247</v>
      </c>
      <c r="L15" s="247"/>
      <c r="M15" s="262"/>
      <c r="N15" s="262"/>
    </row>
    <row r="16" spans="2:14" s="38" customFormat="1">
      <c r="B16" s="264">
        <v>7896015528294</v>
      </c>
      <c r="C16" s="63">
        <v>639527</v>
      </c>
      <c r="D16" s="255" t="s">
        <v>175</v>
      </c>
      <c r="E16" s="256" t="s">
        <v>20</v>
      </c>
      <c r="F16" s="257">
        <v>60</v>
      </c>
      <c r="G16" s="253">
        <v>6.3653040000000001</v>
      </c>
      <c r="H16" s="314">
        <v>7.3933175249999987</v>
      </c>
      <c r="I16" s="314">
        <v>7.3933175249999987</v>
      </c>
      <c r="J16" s="315">
        <v>0</v>
      </c>
      <c r="K16" s="267" t="s">
        <v>247</v>
      </c>
      <c r="L16" s="247"/>
      <c r="M16" s="262"/>
      <c r="N16" s="262"/>
    </row>
    <row r="17" spans="2:14" s="38" customFormat="1">
      <c r="B17" s="264">
        <v>7896015528300</v>
      </c>
      <c r="C17" s="63">
        <v>639528</v>
      </c>
      <c r="D17" s="255" t="s">
        <v>175</v>
      </c>
      <c r="E17" s="256" t="s">
        <v>21</v>
      </c>
      <c r="F17" s="257">
        <v>60</v>
      </c>
      <c r="G17" s="253">
        <v>8.5773600000000005</v>
      </c>
      <c r="H17" s="314">
        <v>9.9758364750000013</v>
      </c>
      <c r="I17" s="314">
        <v>9.9758364750000013</v>
      </c>
      <c r="J17" s="315">
        <v>0</v>
      </c>
      <c r="K17" s="267" t="s">
        <v>247</v>
      </c>
      <c r="L17" s="247"/>
      <c r="M17" s="262"/>
      <c r="N17" s="262"/>
    </row>
    <row r="18" spans="2:14" s="38" customFormat="1">
      <c r="B18" s="264">
        <v>7896015525583</v>
      </c>
      <c r="C18" s="63">
        <v>639587</v>
      </c>
      <c r="D18" s="255" t="s">
        <v>213</v>
      </c>
      <c r="E18" s="256" t="s">
        <v>129</v>
      </c>
      <c r="F18" s="257">
        <v>12</v>
      </c>
      <c r="G18" s="253">
        <v>10.059550379999999</v>
      </c>
      <c r="H18" s="314">
        <v>11.694697096499999</v>
      </c>
      <c r="I18" s="314">
        <v>11.694697096499999</v>
      </c>
      <c r="J18" s="315">
        <v>0</v>
      </c>
      <c r="K18" s="267" t="s">
        <v>247</v>
      </c>
      <c r="L18" s="266"/>
      <c r="M18" s="262"/>
      <c r="N18" s="262"/>
    </row>
    <row r="19" spans="2:14" s="38" customFormat="1">
      <c r="B19" s="264">
        <v>7896015528577</v>
      </c>
      <c r="C19" s="63">
        <v>639583</v>
      </c>
      <c r="D19" s="255" t="s">
        <v>214</v>
      </c>
      <c r="E19" s="256" t="s">
        <v>129</v>
      </c>
      <c r="F19" s="257">
        <v>12</v>
      </c>
      <c r="G19" s="253">
        <v>10.059550379999999</v>
      </c>
      <c r="H19" s="314">
        <v>11.694697096499999</v>
      </c>
      <c r="I19" s="314">
        <v>11.694697096499999</v>
      </c>
      <c r="J19" s="315">
        <v>0</v>
      </c>
      <c r="K19" s="267" t="s">
        <v>247</v>
      </c>
      <c r="L19" s="247"/>
      <c r="M19" s="262"/>
      <c r="N19" s="262"/>
    </row>
    <row r="20" spans="2:14" s="38" customFormat="1">
      <c r="B20" s="264">
        <v>7896009419270</v>
      </c>
      <c r="C20" s="63">
        <v>639562</v>
      </c>
      <c r="D20" s="255" t="s">
        <v>174</v>
      </c>
      <c r="E20" s="256" t="s">
        <v>20</v>
      </c>
      <c r="F20" s="257">
        <v>60</v>
      </c>
      <c r="G20" s="253">
        <v>6.3653040000000001</v>
      </c>
      <c r="H20" s="314">
        <v>7.3933175249999987</v>
      </c>
      <c r="I20" s="314">
        <v>7.3933175249999987</v>
      </c>
      <c r="J20" s="315">
        <v>0</v>
      </c>
      <c r="K20" s="267" t="s">
        <v>247</v>
      </c>
      <c r="L20" s="266"/>
      <c r="M20" s="262"/>
      <c r="N20" s="262"/>
    </row>
    <row r="21" spans="2:14" s="38" customFormat="1">
      <c r="B21" s="264">
        <v>7896009419294</v>
      </c>
      <c r="C21" s="63">
        <v>639563</v>
      </c>
      <c r="D21" s="255" t="s">
        <v>174</v>
      </c>
      <c r="E21" s="256" t="s">
        <v>21</v>
      </c>
      <c r="F21" s="257">
        <v>60</v>
      </c>
      <c r="G21" s="253">
        <v>8.5773600000000005</v>
      </c>
      <c r="H21" s="314">
        <v>9.9758364750000013</v>
      </c>
      <c r="I21" s="314">
        <v>9.9758364750000013</v>
      </c>
      <c r="J21" s="315">
        <v>0</v>
      </c>
      <c r="K21" s="267" t="s">
        <v>247</v>
      </c>
      <c r="L21" s="247"/>
      <c r="M21" s="262"/>
      <c r="N21" s="262"/>
    </row>
    <row r="22" spans="2:14" s="38" customFormat="1">
      <c r="B22" s="264">
        <v>7896009400162</v>
      </c>
      <c r="C22" s="63">
        <v>639566</v>
      </c>
      <c r="D22" s="255" t="s">
        <v>149</v>
      </c>
      <c r="E22" s="256" t="s">
        <v>20</v>
      </c>
      <c r="F22" s="257">
        <v>60</v>
      </c>
      <c r="G22" s="253">
        <v>6.3653040000000001</v>
      </c>
      <c r="H22" s="314">
        <v>7.3933175249999987</v>
      </c>
      <c r="I22" s="314">
        <v>7.3933175249999987</v>
      </c>
      <c r="J22" s="315">
        <v>0</v>
      </c>
      <c r="K22" s="267" t="s">
        <v>247</v>
      </c>
      <c r="L22" s="247"/>
      <c r="M22" s="262"/>
      <c r="N22" s="262"/>
    </row>
    <row r="23" spans="2:14" s="38" customFormat="1">
      <c r="B23" s="264">
        <v>7896015527730</v>
      </c>
      <c r="C23" s="63">
        <v>639567</v>
      </c>
      <c r="D23" s="255" t="s">
        <v>149</v>
      </c>
      <c r="E23" s="256" t="s">
        <v>21</v>
      </c>
      <c r="F23" s="257">
        <v>60</v>
      </c>
      <c r="G23" s="253">
        <v>8.5773600000000005</v>
      </c>
      <c r="H23" s="314">
        <v>9.9758364750000013</v>
      </c>
      <c r="I23" s="314">
        <v>9.9758364750000013</v>
      </c>
      <c r="J23" s="315">
        <v>0</v>
      </c>
      <c r="K23" s="267" t="s">
        <v>247</v>
      </c>
      <c r="L23" s="247"/>
      <c r="M23" s="262"/>
      <c r="N23" s="262"/>
    </row>
    <row r="24" spans="2:14" s="38" customFormat="1">
      <c r="B24" s="264">
        <v>7896015530006</v>
      </c>
      <c r="C24" s="63">
        <v>639594</v>
      </c>
      <c r="D24" s="255" t="s">
        <v>465</v>
      </c>
      <c r="E24" s="256" t="s">
        <v>129</v>
      </c>
      <c r="F24" s="257">
        <v>12</v>
      </c>
      <c r="G24" s="253">
        <v>11.51</v>
      </c>
      <c r="H24" s="314">
        <v>13.365</v>
      </c>
      <c r="I24" s="314">
        <v>13.365</v>
      </c>
      <c r="J24" s="315">
        <v>0</v>
      </c>
      <c r="K24" s="267"/>
      <c r="L24" s="247"/>
      <c r="M24" s="262"/>
      <c r="N24" s="262"/>
    </row>
    <row r="25" spans="2:14" s="38" customFormat="1">
      <c r="B25" s="264">
        <v>7896015530181</v>
      </c>
      <c r="C25" s="63">
        <v>639098</v>
      </c>
      <c r="D25" s="255" t="s">
        <v>311</v>
      </c>
      <c r="E25" s="256" t="s">
        <v>1</v>
      </c>
      <c r="F25" s="257">
        <v>12</v>
      </c>
      <c r="G25" s="253">
        <v>8.9159400000000009</v>
      </c>
      <c r="H25" s="315">
        <v>0</v>
      </c>
      <c r="I25" s="314">
        <v>9.0688123968749998</v>
      </c>
      <c r="J25" s="314">
        <v>10.364357025</v>
      </c>
      <c r="K25" s="267" t="s">
        <v>247</v>
      </c>
      <c r="L25" s="247"/>
      <c r="M25" s="262"/>
      <c r="N25" s="262"/>
    </row>
    <row r="26" spans="2:14" s="38" customFormat="1">
      <c r="B26" s="264">
        <v>7896015518363</v>
      </c>
      <c r="C26" s="63">
        <v>639082</v>
      </c>
      <c r="D26" s="255" t="s">
        <v>47</v>
      </c>
      <c r="E26" s="256" t="s">
        <v>1</v>
      </c>
      <c r="F26" s="257">
        <v>12</v>
      </c>
      <c r="G26" s="253">
        <v>10.471496399999999</v>
      </c>
      <c r="H26" s="315">
        <v>0</v>
      </c>
      <c r="I26" s="314">
        <v>10.647686975625001</v>
      </c>
      <c r="J26" s="314">
        <v>12.168785115000002</v>
      </c>
      <c r="K26" s="267" t="s">
        <v>247</v>
      </c>
      <c r="L26" s="247"/>
      <c r="M26" s="262"/>
      <c r="N26" s="262"/>
    </row>
    <row r="27" spans="2:14" s="38" customFormat="1">
      <c r="B27" s="264">
        <v>7896015530099</v>
      </c>
      <c r="C27" s="63">
        <v>639095</v>
      </c>
      <c r="D27" s="255" t="s">
        <v>325</v>
      </c>
      <c r="E27" s="256" t="s">
        <v>1</v>
      </c>
      <c r="F27" s="257">
        <v>12</v>
      </c>
      <c r="G27" s="253">
        <v>5.9076000000000004</v>
      </c>
      <c r="H27" s="315">
        <v>0</v>
      </c>
      <c r="I27" s="314">
        <v>6.0087825000000006</v>
      </c>
      <c r="J27" s="314">
        <v>6.8671800000000012</v>
      </c>
      <c r="K27" s="267"/>
      <c r="L27" s="247"/>
      <c r="M27" s="262"/>
      <c r="N27" s="262"/>
    </row>
    <row r="28" spans="2:14" s="38" customFormat="1">
      <c r="B28" s="264">
        <v>7896015530082</v>
      </c>
      <c r="C28" s="63">
        <v>639094</v>
      </c>
      <c r="D28" s="255" t="s">
        <v>326</v>
      </c>
      <c r="E28" s="256" t="s">
        <v>1</v>
      </c>
      <c r="F28" s="257">
        <v>12</v>
      </c>
      <c r="G28" s="253">
        <v>8.9207999999999998</v>
      </c>
      <c r="H28" s="315">
        <v>0</v>
      </c>
      <c r="I28" s="314">
        <v>9.0705825000000004</v>
      </c>
      <c r="J28" s="314">
        <v>10.366380000000001</v>
      </c>
      <c r="K28" s="267"/>
      <c r="L28" s="247"/>
      <c r="M28" s="262"/>
      <c r="N28" s="262"/>
    </row>
    <row r="29" spans="2:14" s="38" customFormat="1">
      <c r="B29" s="264">
        <v>7896015530105</v>
      </c>
      <c r="C29" s="63">
        <v>639096</v>
      </c>
      <c r="D29" s="255" t="s">
        <v>464</v>
      </c>
      <c r="E29" s="256" t="s">
        <v>1</v>
      </c>
      <c r="F29" s="257">
        <v>12</v>
      </c>
      <c r="G29" s="253">
        <v>10.475999999999999</v>
      </c>
      <c r="H29" s="315">
        <v>0</v>
      </c>
      <c r="I29" s="314">
        <v>10.649323125000002</v>
      </c>
      <c r="J29" s="314">
        <v>12.170655000000004</v>
      </c>
      <c r="K29" s="267"/>
      <c r="L29" s="247"/>
      <c r="M29" s="262"/>
      <c r="N29" s="262"/>
    </row>
    <row r="30" spans="2:14" s="38" customFormat="1">
      <c r="B30" s="268">
        <v>7896015520397</v>
      </c>
      <c r="C30" s="63">
        <v>639243</v>
      </c>
      <c r="D30" s="255" t="s">
        <v>114</v>
      </c>
      <c r="E30" s="256" t="s">
        <v>16</v>
      </c>
      <c r="F30" s="257">
        <v>24</v>
      </c>
      <c r="G30" s="314">
        <v>8.6274416249999994</v>
      </c>
      <c r="H30" s="314">
        <v>8.6274416249999994</v>
      </c>
      <c r="I30" s="314">
        <v>8.6274416249999994</v>
      </c>
      <c r="J30" s="253">
        <v>0</v>
      </c>
      <c r="K30" s="267" t="s">
        <v>247</v>
      </c>
      <c r="L30" s="247"/>
      <c r="M30" s="262"/>
      <c r="N30" s="262"/>
    </row>
    <row r="31" spans="2:14" s="38" customFormat="1">
      <c r="B31" s="268">
        <v>7896015521455</v>
      </c>
      <c r="C31" s="63">
        <v>639517</v>
      </c>
      <c r="D31" s="255" t="s">
        <v>114</v>
      </c>
      <c r="E31" s="256" t="s">
        <v>145</v>
      </c>
      <c r="F31" s="257">
        <v>12</v>
      </c>
      <c r="G31" s="314">
        <v>13.232552850000001</v>
      </c>
      <c r="H31" s="314">
        <v>13.232552850000001</v>
      </c>
      <c r="I31" s="314">
        <v>13.232552850000001</v>
      </c>
      <c r="J31" s="253">
        <v>0</v>
      </c>
      <c r="K31" s="267" t="s">
        <v>247</v>
      </c>
      <c r="L31" s="247"/>
      <c r="M31" s="262"/>
      <c r="N31" s="262"/>
    </row>
    <row r="32" spans="2:14" s="38" customFormat="1" ht="9.9499999999999993" customHeight="1">
      <c r="B32" s="162"/>
      <c r="C32" s="163"/>
      <c r="D32" s="163"/>
      <c r="K32" s="267"/>
    </row>
    <row r="33" spans="2:12" s="38" customFormat="1" ht="20.25">
      <c r="B33" s="441" t="s">
        <v>48</v>
      </c>
      <c r="C33" s="442"/>
      <c r="D33" s="442"/>
      <c r="E33" s="442"/>
      <c r="F33" s="442"/>
      <c r="G33" s="442"/>
      <c r="H33" s="442"/>
      <c r="I33" s="442"/>
      <c r="J33" s="443"/>
      <c r="K33" s="267"/>
    </row>
    <row r="34" spans="2:12" s="38" customFormat="1">
      <c r="B34" s="269">
        <v>7896015517366</v>
      </c>
      <c r="C34" s="63">
        <v>639019</v>
      </c>
      <c r="D34" s="255" t="s">
        <v>50</v>
      </c>
      <c r="E34" s="270" t="s">
        <v>25</v>
      </c>
      <c r="F34" s="271">
        <v>12</v>
      </c>
      <c r="G34" s="253">
        <v>5.5965330093749994</v>
      </c>
      <c r="H34" s="314">
        <v>6.5132065195312503</v>
      </c>
      <c r="I34" s="314">
        <v>6.5132065195312503</v>
      </c>
      <c r="J34" s="315">
        <v>0</v>
      </c>
      <c r="K34" s="267" t="s">
        <v>247</v>
      </c>
      <c r="L34" s="247"/>
    </row>
    <row r="35" spans="2:12" s="38" customFormat="1">
      <c r="B35" s="268">
        <v>7794640650796</v>
      </c>
      <c r="C35" s="63">
        <v>639024</v>
      </c>
      <c r="D35" s="255" t="s">
        <v>49</v>
      </c>
      <c r="E35" s="256" t="s">
        <v>115</v>
      </c>
      <c r="F35" s="257">
        <v>12</v>
      </c>
      <c r="G35" s="253">
        <v>2.4569831193600002</v>
      </c>
      <c r="H35" s="314">
        <v>2.8594200096000004</v>
      </c>
      <c r="I35" s="314">
        <v>2.8594200096000004</v>
      </c>
      <c r="J35" s="315">
        <v>0</v>
      </c>
      <c r="K35" s="267" t="s">
        <v>247</v>
      </c>
      <c r="L35" s="247"/>
    </row>
    <row r="36" spans="2:12" s="38" customFormat="1">
      <c r="B36" s="269">
        <v>7896015516178</v>
      </c>
      <c r="C36" s="63">
        <v>639157</v>
      </c>
      <c r="D36" s="255" t="s">
        <v>51</v>
      </c>
      <c r="E36" s="270" t="s">
        <v>1</v>
      </c>
      <c r="F36" s="271">
        <v>12</v>
      </c>
      <c r="G36" s="253">
        <v>6.1032435750000005</v>
      </c>
      <c r="H36" s="315">
        <v>0</v>
      </c>
      <c r="I36" s="314">
        <v>6.2100766446468763</v>
      </c>
      <c r="J36" s="314">
        <v>7.0972304510250011</v>
      </c>
      <c r="K36" s="267"/>
      <c r="L36" s="247"/>
    </row>
    <row r="37" spans="2:12" s="38" customFormat="1">
      <c r="B37" s="272">
        <v>7896015516185</v>
      </c>
      <c r="C37" s="63">
        <v>639158</v>
      </c>
      <c r="D37" s="255" t="s">
        <v>52</v>
      </c>
      <c r="E37" s="270" t="s">
        <v>1</v>
      </c>
      <c r="F37" s="271">
        <v>12</v>
      </c>
      <c r="G37" s="253">
        <v>6.1032435750000005</v>
      </c>
      <c r="H37" s="315">
        <v>0</v>
      </c>
      <c r="I37" s="314">
        <v>6.2100766446468763</v>
      </c>
      <c r="J37" s="314">
        <v>7.0972304510250011</v>
      </c>
      <c r="K37" s="267"/>
      <c r="L37" s="247"/>
    </row>
    <row r="38" spans="2:12" s="38" customFormat="1" ht="20.25" customHeight="1">
      <c r="B38" s="162"/>
      <c r="C38" s="163"/>
      <c r="D38" s="163"/>
      <c r="K38" s="267"/>
    </row>
    <row r="39" spans="2:12" s="38" customFormat="1" ht="20.25">
      <c r="B39" s="441" t="s">
        <v>53</v>
      </c>
      <c r="C39" s="442"/>
      <c r="D39" s="442"/>
      <c r="E39" s="442"/>
      <c r="F39" s="442"/>
      <c r="G39" s="442"/>
      <c r="H39" s="442"/>
      <c r="I39" s="442"/>
      <c r="J39" s="443"/>
      <c r="K39" s="267"/>
      <c r="L39" s="259"/>
    </row>
    <row r="40" spans="2:12" s="38" customFormat="1" ht="15.95" customHeight="1">
      <c r="B40" s="316">
        <v>7896015519636</v>
      </c>
      <c r="C40" s="307">
        <v>639720</v>
      </c>
      <c r="D40" s="308" t="s">
        <v>54</v>
      </c>
      <c r="E40" s="309" t="s">
        <v>22</v>
      </c>
      <c r="F40" s="310">
        <v>36</v>
      </c>
      <c r="G40" s="314">
        <v>9.0588961237500012</v>
      </c>
      <c r="H40" s="314">
        <v>9.0588961237500012</v>
      </c>
      <c r="I40" s="314">
        <v>9.0588961237500012</v>
      </c>
      <c r="J40" s="315">
        <v>0</v>
      </c>
      <c r="K40" s="267" t="s">
        <v>247</v>
      </c>
      <c r="L40" s="247"/>
    </row>
    <row r="41" spans="2:12" s="38" customFormat="1" ht="15.95" customHeight="1">
      <c r="B41" s="316">
        <v>7896015528706</v>
      </c>
      <c r="C41" s="307">
        <v>639748</v>
      </c>
      <c r="D41" s="308" t="s">
        <v>54</v>
      </c>
      <c r="E41" s="309" t="s">
        <v>20</v>
      </c>
      <c r="F41" s="310">
        <v>12</v>
      </c>
      <c r="G41" s="314">
        <v>17.073787500000002</v>
      </c>
      <c r="H41" s="314">
        <v>17.073787500000002</v>
      </c>
      <c r="I41" s="314">
        <v>17.073787500000002</v>
      </c>
      <c r="J41" s="315">
        <v>0</v>
      </c>
      <c r="K41" s="267" t="s">
        <v>247</v>
      </c>
      <c r="L41" s="247"/>
    </row>
    <row r="42" spans="2:12" s="38" customFormat="1" ht="15.95" customHeight="1">
      <c r="B42" s="316">
        <v>7896009490675</v>
      </c>
      <c r="C42" s="307">
        <v>639706</v>
      </c>
      <c r="D42" s="308" t="s">
        <v>55</v>
      </c>
      <c r="E42" s="309" t="s">
        <v>22</v>
      </c>
      <c r="F42" s="310">
        <v>36</v>
      </c>
      <c r="G42" s="314">
        <v>27.631169630367193</v>
      </c>
      <c r="H42" s="314">
        <v>27.631169630367193</v>
      </c>
      <c r="I42" s="314">
        <v>27.631169630367193</v>
      </c>
      <c r="J42" s="315">
        <v>0</v>
      </c>
      <c r="K42" s="267" t="s">
        <v>247</v>
      </c>
      <c r="L42" s="247"/>
    </row>
    <row r="43" spans="2:12" s="38" customFormat="1" ht="15.95" customHeight="1">
      <c r="B43" s="316">
        <v>7896009490682</v>
      </c>
      <c r="C43" s="307">
        <v>639707</v>
      </c>
      <c r="D43" s="308" t="s">
        <v>55</v>
      </c>
      <c r="E43" s="309" t="s">
        <v>20</v>
      </c>
      <c r="F43" s="310">
        <v>36</v>
      </c>
      <c r="G43" s="314">
        <v>49.614904101262503</v>
      </c>
      <c r="H43" s="314">
        <v>49.614904101262503</v>
      </c>
      <c r="I43" s="314">
        <v>49.614904101262503</v>
      </c>
      <c r="J43" s="315">
        <v>0</v>
      </c>
      <c r="K43" s="267" t="s">
        <v>247</v>
      </c>
      <c r="L43" s="247"/>
    </row>
    <row r="44" spans="2:12" s="38" customFormat="1" ht="15.95" customHeight="1">
      <c r="B44" s="316">
        <v>7896009400148</v>
      </c>
      <c r="C44" s="307">
        <v>639734</v>
      </c>
      <c r="D44" s="308" t="s">
        <v>56</v>
      </c>
      <c r="E44" s="309" t="s">
        <v>23</v>
      </c>
      <c r="F44" s="310">
        <v>48</v>
      </c>
      <c r="G44" s="314">
        <v>31.103784337499995</v>
      </c>
      <c r="H44" s="314">
        <v>31.103784337499995</v>
      </c>
      <c r="I44" s="314">
        <v>31.103784337499995</v>
      </c>
      <c r="J44" s="315">
        <v>0</v>
      </c>
      <c r="K44" s="267" t="s">
        <v>247</v>
      </c>
      <c r="L44" s="247"/>
    </row>
    <row r="45" spans="2:12" s="38" customFormat="1" ht="15.95" customHeight="1">
      <c r="B45" s="316">
        <v>7896015526252</v>
      </c>
      <c r="C45" s="307">
        <v>639760</v>
      </c>
      <c r="D45" s="308" t="s">
        <v>455</v>
      </c>
      <c r="E45" s="309" t="s">
        <v>141</v>
      </c>
      <c r="F45" s="310">
        <v>96</v>
      </c>
      <c r="G45" s="314">
        <v>16.907707441406249</v>
      </c>
      <c r="H45" s="314">
        <v>16.907707441406249</v>
      </c>
      <c r="I45" s="314">
        <v>16.907707441406249</v>
      </c>
      <c r="J45" s="315">
        <v>0</v>
      </c>
      <c r="K45" s="267" t="s">
        <v>247</v>
      </c>
      <c r="L45" s="247"/>
    </row>
    <row r="46" spans="2:12" s="38" customFormat="1" ht="15.95" customHeight="1">
      <c r="B46" s="316">
        <v>7896015525804</v>
      </c>
      <c r="C46" s="307">
        <v>639737</v>
      </c>
      <c r="D46" s="308" t="s">
        <v>455</v>
      </c>
      <c r="E46" s="309" t="s">
        <v>140</v>
      </c>
      <c r="F46" s="310">
        <v>24</v>
      </c>
      <c r="G46" s="314">
        <v>44.103162284999996</v>
      </c>
      <c r="H46" s="314">
        <v>44.103162284999996</v>
      </c>
      <c r="I46" s="314">
        <v>44.103162284999996</v>
      </c>
      <c r="J46" s="315">
        <v>0</v>
      </c>
      <c r="K46" s="267" t="s">
        <v>247</v>
      </c>
      <c r="L46" s="247"/>
    </row>
    <row r="47" spans="2:12" s="38" customFormat="1" ht="15.95" customHeight="1">
      <c r="B47" s="316">
        <v>7896009490651</v>
      </c>
      <c r="C47" s="307">
        <v>639735</v>
      </c>
      <c r="D47" s="308" t="s">
        <v>57</v>
      </c>
      <c r="E47" s="309" t="s">
        <v>23</v>
      </c>
      <c r="F47" s="310">
        <v>48</v>
      </c>
      <c r="G47" s="314">
        <v>31.102962187499998</v>
      </c>
      <c r="H47" s="314">
        <v>31.102962187499998</v>
      </c>
      <c r="I47" s="314">
        <v>31.102962187499998</v>
      </c>
      <c r="J47" s="315">
        <v>0</v>
      </c>
      <c r="K47" s="267" t="s">
        <v>247</v>
      </c>
      <c r="L47" s="247"/>
    </row>
    <row r="48" spans="2:12" s="38" customFormat="1" ht="15.95" customHeight="1">
      <c r="B48" s="316">
        <v>7896015523855</v>
      </c>
      <c r="C48" s="307">
        <v>639754</v>
      </c>
      <c r="D48" s="308" t="s">
        <v>573</v>
      </c>
      <c r="E48" s="309" t="s">
        <v>138</v>
      </c>
      <c r="F48" s="310">
        <v>12</v>
      </c>
      <c r="G48" s="314">
        <v>35.470634062499997</v>
      </c>
      <c r="H48" s="314">
        <v>35.470634062499997</v>
      </c>
      <c r="I48" s="314">
        <v>35.470634062499997</v>
      </c>
      <c r="J48" s="315">
        <v>0</v>
      </c>
      <c r="K48" s="267" t="s">
        <v>247</v>
      </c>
      <c r="L48" s="247"/>
    </row>
    <row r="49" spans="2:13" s="38" customFormat="1" ht="15.95" customHeight="1">
      <c r="B49" s="316">
        <v>7896015519094</v>
      </c>
      <c r="C49" s="307">
        <v>639729</v>
      </c>
      <c r="D49" s="308" t="s">
        <v>58</v>
      </c>
      <c r="E49" s="309" t="s">
        <v>36</v>
      </c>
      <c r="F49" s="310">
        <v>36</v>
      </c>
      <c r="G49" s="314">
        <v>18.877505625000001</v>
      </c>
      <c r="H49" s="314">
        <v>18.877505625000001</v>
      </c>
      <c r="I49" s="314">
        <v>18.877505625000001</v>
      </c>
      <c r="J49" s="315">
        <v>0</v>
      </c>
      <c r="K49" s="267" t="s">
        <v>247</v>
      </c>
      <c r="L49" s="247"/>
    </row>
    <row r="50" spans="2:13" s="38" customFormat="1" ht="15.95" customHeight="1">
      <c r="B50" s="316">
        <v>7896015528959</v>
      </c>
      <c r="C50" s="307">
        <v>639759</v>
      </c>
      <c r="D50" s="308" t="s">
        <v>288</v>
      </c>
      <c r="E50" s="309" t="s">
        <v>138</v>
      </c>
      <c r="F50" s="310">
        <v>12</v>
      </c>
      <c r="G50" s="314">
        <v>40.791229171874996</v>
      </c>
      <c r="H50" s="314">
        <v>40.791229171874996</v>
      </c>
      <c r="I50" s="314">
        <v>40.791229171874996</v>
      </c>
      <c r="J50" s="315">
        <v>0</v>
      </c>
      <c r="K50" s="267"/>
      <c r="L50" s="247"/>
    </row>
    <row r="51" spans="2:13" s="38" customFormat="1" ht="15.95" customHeight="1">
      <c r="B51" s="316">
        <v>7896015526030</v>
      </c>
      <c r="C51" s="307">
        <v>639755</v>
      </c>
      <c r="D51" s="308" t="s">
        <v>314</v>
      </c>
      <c r="E51" s="309" t="s">
        <v>146</v>
      </c>
      <c r="F51" s="310">
        <v>12</v>
      </c>
      <c r="G51" s="314">
        <v>13.019489437499999</v>
      </c>
      <c r="H51" s="314">
        <v>13.019489437499999</v>
      </c>
      <c r="I51" s="314">
        <v>13.019489437499999</v>
      </c>
      <c r="J51" s="315">
        <v>0</v>
      </c>
      <c r="K51" s="267"/>
      <c r="L51" s="247"/>
    </row>
    <row r="52" spans="2:13" s="38" customFormat="1" ht="9.75" customHeight="1">
      <c r="B52" s="162"/>
      <c r="C52" s="163"/>
      <c r="D52" s="163"/>
      <c r="K52" s="267"/>
      <c r="L52" s="259"/>
    </row>
    <row r="53" spans="2:13" s="38" customFormat="1" ht="24.95" customHeight="1">
      <c r="B53" s="441" t="s">
        <v>60</v>
      </c>
      <c r="C53" s="442"/>
      <c r="D53" s="442"/>
      <c r="E53" s="442"/>
      <c r="F53" s="442"/>
      <c r="G53" s="442"/>
      <c r="H53" s="442"/>
      <c r="I53" s="442"/>
      <c r="J53" s="443"/>
      <c r="K53" s="267"/>
    </row>
    <row r="54" spans="2:13" s="38" customFormat="1" ht="20.100000000000001" customHeight="1">
      <c r="B54" s="317">
        <v>48582512016</v>
      </c>
      <c r="C54" s="318">
        <v>639614</v>
      </c>
      <c r="D54" s="319" t="s">
        <v>121</v>
      </c>
      <c r="E54" s="320" t="s">
        <v>62</v>
      </c>
      <c r="F54" s="321">
        <v>72</v>
      </c>
      <c r="G54" s="314">
        <v>29.162847656249998</v>
      </c>
      <c r="H54" s="314">
        <v>29.162847656249998</v>
      </c>
      <c r="I54" s="314">
        <v>29.162847656249998</v>
      </c>
      <c r="J54" s="253">
        <v>0</v>
      </c>
      <c r="K54" s="267" t="s">
        <v>247</v>
      </c>
    </row>
    <row r="55" spans="2:13" s="38" customFormat="1" ht="20.100000000000001" customHeight="1">
      <c r="B55" s="317">
        <v>48582802209</v>
      </c>
      <c r="C55" s="318">
        <v>639615</v>
      </c>
      <c r="D55" s="319" t="s">
        <v>59</v>
      </c>
      <c r="E55" s="322" t="s">
        <v>61</v>
      </c>
      <c r="F55" s="321">
        <v>48</v>
      </c>
      <c r="G55" s="314">
        <v>19.441898437499997</v>
      </c>
      <c r="H55" s="314">
        <v>19.441898437499997</v>
      </c>
      <c r="I55" s="314">
        <v>19.441898437499997</v>
      </c>
      <c r="J55" s="253">
        <v>0</v>
      </c>
      <c r="K55" s="267" t="s">
        <v>247</v>
      </c>
    </row>
    <row r="56" spans="2:13" s="38" customFormat="1" ht="9.9499999999999993" customHeight="1">
      <c r="B56" s="162"/>
      <c r="C56" s="163"/>
      <c r="D56" s="163"/>
      <c r="K56" s="267"/>
    </row>
    <row r="57" spans="2:13" s="38" customFormat="1" ht="24.95" customHeight="1">
      <c r="B57" s="441" t="s">
        <v>64</v>
      </c>
      <c r="C57" s="442"/>
      <c r="D57" s="442"/>
      <c r="E57" s="442"/>
      <c r="F57" s="442"/>
      <c r="G57" s="442"/>
      <c r="H57" s="442"/>
      <c r="I57" s="442"/>
      <c r="J57" s="443"/>
      <c r="K57" s="267"/>
    </row>
    <row r="58" spans="2:13" s="38" customFormat="1" ht="20.100000000000001" customHeight="1">
      <c r="B58" s="264">
        <v>7896015527433</v>
      </c>
      <c r="C58" s="273">
        <v>639402</v>
      </c>
      <c r="D58" s="274" t="s">
        <v>107</v>
      </c>
      <c r="E58" s="276" t="s">
        <v>20</v>
      </c>
      <c r="F58" s="275">
        <v>12</v>
      </c>
      <c r="G58" s="253">
        <v>6.2298719999999994</v>
      </c>
      <c r="H58" s="314">
        <v>7.2561926249999997</v>
      </c>
      <c r="I58" s="314">
        <v>7.2561926249999997</v>
      </c>
      <c r="J58" s="253">
        <v>0</v>
      </c>
      <c r="K58" s="267" t="s">
        <v>247</v>
      </c>
      <c r="L58" s="247"/>
      <c r="M58" s="262"/>
    </row>
    <row r="59" spans="2:13" s="38" customFormat="1" ht="20.100000000000001" customHeight="1">
      <c r="B59" s="264">
        <v>7896015527440</v>
      </c>
      <c r="C59" s="273">
        <v>639403</v>
      </c>
      <c r="D59" s="274" t="s">
        <v>108</v>
      </c>
      <c r="E59" s="276" t="s">
        <v>20</v>
      </c>
      <c r="F59" s="275">
        <v>12</v>
      </c>
      <c r="G59" s="253">
        <v>6.2298719999999994</v>
      </c>
      <c r="H59" s="314">
        <v>7.2561926249999997</v>
      </c>
      <c r="I59" s="314">
        <v>7.2561926249999997</v>
      </c>
      <c r="J59" s="253">
        <v>0</v>
      </c>
      <c r="K59" s="267" t="s">
        <v>247</v>
      </c>
      <c r="L59" s="247"/>
      <c r="M59" s="262"/>
    </row>
    <row r="60" spans="2:13" s="38" customFormat="1" ht="20.100000000000001" customHeight="1">
      <c r="B60" s="264">
        <v>7896015527457</v>
      </c>
      <c r="C60" s="273">
        <v>639404</v>
      </c>
      <c r="D60" s="274" t="s">
        <v>107</v>
      </c>
      <c r="E60" s="276" t="s">
        <v>21</v>
      </c>
      <c r="F60" s="275">
        <v>60</v>
      </c>
      <c r="G60" s="253">
        <v>10.112256000000002</v>
      </c>
      <c r="H60" s="314">
        <v>11.769887250000002</v>
      </c>
      <c r="I60" s="314">
        <v>11.769887250000002</v>
      </c>
      <c r="J60" s="253">
        <v>0</v>
      </c>
      <c r="K60" s="267" t="s">
        <v>247</v>
      </c>
      <c r="L60" s="247"/>
      <c r="M60" s="259"/>
    </row>
    <row r="61" spans="2:13" s="38" customFormat="1" ht="15.95" customHeight="1">
      <c r="B61" s="264">
        <v>7896015529093</v>
      </c>
      <c r="C61" s="273">
        <v>639405</v>
      </c>
      <c r="D61" s="274" t="s">
        <v>268</v>
      </c>
      <c r="E61" s="276" t="s">
        <v>20</v>
      </c>
      <c r="F61" s="275">
        <v>60</v>
      </c>
      <c r="G61" s="253">
        <v>6.2298719999999994</v>
      </c>
      <c r="H61" s="314">
        <v>7.2561926249999997</v>
      </c>
      <c r="I61" s="314">
        <v>7.2561926249999997</v>
      </c>
      <c r="J61" s="253">
        <v>0</v>
      </c>
      <c r="K61" s="267" t="s">
        <v>247</v>
      </c>
      <c r="L61" s="247"/>
    </row>
    <row r="62" spans="2:13" s="38" customFormat="1" ht="9.9499999999999993" customHeight="1">
      <c r="B62" s="162"/>
      <c r="C62" s="163"/>
      <c r="D62" s="163"/>
      <c r="K62" s="267"/>
      <c r="L62" s="277"/>
    </row>
    <row r="63" spans="2:13" s="38" customFormat="1" ht="24.95" customHeight="1">
      <c r="B63" s="441" t="s">
        <v>63</v>
      </c>
      <c r="C63" s="442"/>
      <c r="D63" s="442"/>
      <c r="E63" s="442"/>
      <c r="F63" s="442"/>
      <c r="G63" s="442"/>
      <c r="H63" s="442"/>
      <c r="I63" s="442"/>
      <c r="J63" s="443"/>
      <c r="K63" s="265"/>
      <c r="L63" s="278"/>
    </row>
    <row r="64" spans="2:13" s="38" customFormat="1" ht="20.100000000000001" customHeight="1">
      <c r="B64" s="323">
        <v>7896015518622</v>
      </c>
      <c r="C64" s="324">
        <v>639416</v>
      </c>
      <c r="D64" s="325" t="s">
        <v>37</v>
      </c>
      <c r="E64" s="309" t="s">
        <v>31</v>
      </c>
      <c r="F64" s="310">
        <v>24</v>
      </c>
      <c r="G64" s="244">
        <v>0</v>
      </c>
      <c r="H64" s="244">
        <v>0</v>
      </c>
      <c r="I64" s="314">
        <v>15.165856065937501</v>
      </c>
      <c r="J64" s="314">
        <v>16.711687125000001</v>
      </c>
      <c r="K64" s="267" t="s">
        <v>247</v>
      </c>
    </row>
    <row r="65" spans="2:12" ht="20.100000000000001" customHeight="1">
      <c r="B65" s="323">
        <v>7896015518639</v>
      </c>
      <c r="C65" s="324">
        <v>639417</v>
      </c>
      <c r="D65" s="325" t="s">
        <v>128</v>
      </c>
      <c r="E65" s="309" t="s">
        <v>31</v>
      </c>
      <c r="F65" s="310">
        <v>24</v>
      </c>
      <c r="G65" s="244">
        <v>0</v>
      </c>
      <c r="H65" s="244">
        <v>0</v>
      </c>
      <c r="I65" s="314">
        <v>15.165856065937501</v>
      </c>
      <c r="J65" s="314">
        <v>16.711687125000001</v>
      </c>
      <c r="K65" s="140" t="s">
        <v>247</v>
      </c>
    </row>
    <row r="66" spans="2:12" ht="20.100000000000001" customHeight="1">
      <c r="B66" s="323">
        <v>7896015519773</v>
      </c>
      <c r="C66" s="324">
        <v>639419</v>
      </c>
      <c r="D66" s="325" t="s">
        <v>38</v>
      </c>
      <c r="E66" s="309" t="s">
        <v>31</v>
      </c>
      <c r="F66" s="310">
        <v>24</v>
      </c>
      <c r="G66" s="244">
        <v>0</v>
      </c>
      <c r="H66" s="244">
        <v>0</v>
      </c>
      <c r="I66" s="314">
        <v>15.165856065937501</v>
      </c>
      <c r="J66" s="314">
        <v>16.711687125000001</v>
      </c>
      <c r="K66" s="140" t="s">
        <v>247</v>
      </c>
      <c r="L66" s="123"/>
    </row>
    <row r="67" spans="2:12" ht="20.100000000000001" customHeight="1">
      <c r="B67" s="323">
        <v>7896015519674</v>
      </c>
      <c r="C67" s="324">
        <v>639418</v>
      </c>
      <c r="D67" s="325" t="s">
        <v>127</v>
      </c>
      <c r="E67" s="309" t="s">
        <v>31</v>
      </c>
      <c r="F67" s="310">
        <v>24</v>
      </c>
      <c r="G67" s="244">
        <v>0</v>
      </c>
      <c r="H67" s="244">
        <v>0</v>
      </c>
      <c r="I67" s="314">
        <v>15.165856065937501</v>
      </c>
      <c r="J67" s="314">
        <v>16.711687125000001</v>
      </c>
      <c r="K67" s="140" t="s">
        <v>247</v>
      </c>
      <c r="L67" s="123"/>
    </row>
    <row r="68" spans="2:12" ht="20.100000000000001" customHeight="1">
      <c r="B68" s="323">
        <v>7896015524999</v>
      </c>
      <c r="C68" s="324">
        <v>639423</v>
      </c>
      <c r="D68" s="325" t="s">
        <v>139</v>
      </c>
      <c r="E68" s="309" t="s">
        <v>137</v>
      </c>
      <c r="F68" s="310">
        <v>24</v>
      </c>
      <c r="G68" s="244">
        <v>0</v>
      </c>
      <c r="H68" s="244">
        <v>0</v>
      </c>
      <c r="I68" s="314">
        <v>28.74936671578125</v>
      </c>
      <c r="J68" s="314">
        <v>31.679742937500002</v>
      </c>
      <c r="K68" s="140" t="s">
        <v>247</v>
      </c>
    </row>
    <row r="69" spans="2:12" ht="9.9499999999999993" customHeight="1">
      <c r="E69" s="18"/>
      <c r="F69" s="18"/>
      <c r="K69" s="140"/>
    </row>
    <row r="70" spans="2:12" ht="20.100000000000001" customHeight="1">
      <c r="B70" s="44"/>
      <c r="C70" s="43"/>
      <c r="D70" s="43"/>
      <c r="E70" s="43"/>
      <c r="F70" s="43"/>
      <c r="J70" s="31"/>
    </row>
    <row r="71" spans="2:12" ht="20.100000000000001" customHeight="1">
      <c r="B71" s="444" t="s">
        <v>126</v>
      </c>
      <c r="C71" s="445"/>
      <c r="D71" s="19"/>
      <c r="E71" s="14"/>
      <c r="I71" s="124"/>
    </row>
    <row r="72" spans="2:12" ht="22.5" customHeight="1">
      <c r="B72" s="425" t="s">
        <v>675</v>
      </c>
      <c r="C72" s="426"/>
      <c r="E72" s="14"/>
    </row>
    <row r="73" spans="2:12" ht="21" customHeight="1">
      <c r="B73" s="427"/>
      <c r="C73" s="428"/>
      <c r="E73" s="14"/>
    </row>
    <row r="74" spans="2:12" ht="23.25" customHeight="1">
      <c r="B74" s="429"/>
      <c r="C74" s="430"/>
      <c r="E74" s="14"/>
    </row>
    <row r="75" spans="2:12" ht="20.100000000000001" customHeight="1">
      <c r="B75" s="13"/>
      <c r="E75" s="14"/>
    </row>
    <row r="76" spans="2:12" ht="20.100000000000001" customHeight="1">
      <c r="B76" s="13"/>
      <c r="E76" s="14"/>
    </row>
    <row r="77" spans="2:12" ht="20.100000000000001" customHeight="1">
      <c r="B77" s="13"/>
      <c r="E77" s="14"/>
    </row>
    <row r="78" spans="2:12" ht="20.100000000000001" customHeight="1">
      <c r="B78" s="13"/>
      <c r="E78" s="14"/>
    </row>
    <row r="79" spans="2:12" ht="15">
      <c r="B79" s="13"/>
      <c r="E79" s="14"/>
    </row>
    <row r="80" spans="2:12" ht="15">
      <c r="B80" s="13"/>
      <c r="E80" s="14"/>
    </row>
    <row r="81" spans="2:5" ht="15">
      <c r="B81" s="13"/>
      <c r="E81" s="14"/>
    </row>
    <row r="82" spans="2:5" ht="15">
      <c r="B82" s="13"/>
      <c r="E82" s="14"/>
    </row>
    <row r="83" spans="2:5" ht="15">
      <c r="B83" s="13"/>
      <c r="E83" s="14"/>
    </row>
    <row r="84" spans="2:5" ht="15">
      <c r="B84" s="13"/>
      <c r="E84" s="14"/>
    </row>
    <row r="85" spans="2:5" ht="15">
      <c r="B85" s="13"/>
      <c r="E85" s="14"/>
    </row>
    <row r="86" spans="2:5" ht="15">
      <c r="B86" s="13"/>
      <c r="E86" s="14"/>
    </row>
    <row r="87" spans="2:5" ht="15">
      <c r="B87" s="13"/>
      <c r="E87" s="14"/>
    </row>
    <row r="88" spans="2:5" ht="15">
      <c r="B88" s="13"/>
      <c r="E88" s="14"/>
    </row>
    <row r="89" spans="2:5" ht="15">
      <c r="B89" s="13"/>
      <c r="E89" s="14"/>
    </row>
    <row r="90" spans="2:5" ht="15">
      <c r="B90" s="13"/>
      <c r="E90" s="14"/>
    </row>
    <row r="91" spans="2:5" ht="15">
      <c r="B91" s="13"/>
      <c r="E91" s="14"/>
    </row>
    <row r="92" spans="2:5" ht="15">
      <c r="B92" s="13"/>
      <c r="E92" s="14"/>
    </row>
    <row r="93" spans="2:5" ht="15">
      <c r="B93" s="13"/>
      <c r="E93" s="14"/>
    </row>
    <row r="94" spans="2:5" ht="15">
      <c r="B94" s="13"/>
      <c r="E94" s="14"/>
    </row>
    <row r="95" spans="2:5" ht="15">
      <c r="B95" s="13"/>
      <c r="E95" s="14"/>
    </row>
  </sheetData>
  <mergeCells count="15">
    <mergeCell ref="B4:J4"/>
    <mergeCell ref="B5:B6"/>
    <mergeCell ref="B72:C74"/>
    <mergeCell ref="B8:J8"/>
    <mergeCell ref="D5:D6"/>
    <mergeCell ref="C5:C6"/>
    <mergeCell ref="F5:F6"/>
    <mergeCell ref="E5:E6"/>
    <mergeCell ref="G5:J5"/>
    <mergeCell ref="B63:J63"/>
    <mergeCell ref="B57:J57"/>
    <mergeCell ref="B53:J53"/>
    <mergeCell ref="B39:J39"/>
    <mergeCell ref="B33:J33"/>
    <mergeCell ref="B71:C71"/>
  </mergeCells>
  <phoneticPr fontId="4" type="noConversion"/>
  <printOptions horizontalCentered="1" verticalCentered="1" gridLinesSet="0"/>
  <pageMargins left="0.15748031496062992" right="0" top="0" bottom="0" header="0" footer="0"/>
  <pageSetup paperSize="9" scale="55" pageOrder="overThenDown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 codeName="Sheet3">
    <tabColor theme="4"/>
    <pageSetUpPr fitToPage="1"/>
  </sheetPr>
  <dimension ref="A1:O18"/>
  <sheetViews>
    <sheetView showGridLines="0" zoomScale="80" zoomScaleNormal="80" workbookViewId="0">
      <selection activeCell="E33" sqref="E33"/>
    </sheetView>
  </sheetViews>
  <sheetFormatPr defaultColWidth="11.5546875" defaultRowHeight="15.75"/>
  <cols>
    <col min="1" max="1" width="2.33203125" style="18" customWidth="1"/>
    <col min="2" max="2" width="21.5546875" style="1" customWidth="1"/>
    <col min="3" max="3" width="9.21875" style="59" customWidth="1"/>
    <col min="4" max="4" width="36.109375" style="13" customWidth="1"/>
    <col min="5" max="5" width="9.77734375" style="13" bestFit="1" customWidth="1"/>
    <col min="6" max="6" width="9.77734375" style="14" customWidth="1"/>
    <col min="7" max="7" width="10.88671875" style="18" bestFit="1" customWidth="1"/>
    <col min="8" max="16384" width="11.5546875" style="18"/>
  </cols>
  <sheetData>
    <row r="1" spans="1:15" ht="39.950000000000003" customHeight="1">
      <c r="B1" s="22" t="str">
        <f>OTC!B1</f>
        <v>TABELA DE PREÇOS: GSK 003/2016</v>
      </c>
    </row>
    <row r="2" spans="1:15" ht="26.25">
      <c r="B2" s="11" t="str">
        <f>OTC!B2</f>
        <v>Vigência: 01/04/2016</v>
      </c>
      <c r="C2" s="60"/>
      <c r="D2" s="23"/>
      <c r="H2" s="45" t="s">
        <v>154</v>
      </c>
    </row>
    <row r="3" spans="1:15" ht="9.9499999999999993" customHeight="1">
      <c r="E3" s="18"/>
      <c r="F3" s="18"/>
    </row>
    <row r="4" spans="1:15" ht="35.1" customHeight="1">
      <c r="B4" s="420" t="s">
        <v>104</v>
      </c>
      <c r="C4" s="421"/>
      <c r="D4" s="421"/>
      <c r="E4" s="421"/>
      <c r="F4" s="421"/>
      <c r="G4" s="421"/>
      <c r="H4" s="421"/>
      <c r="I4" s="421"/>
      <c r="J4" s="422"/>
    </row>
    <row r="5" spans="1:15" s="47" customFormat="1" ht="20.100000000000001" customHeight="1">
      <c r="B5" s="423" t="s">
        <v>66</v>
      </c>
      <c r="C5" s="448" t="s">
        <v>65</v>
      </c>
      <c r="D5" s="400" t="s">
        <v>2</v>
      </c>
      <c r="E5" s="438" t="s">
        <v>0</v>
      </c>
      <c r="F5" s="436" t="s">
        <v>14</v>
      </c>
      <c r="G5" s="440" t="s">
        <v>118</v>
      </c>
      <c r="H5" s="440"/>
      <c r="I5" s="440"/>
      <c r="J5" s="440"/>
    </row>
    <row r="6" spans="1:15" s="47" customFormat="1" ht="48.75" customHeight="1">
      <c r="B6" s="424"/>
      <c r="C6" s="449"/>
      <c r="D6" s="401"/>
      <c r="E6" s="439"/>
      <c r="F6" s="437"/>
      <c r="G6" s="39" t="s">
        <v>153</v>
      </c>
      <c r="H6" s="76" t="s">
        <v>152</v>
      </c>
      <c r="I6" s="40" t="s">
        <v>117</v>
      </c>
      <c r="J6" s="41" t="s">
        <v>150</v>
      </c>
    </row>
    <row r="7" spans="1:15" ht="12" customHeight="1">
      <c r="B7" s="51"/>
      <c r="C7" s="61"/>
      <c r="D7" s="51"/>
      <c r="E7" s="52"/>
      <c r="F7" s="52"/>
    </row>
    <row r="8" spans="1:15" ht="24.95" customHeight="1">
      <c r="B8" s="446" t="s">
        <v>41</v>
      </c>
      <c r="C8" s="447"/>
      <c r="D8" s="447"/>
      <c r="E8" s="447"/>
      <c r="F8" s="447"/>
      <c r="G8" s="96"/>
      <c r="H8" s="96"/>
      <c r="I8" s="96"/>
      <c r="J8" s="97"/>
    </row>
    <row r="9" spans="1:15" ht="18" customHeight="1">
      <c r="A9" s="38"/>
      <c r="B9" s="48">
        <v>7896015521462</v>
      </c>
      <c r="C9" s="288">
        <v>639108</v>
      </c>
      <c r="D9" s="285" t="s">
        <v>131</v>
      </c>
      <c r="E9" s="49" t="s">
        <v>20</v>
      </c>
      <c r="F9" s="50">
        <v>12</v>
      </c>
      <c r="G9" s="178">
        <v>12.730608</v>
      </c>
      <c r="H9" s="314">
        <v>14.786635049999997</v>
      </c>
      <c r="I9" s="314">
        <v>14.786635049999997</v>
      </c>
      <c r="J9" s="178">
        <v>0</v>
      </c>
      <c r="K9" s="241" t="s">
        <v>247</v>
      </c>
      <c r="L9" s="124"/>
      <c r="M9" s="123"/>
      <c r="N9" s="123"/>
      <c r="O9" s="123"/>
    </row>
    <row r="10" spans="1:15" ht="18" customHeight="1">
      <c r="A10" s="38"/>
      <c r="B10" s="48">
        <v>7896015523619</v>
      </c>
      <c r="C10" s="288">
        <v>639114</v>
      </c>
      <c r="D10" s="285" t="s">
        <v>132</v>
      </c>
      <c r="E10" s="49" t="s">
        <v>1</v>
      </c>
      <c r="F10" s="50">
        <v>12</v>
      </c>
      <c r="G10" s="178">
        <v>12.730608</v>
      </c>
      <c r="H10" s="314">
        <v>14.786635049999997</v>
      </c>
      <c r="I10" s="314">
        <v>14.786635049999997</v>
      </c>
      <c r="J10" s="178">
        <v>0</v>
      </c>
      <c r="K10" s="241" t="s">
        <v>247</v>
      </c>
      <c r="L10" s="123"/>
      <c r="M10" s="123"/>
      <c r="N10" s="123"/>
      <c r="O10" s="123"/>
    </row>
    <row r="11" spans="1:15" ht="18" customHeight="1">
      <c r="A11" s="38"/>
      <c r="B11" s="48">
        <v>7896015529109</v>
      </c>
      <c r="C11" s="288">
        <v>639129</v>
      </c>
      <c r="D11" s="285" t="s">
        <v>597</v>
      </c>
      <c r="E11" s="49" t="s">
        <v>1</v>
      </c>
      <c r="F11" s="50">
        <v>12</v>
      </c>
      <c r="G11" s="178">
        <v>12.730608</v>
      </c>
      <c r="H11" s="314">
        <v>14.786635049999997</v>
      </c>
      <c r="I11" s="314">
        <v>14.786635049999997</v>
      </c>
      <c r="J11" s="178">
        <v>0</v>
      </c>
      <c r="K11" s="241"/>
      <c r="L11" s="123"/>
      <c r="M11" s="123"/>
      <c r="N11" s="123"/>
      <c r="O11" s="123"/>
    </row>
    <row r="12" spans="1:15" ht="18" customHeight="1">
      <c r="B12" s="219">
        <v>7896015530334</v>
      </c>
      <c r="C12" s="284">
        <v>639131</v>
      </c>
      <c r="D12" s="285" t="s">
        <v>472</v>
      </c>
      <c r="E12" s="286" t="s">
        <v>1</v>
      </c>
      <c r="F12" s="287">
        <v>12</v>
      </c>
      <c r="G12" s="178">
        <v>12.730608</v>
      </c>
      <c r="H12" s="314">
        <v>14.786635049999997</v>
      </c>
      <c r="I12" s="314">
        <v>14.786635049999997</v>
      </c>
      <c r="J12" s="178">
        <v>0</v>
      </c>
      <c r="K12" s="241"/>
      <c r="L12" s="123"/>
      <c r="M12" s="123"/>
      <c r="N12" s="123"/>
      <c r="O12" s="123"/>
    </row>
    <row r="13" spans="1:15" ht="20.25" customHeight="1">
      <c r="B13" s="172"/>
      <c r="C13" s="173"/>
      <c r="D13" s="174"/>
      <c r="E13" s="175"/>
      <c r="F13" s="176"/>
      <c r="G13" s="177"/>
      <c r="H13" s="177"/>
      <c r="I13" s="177"/>
      <c r="J13" s="177"/>
      <c r="K13" s="140"/>
      <c r="L13" s="123"/>
      <c r="M13" s="123"/>
      <c r="N13" s="123"/>
      <c r="O13" s="123"/>
    </row>
    <row r="14" spans="1:15" ht="18" customHeight="1">
      <c r="B14" s="446" t="s">
        <v>53</v>
      </c>
      <c r="C14" s="447"/>
      <c r="D14" s="447"/>
      <c r="E14" s="447"/>
      <c r="F14" s="447"/>
      <c r="G14" s="96"/>
      <c r="H14" s="96"/>
      <c r="I14" s="96"/>
      <c r="J14" s="97"/>
      <c r="K14" s="140"/>
      <c r="L14" s="123"/>
      <c r="M14" s="123"/>
      <c r="N14" s="123"/>
      <c r="O14" s="123"/>
    </row>
    <row r="15" spans="1:15">
      <c r="A15" s="38"/>
      <c r="B15" s="323">
        <v>7896015528041</v>
      </c>
      <c r="C15" s="326">
        <v>639126</v>
      </c>
      <c r="D15" s="327" t="s">
        <v>148</v>
      </c>
      <c r="E15" s="309" t="s">
        <v>23</v>
      </c>
      <c r="F15" s="310">
        <v>12</v>
      </c>
      <c r="G15" s="314">
        <v>30.643312500000004</v>
      </c>
      <c r="H15" s="314">
        <v>30.643312500000004</v>
      </c>
      <c r="I15" s="314">
        <v>30.643312500000004</v>
      </c>
      <c r="J15" s="62"/>
      <c r="K15" s="140" t="s">
        <v>247</v>
      </c>
    </row>
    <row r="16" spans="1:15">
      <c r="A16" s="38"/>
    </row>
    <row r="17" spans="1:8">
      <c r="A17" s="38"/>
    </row>
    <row r="18" spans="1:8">
      <c r="H18" s="123"/>
    </row>
  </sheetData>
  <mergeCells count="9">
    <mergeCell ref="B8:F8"/>
    <mergeCell ref="B14:F14"/>
    <mergeCell ref="B4:J4"/>
    <mergeCell ref="B5:B6"/>
    <mergeCell ref="C5:C6"/>
    <mergeCell ref="D5:D6"/>
    <mergeCell ref="E5:E6"/>
    <mergeCell ref="F5:F6"/>
    <mergeCell ref="G5:J5"/>
  </mergeCells>
  <printOptions horizontalCentered="1" verticalCentered="1" gridLinesSet="0"/>
  <pageMargins left="0.15748031496062992" right="0" top="0" bottom="0" header="0" footer="0"/>
  <pageSetup paperSize="9" scale="97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 codeName="Sheet4">
    <tabColor theme="2" tint="-0.499984740745262"/>
  </sheetPr>
  <dimension ref="A1:AD134"/>
  <sheetViews>
    <sheetView showGridLines="0" zoomScale="70" zoomScaleNormal="70" workbookViewId="0">
      <pane xSplit="6" ySplit="6" topLeftCell="G46" activePane="bottomRight" state="frozen"/>
      <selection activeCell="D66" sqref="D66"/>
      <selection pane="topRight" activeCell="D66" sqref="D66"/>
      <selection pane="bottomLeft" activeCell="D66" sqref="D66"/>
      <selection pane="bottomRight" activeCell="D23" sqref="D23"/>
    </sheetView>
  </sheetViews>
  <sheetFormatPr defaultColWidth="11.5546875" defaultRowHeight="15.75"/>
  <cols>
    <col min="1" max="1" width="1.88671875" style="18" customWidth="1"/>
    <col min="2" max="2" width="13.77734375" style="1" customWidth="1"/>
    <col min="3" max="3" width="11.44140625" style="13" customWidth="1"/>
    <col min="4" max="4" width="55.33203125" style="13" customWidth="1"/>
    <col min="5" max="5" width="16.44140625" style="13" customWidth="1"/>
    <col min="6" max="6" width="8.88671875" style="14" customWidth="1"/>
    <col min="7" max="7" width="10.88671875" style="18" bestFit="1" customWidth="1"/>
    <col min="8" max="9" width="10.88671875" style="18" customWidth="1"/>
    <col min="10" max="26" width="11.5546875" style="18"/>
    <col min="27" max="27" width="19.6640625" style="18" bestFit="1" customWidth="1"/>
    <col min="28" max="16384" width="11.5546875" style="18"/>
  </cols>
  <sheetData>
    <row r="1" spans="1:30" ht="39.950000000000003" customHeight="1">
      <c r="B1" s="22" t="str">
        <f>OTC!B1</f>
        <v>TABELA DE PREÇOS: GSK 003/2016</v>
      </c>
    </row>
    <row r="2" spans="1:30" ht="26.25">
      <c r="B2" s="11" t="str">
        <f>OTC!B2</f>
        <v>Vigência: 01/04/2016</v>
      </c>
      <c r="C2" s="23"/>
      <c r="D2" s="23"/>
      <c r="J2" s="139"/>
      <c r="K2" s="139"/>
      <c r="L2" s="139"/>
      <c r="M2" s="139"/>
      <c r="N2" s="139"/>
      <c r="O2" s="139"/>
      <c r="P2" s="139"/>
      <c r="Q2" s="139"/>
      <c r="R2" s="139"/>
      <c r="S2" s="139"/>
      <c r="X2" s="460" t="s">
        <v>196</v>
      </c>
      <c r="Y2" s="460"/>
    </row>
    <row r="3" spans="1:30" ht="9.9499999999999993" customHeight="1">
      <c r="E3" s="18"/>
      <c r="F3" s="18"/>
    </row>
    <row r="4" spans="1:30" ht="35.1" customHeight="1">
      <c r="B4" s="210" t="s">
        <v>104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2"/>
      <c r="Y4" s="212"/>
    </row>
    <row r="5" spans="1:30" s="47" customFormat="1" ht="33" customHeight="1">
      <c r="B5" s="461" t="s">
        <v>66</v>
      </c>
      <c r="C5" s="462" t="s">
        <v>65</v>
      </c>
      <c r="D5" s="463" t="s">
        <v>2</v>
      </c>
      <c r="E5" s="464" t="s">
        <v>0</v>
      </c>
      <c r="F5" s="465" t="s">
        <v>14</v>
      </c>
      <c r="G5" s="404" t="s">
        <v>39</v>
      </c>
      <c r="H5" s="405"/>
      <c r="I5" s="466" t="s">
        <v>212</v>
      </c>
      <c r="J5" s="467"/>
      <c r="K5" s="416" t="s">
        <v>664</v>
      </c>
      <c r="L5" s="417"/>
      <c r="M5" s="282" t="s">
        <v>627</v>
      </c>
      <c r="N5" s="283"/>
      <c r="O5" s="408" t="s">
        <v>30</v>
      </c>
      <c r="P5" s="409"/>
      <c r="Q5" s="146" t="s">
        <v>211</v>
      </c>
      <c r="R5" s="147"/>
      <c r="S5" s="410" t="s">
        <v>206</v>
      </c>
      <c r="T5" s="411"/>
      <c r="U5" s="418" t="s">
        <v>666</v>
      </c>
      <c r="V5" s="419"/>
      <c r="W5" s="412" t="s">
        <v>665</v>
      </c>
      <c r="X5" s="413"/>
    </row>
    <row r="6" spans="1:30" s="47" customFormat="1" ht="63" customHeight="1">
      <c r="B6" s="424"/>
      <c r="C6" s="435"/>
      <c r="D6" s="401"/>
      <c r="E6" s="439"/>
      <c r="F6" s="437"/>
      <c r="G6" s="142" t="s">
        <v>207</v>
      </c>
      <c r="H6" s="142" t="s">
        <v>208</v>
      </c>
      <c r="I6" s="141" t="s">
        <v>207</v>
      </c>
      <c r="J6" s="141" t="s">
        <v>208</v>
      </c>
      <c r="K6" s="300" t="s">
        <v>207</v>
      </c>
      <c r="L6" s="303" t="s">
        <v>208</v>
      </c>
      <c r="M6" s="281" t="s">
        <v>207</v>
      </c>
      <c r="N6" s="281" t="s">
        <v>208</v>
      </c>
      <c r="O6" s="143" t="s">
        <v>207</v>
      </c>
      <c r="P6" s="143" t="s">
        <v>208</v>
      </c>
      <c r="Q6" s="148" t="s">
        <v>207</v>
      </c>
      <c r="R6" s="148" t="s">
        <v>208</v>
      </c>
      <c r="S6" s="145" t="s">
        <v>207</v>
      </c>
      <c r="T6" s="145" t="s">
        <v>208</v>
      </c>
      <c r="U6" s="144" t="s">
        <v>207</v>
      </c>
      <c r="V6" s="144" t="s">
        <v>208</v>
      </c>
      <c r="W6" s="304" t="s">
        <v>207</v>
      </c>
      <c r="X6" s="304" t="s">
        <v>208</v>
      </c>
    </row>
    <row r="7" spans="1:30" ht="7.5" customHeight="1">
      <c r="E7" s="18"/>
      <c r="F7" s="18"/>
      <c r="G7" s="140">
        <v>4</v>
      </c>
      <c r="H7" s="140">
        <v>5</v>
      </c>
      <c r="I7" s="140"/>
      <c r="J7" s="140">
        <v>10</v>
      </c>
      <c r="K7" s="140"/>
      <c r="L7" s="140"/>
      <c r="M7" s="140"/>
      <c r="N7" s="140"/>
      <c r="O7" s="140">
        <v>11</v>
      </c>
      <c r="P7" s="140">
        <v>7</v>
      </c>
      <c r="Q7" s="140">
        <v>8</v>
      </c>
      <c r="R7" s="140">
        <v>13</v>
      </c>
      <c r="S7" s="140">
        <v>14</v>
      </c>
      <c r="T7" s="140">
        <v>16</v>
      </c>
      <c r="U7" s="140">
        <v>17</v>
      </c>
      <c r="V7" s="140">
        <v>19</v>
      </c>
      <c r="W7" s="140">
        <v>17</v>
      </c>
      <c r="X7" s="140">
        <v>19</v>
      </c>
      <c r="Y7" s="140">
        <v>20</v>
      </c>
    </row>
    <row r="8" spans="1:30" ht="20.25">
      <c r="A8" s="38"/>
      <c r="B8" s="138" t="s">
        <v>357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305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6"/>
      <c r="AA8" s="123"/>
      <c r="AB8" s="123"/>
      <c r="AC8" s="123"/>
      <c r="AD8" s="123"/>
    </row>
    <row r="9" spans="1:30">
      <c r="B9" s="252">
        <v>7896251800932</v>
      </c>
      <c r="C9" s="63">
        <v>660051</v>
      </c>
      <c r="D9" s="255" t="s">
        <v>358</v>
      </c>
      <c r="E9" s="256" t="s">
        <v>359</v>
      </c>
      <c r="F9" s="257">
        <v>60</v>
      </c>
      <c r="G9" s="253">
        <v>26.08</v>
      </c>
      <c r="H9" s="253">
        <v>36.71</v>
      </c>
      <c r="I9" s="253">
        <v>21.04</v>
      </c>
      <c r="J9" s="253">
        <v>31.1</v>
      </c>
      <c r="K9" s="244">
        <v>21.167515151515151</v>
      </c>
      <c r="L9" s="244">
        <v>31.1</v>
      </c>
      <c r="M9" s="253">
        <v>21.296585365853655</v>
      </c>
      <c r="N9" s="253">
        <v>31.1</v>
      </c>
      <c r="O9" s="253">
        <v>26.08</v>
      </c>
      <c r="P9" s="253">
        <v>36.71</v>
      </c>
      <c r="Q9" s="253">
        <v>26.68</v>
      </c>
      <c r="R9" s="253">
        <v>36.71</v>
      </c>
      <c r="S9" s="253">
        <v>26.08</v>
      </c>
      <c r="T9" s="253">
        <v>36.71</v>
      </c>
      <c r="U9" s="253">
        <v>26.44</v>
      </c>
      <c r="V9" s="253">
        <v>37.22</v>
      </c>
      <c r="W9" s="244">
        <v>26.770500000000002</v>
      </c>
      <c r="X9" s="244">
        <v>37.22</v>
      </c>
      <c r="Y9" s="38"/>
      <c r="Z9" s="262"/>
      <c r="AA9" s="123"/>
      <c r="AB9" s="123"/>
      <c r="AC9" s="123"/>
    </row>
    <row r="10" spans="1:30">
      <c r="B10" s="252">
        <v>7896251801458</v>
      </c>
      <c r="C10" s="63">
        <v>660103</v>
      </c>
      <c r="D10" s="255" t="s">
        <v>360</v>
      </c>
      <c r="E10" s="256" t="s">
        <v>361</v>
      </c>
      <c r="F10" s="257">
        <v>24</v>
      </c>
      <c r="G10" s="253">
        <v>36.130000000000003</v>
      </c>
      <c r="H10" s="253">
        <v>50.2</v>
      </c>
      <c r="I10" s="253">
        <v>27.93</v>
      </c>
      <c r="J10" s="253">
        <v>46.42</v>
      </c>
      <c r="K10" s="244">
        <v>28.099272727272727</v>
      </c>
      <c r="L10" s="244">
        <v>46.42</v>
      </c>
      <c r="M10" s="253">
        <v>28.27060975609756</v>
      </c>
      <c r="N10" s="253">
        <v>46.42</v>
      </c>
      <c r="O10" s="253">
        <v>36.130000000000003</v>
      </c>
      <c r="P10" s="253">
        <v>50.2</v>
      </c>
      <c r="Q10" s="253">
        <v>38.909999999999997</v>
      </c>
      <c r="R10" s="253">
        <v>50.2</v>
      </c>
      <c r="S10" s="253">
        <v>36.130000000000003</v>
      </c>
      <c r="T10" s="253">
        <v>50.2</v>
      </c>
      <c r="U10" s="253">
        <v>36.57</v>
      </c>
      <c r="V10" s="253">
        <v>50.82</v>
      </c>
      <c r="W10" s="244">
        <v>37.027124999999998</v>
      </c>
      <c r="X10" s="244">
        <v>50.82</v>
      </c>
      <c r="Y10" s="259"/>
      <c r="Z10" s="262"/>
      <c r="AA10" s="123"/>
      <c r="AB10" s="123"/>
      <c r="AC10" s="123"/>
    </row>
    <row r="11" spans="1:30">
      <c r="B11" s="252">
        <v>7896251801762</v>
      </c>
      <c r="C11" s="63">
        <v>660096</v>
      </c>
      <c r="D11" s="255" t="s">
        <v>362</v>
      </c>
      <c r="E11" s="256" t="s">
        <v>359</v>
      </c>
      <c r="F11" s="257">
        <v>60</v>
      </c>
      <c r="G11" s="253">
        <v>26.07</v>
      </c>
      <c r="H11" s="253">
        <v>36.71</v>
      </c>
      <c r="I11" s="253">
        <v>21.12</v>
      </c>
      <c r="J11" s="253">
        <v>33.07</v>
      </c>
      <c r="K11" s="244">
        <v>21.248000000000001</v>
      </c>
      <c r="L11" s="244">
        <v>33.07</v>
      </c>
      <c r="M11" s="253">
        <v>21.377560975609757</v>
      </c>
      <c r="N11" s="253">
        <v>33.07</v>
      </c>
      <c r="O11" s="253">
        <v>26.07</v>
      </c>
      <c r="P11" s="253">
        <v>36.71</v>
      </c>
      <c r="Q11" s="253">
        <v>27.01</v>
      </c>
      <c r="R11" s="253">
        <v>36.71</v>
      </c>
      <c r="S11" s="253">
        <v>26.07</v>
      </c>
      <c r="T11" s="253">
        <v>36.71</v>
      </c>
      <c r="U11" s="253">
        <v>26.4</v>
      </c>
      <c r="V11" s="253">
        <v>37.18</v>
      </c>
      <c r="W11" s="244">
        <v>26.73</v>
      </c>
      <c r="X11" s="244">
        <v>37.18</v>
      </c>
      <c r="Y11" s="38"/>
      <c r="Z11" s="262"/>
      <c r="AA11" s="123"/>
      <c r="AB11" s="123"/>
      <c r="AC11" s="123"/>
    </row>
    <row r="12" spans="1:30">
      <c r="B12" s="213"/>
      <c r="C12" s="214"/>
      <c r="D12" s="215"/>
      <c r="E12" s="216"/>
      <c r="F12" s="217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58"/>
      <c r="W12" s="218"/>
      <c r="X12" s="258"/>
      <c r="Y12" s="38"/>
      <c r="Z12" s="262"/>
      <c r="AA12" s="123"/>
      <c r="AB12" s="123"/>
      <c r="AC12" s="123"/>
    </row>
    <row r="13" spans="1:30" ht="20.25">
      <c r="B13" s="138" t="s">
        <v>363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6"/>
      <c r="W13" s="137"/>
      <c r="X13" s="136"/>
      <c r="Y13" s="38"/>
      <c r="Z13" s="262"/>
      <c r="AA13" s="123"/>
      <c r="AB13" s="123"/>
      <c r="AC13" s="123"/>
    </row>
    <row r="14" spans="1:30">
      <c r="A14" s="38"/>
      <c r="B14" s="252">
        <v>7896251802387</v>
      </c>
      <c r="C14" s="63">
        <v>660163</v>
      </c>
      <c r="D14" s="255" t="s">
        <v>364</v>
      </c>
      <c r="E14" s="256" t="s">
        <v>365</v>
      </c>
      <c r="F14" s="257">
        <v>24</v>
      </c>
      <c r="G14" s="253">
        <v>67.849999999999994</v>
      </c>
      <c r="H14" s="253">
        <v>96.94</v>
      </c>
      <c r="I14" s="253">
        <v>57.51</v>
      </c>
      <c r="J14" s="253">
        <v>82.15</v>
      </c>
      <c r="K14" s="244">
        <v>57.85854545454545</v>
      </c>
      <c r="L14" s="244">
        <v>82.15</v>
      </c>
      <c r="M14" s="253">
        <v>58.211341463414627</v>
      </c>
      <c r="N14" s="253">
        <v>82.15</v>
      </c>
      <c r="O14" s="253">
        <v>67.849999999999994</v>
      </c>
      <c r="P14" s="253">
        <v>96.94</v>
      </c>
      <c r="Q14" s="253">
        <v>70.42</v>
      </c>
      <c r="R14" s="253">
        <v>96.94</v>
      </c>
      <c r="S14" s="253">
        <v>67.849999999999994</v>
      </c>
      <c r="T14" s="253">
        <v>96.94</v>
      </c>
      <c r="U14" s="253">
        <v>68.84</v>
      </c>
      <c r="V14" s="253">
        <v>98.33</v>
      </c>
      <c r="W14" s="244">
        <v>69.700500000000005</v>
      </c>
      <c r="X14" s="244">
        <v>98.33</v>
      </c>
      <c r="Y14" s="38"/>
      <c r="Z14" s="262"/>
      <c r="AA14" s="123"/>
      <c r="AB14" s="123"/>
      <c r="AC14" s="123"/>
    </row>
    <row r="15" spans="1:30">
      <c r="A15" s="38"/>
      <c r="B15" s="252">
        <v>7896251802868</v>
      </c>
      <c r="C15" s="63">
        <v>660202</v>
      </c>
      <c r="D15" s="255" t="s">
        <v>366</v>
      </c>
      <c r="E15" s="256" t="s">
        <v>367</v>
      </c>
      <c r="F15" s="257">
        <v>24</v>
      </c>
      <c r="G15" s="253">
        <v>75.52</v>
      </c>
      <c r="H15" s="253">
        <v>96.96</v>
      </c>
      <c r="I15" s="253">
        <v>64.010000000000005</v>
      </c>
      <c r="J15" s="253">
        <v>82.18</v>
      </c>
      <c r="K15" s="244">
        <v>64.397939393939396</v>
      </c>
      <c r="L15" s="244">
        <v>82.18</v>
      </c>
      <c r="M15" s="253">
        <v>64.790609756097567</v>
      </c>
      <c r="N15" s="253">
        <v>82.18</v>
      </c>
      <c r="O15" s="253">
        <v>75.52</v>
      </c>
      <c r="P15" s="253">
        <v>96.96</v>
      </c>
      <c r="Q15" s="253">
        <v>78.36</v>
      </c>
      <c r="R15" s="253">
        <v>96.96</v>
      </c>
      <c r="S15" s="253">
        <v>75.52</v>
      </c>
      <c r="T15" s="253">
        <v>96.96</v>
      </c>
      <c r="U15" s="253">
        <v>76.61</v>
      </c>
      <c r="V15" s="253">
        <v>98.36</v>
      </c>
      <c r="W15" s="244">
        <v>77.567625000000007</v>
      </c>
      <c r="X15" s="244">
        <v>98.36</v>
      </c>
      <c r="Y15" s="259"/>
      <c r="Z15" s="262"/>
      <c r="AA15" s="123"/>
      <c r="AB15" s="123"/>
      <c r="AC15" s="123"/>
    </row>
    <row r="16" spans="1:30">
      <c r="A16" s="38"/>
      <c r="B16" s="252">
        <v>7896251802639</v>
      </c>
      <c r="C16" s="63">
        <v>660139</v>
      </c>
      <c r="D16" s="255" t="s">
        <v>368</v>
      </c>
      <c r="E16" s="256" t="s">
        <v>369</v>
      </c>
      <c r="F16" s="257">
        <v>24</v>
      </c>
      <c r="G16" s="253">
        <v>68.03</v>
      </c>
      <c r="H16" s="253">
        <v>96.68</v>
      </c>
      <c r="I16" s="253">
        <v>57.65</v>
      </c>
      <c r="J16" s="253">
        <v>81.94</v>
      </c>
      <c r="K16" s="244">
        <v>57.99939393939394</v>
      </c>
      <c r="L16" s="244">
        <v>81.94</v>
      </c>
      <c r="M16" s="253">
        <v>58.353048780487811</v>
      </c>
      <c r="N16" s="253">
        <v>81.94</v>
      </c>
      <c r="O16" s="253">
        <v>68.03</v>
      </c>
      <c r="P16" s="253">
        <v>96.68</v>
      </c>
      <c r="Q16" s="253">
        <v>70.59</v>
      </c>
      <c r="R16" s="253">
        <v>96.68</v>
      </c>
      <c r="S16" s="253">
        <v>68.03</v>
      </c>
      <c r="T16" s="253">
        <v>96.68</v>
      </c>
      <c r="U16" s="253">
        <v>69.010000000000005</v>
      </c>
      <c r="V16" s="253">
        <v>98.07</v>
      </c>
      <c r="W16" s="244">
        <v>69.872624999999999</v>
      </c>
      <c r="X16" s="244">
        <v>98.07</v>
      </c>
      <c r="Y16" s="38"/>
      <c r="Z16" s="262"/>
      <c r="AA16" s="123"/>
      <c r="AB16" s="123"/>
      <c r="AC16" s="123"/>
    </row>
    <row r="17" spans="1:30">
      <c r="A17" s="38"/>
      <c r="B17" s="252">
        <v>7896251802875</v>
      </c>
      <c r="C17" s="63">
        <v>660199</v>
      </c>
      <c r="D17" s="255" t="s">
        <v>370</v>
      </c>
      <c r="E17" s="256" t="s">
        <v>371</v>
      </c>
      <c r="F17" s="257">
        <v>24</v>
      </c>
      <c r="G17" s="253">
        <v>67.89</v>
      </c>
      <c r="H17" s="253">
        <v>96.99</v>
      </c>
      <c r="I17" s="253">
        <v>57.54</v>
      </c>
      <c r="J17" s="253">
        <v>82.19</v>
      </c>
      <c r="K17" s="244">
        <v>57.888727272727273</v>
      </c>
      <c r="L17" s="244">
        <v>82.19</v>
      </c>
      <c r="M17" s="253">
        <v>58.241707317073171</v>
      </c>
      <c r="N17" s="253">
        <v>82.19</v>
      </c>
      <c r="O17" s="253">
        <v>67.89</v>
      </c>
      <c r="P17" s="253">
        <v>96.99</v>
      </c>
      <c r="Q17" s="253">
        <v>70.44</v>
      </c>
      <c r="R17" s="253">
        <v>96.99</v>
      </c>
      <c r="S17" s="253">
        <v>67.89</v>
      </c>
      <c r="T17" s="253">
        <v>96.99</v>
      </c>
      <c r="U17" s="253">
        <v>68.87</v>
      </c>
      <c r="V17" s="253">
        <v>98.38</v>
      </c>
      <c r="W17" s="244">
        <v>69.730875000000012</v>
      </c>
      <c r="X17" s="244">
        <v>98.38</v>
      </c>
      <c r="Y17" s="38"/>
      <c r="Z17" s="262"/>
      <c r="AA17" s="123"/>
      <c r="AB17" s="123"/>
      <c r="AC17" s="123"/>
    </row>
    <row r="18" spans="1:30">
      <c r="A18" s="38"/>
      <c r="B18" s="213"/>
      <c r="C18" s="214"/>
      <c r="D18" s="215"/>
      <c r="E18" s="216"/>
      <c r="F18" s="217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38"/>
      <c r="Z18" s="262"/>
      <c r="AA18" s="123"/>
      <c r="AB18" s="123"/>
      <c r="AC18" s="123"/>
    </row>
    <row r="19" spans="1:30" ht="20.25">
      <c r="A19" s="38"/>
      <c r="B19" s="138" t="s">
        <v>373</v>
      </c>
      <c r="C19" s="137"/>
      <c r="D19" s="137"/>
      <c r="E19" s="137"/>
      <c r="F19" s="137"/>
      <c r="G19" s="305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6"/>
      <c r="W19" s="137"/>
      <c r="X19" s="136"/>
      <c r="Y19" s="38"/>
      <c r="Z19" s="262"/>
      <c r="AA19" s="123"/>
      <c r="AB19" s="123"/>
      <c r="AC19" s="123"/>
    </row>
    <row r="20" spans="1:30" s="38" customFormat="1">
      <c r="B20" s="306">
        <v>7896251802523</v>
      </c>
      <c r="C20" s="307">
        <v>660154</v>
      </c>
      <c r="D20" s="308" t="s">
        <v>374</v>
      </c>
      <c r="E20" s="309" t="s">
        <v>193</v>
      </c>
      <c r="F20" s="310">
        <v>24</v>
      </c>
      <c r="G20" s="244">
        <v>72.075960000000009</v>
      </c>
      <c r="H20" s="244">
        <v>129.08808000000002</v>
      </c>
      <c r="I20" s="244">
        <v>45.048960000000008</v>
      </c>
      <c r="J20" s="244">
        <v>107.56152000000002</v>
      </c>
      <c r="K20" s="244">
        <v>45.321984000000008</v>
      </c>
      <c r="L20" s="244">
        <v>107.56152000000002</v>
      </c>
      <c r="M20" s="244">
        <v>45.598337560975622</v>
      </c>
      <c r="N20" s="244">
        <v>107.56152000000002</v>
      </c>
      <c r="O20" s="244">
        <v>72.075960000000009</v>
      </c>
      <c r="P20" s="244">
        <v>129.08808000000002</v>
      </c>
      <c r="Q20" s="244">
        <v>85.345920000000021</v>
      </c>
      <c r="R20" s="244">
        <v>129.08808000000002</v>
      </c>
      <c r="S20" s="244">
        <v>72.075960000000009</v>
      </c>
      <c r="T20" s="244">
        <v>129.08808000000002</v>
      </c>
      <c r="U20" s="244">
        <v>65.767679999999999</v>
      </c>
      <c r="V20" s="244">
        <v>129.08808000000002</v>
      </c>
      <c r="W20" s="244">
        <v>66.589776000000015</v>
      </c>
      <c r="X20" s="244">
        <v>129.08808000000002</v>
      </c>
      <c r="Z20" s="262"/>
      <c r="AA20" s="262"/>
      <c r="AB20" s="262"/>
      <c r="AC20" s="262"/>
    </row>
    <row r="21" spans="1:30" s="38" customFormat="1">
      <c r="B21" s="252">
        <v>7896251803728</v>
      </c>
      <c r="C21" s="63">
        <v>660259</v>
      </c>
      <c r="D21" s="255" t="s">
        <v>375</v>
      </c>
      <c r="E21" s="256" t="s">
        <v>361</v>
      </c>
      <c r="F21" s="257">
        <v>24</v>
      </c>
      <c r="G21" s="253">
        <v>85.338000000000008</v>
      </c>
      <c r="H21" s="253">
        <v>180.75200000000001</v>
      </c>
      <c r="I21" s="253">
        <v>83.841999999999999</v>
      </c>
      <c r="J21" s="253">
        <v>154.29700000000003</v>
      </c>
      <c r="K21" s="244">
        <v>84.350133333333332</v>
      </c>
      <c r="L21" s="244">
        <v>154.29700000000003</v>
      </c>
      <c r="M21" s="253">
        <v>84.864463414634145</v>
      </c>
      <c r="N21" s="253">
        <v>154.29700000000003</v>
      </c>
      <c r="O21" s="253">
        <v>97.779000000000011</v>
      </c>
      <c r="P21" s="253">
        <v>180.75200000000001</v>
      </c>
      <c r="Q21" s="253">
        <v>117.62300000000002</v>
      </c>
      <c r="R21" s="253">
        <v>180.75200000000001</v>
      </c>
      <c r="S21" s="253">
        <v>79.100999999999999</v>
      </c>
      <c r="T21" s="253">
        <v>180.75200000000001</v>
      </c>
      <c r="U21" s="253">
        <v>83.446000000000012</v>
      </c>
      <c r="V21" s="253">
        <v>180.75200000000001</v>
      </c>
      <c r="W21" s="244">
        <v>84.489075000000014</v>
      </c>
      <c r="X21" s="244">
        <v>180.75200000000001</v>
      </c>
      <c r="Z21" s="262"/>
      <c r="AA21" s="262"/>
      <c r="AB21" s="262"/>
      <c r="AC21" s="262"/>
    </row>
    <row r="22" spans="1:30">
      <c r="A22" s="38"/>
      <c r="B22" s="224"/>
      <c r="C22" s="225"/>
      <c r="D22" s="226"/>
      <c r="E22" s="227"/>
      <c r="F22" s="228"/>
      <c r="G22" s="229"/>
      <c r="H22" s="229"/>
      <c r="I22" s="229"/>
      <c r="J22" s="229"/>
      <c r="K22" s="229"/>
      <c r="L22" s="229"/>
      <c r="M22" s="218"/>
      <c r="N22" s="218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Z22" s="123"/>
      <c r="AA22" s="123"/>
      <c r="AB22" s="123"/>
      <c r="AC22" s="123"/>
    </row>
    <row r="23" spans="1:30" ht="20.25">
      <c r="A23" s="38"/>
      <c r="B23" s="221" t="s">
        <v>195</v>
      </c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137"/>
      <c r="N23" s="137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136"/>
      <c r="AA23" s="123"/>
      <c r="AB23" s="123"/>
      <c r="AC23" s="123"/>
      <c r="AD23" s="123"/>
    </row>
    <row r="24" spans="1:30">
      <c r="A24" s="38"/>
      <c r="B24" s="306" t="s">
        <v>376</v>
      </c>
      <c r="C24" s="307">
        <v>660257</v>
      </c>
      <c r="D24" s="308" t="s">
        <v>377</v>
      </c>
      <c r="E24" s="309" t="s">
        <v>378</v>
      </c>
      <c r="F24" s="310">
        <v>48</v>
      </c>
      <c r="G24" s="244">
        <v>50.760000000000005</v>
      </c>
      <c r="H24" s="244">
        <v>101.44440000000002</v>
      </c>
      <c r="I24" s="244">
        <v>35.391600000000004</v>
      </c>
      <c r="J24" s="244">
        <v>86.281200000000013</v>
      </c>
      <c r="K24" s="244">
        <v>35.606094545454553</v>
      </c>
      <c r="L24" s="244">
        <v>86.281200000000013</v>
      </c>
      <c r="M24" s="244">
        <v>35.823204878048784</v>
      </c>
      <c r="N24" s="244">
        <v>86.281200000000013</v>
      </c>
      <c r="O24" s="244">
        <v>50.760000000000005</v>
      </c>
      <c r="P24" s="244">
        <v>101.44440000000002</v>
      </c>
      <c r="Q24" s="244">
        <v>63.385200000000005</v>
      </c>
      <c r="R24" s="244">
        <v>101.44440000000002</v>
      </c>
      <c r="S24" s="244">
        <v>50.760000000000005</v>
      </c>
      <c r="T24" s="244">
        <v>101.44440000000002</v>
      </c>
      <c r="U24" s="244">
        <v>51.386400000000002</v>
      </c>
      <c r="V24" s="244">
        <v>102.68640000000001</v>
      </c>
      <c r="W24" s="244">
        <v>52.028729999999996</v>
      </c>
      <c r="X24" s="244">
        <v>102.68640000000001</v>
      </c>
      <c r="Y24" s="51"/>
      <c r="Z24" s="123"/>
      <c r="AA24" s="123"/>
      <c r="AB24" s="123"/>
      <c r="AC24" s="123"/>
    </row>
    <row r="25" spans="1:30">
      <c r="A25" s="38"/>
      <c r="B25" s="306">
        <v>7896251803773</v>
      </c>
      <c r="C25" s="307">
        <v>660268</v>
      </c>
      <c r="D25" s="308" t="s">
        <v>379</v>
      </c>
      <c r="E25" s="309" t="s">
        <v>380</v>
      </c>
      <c r="F25" s="310">
        <v>24</v>
      </c>
      <c r="G25" s="244">
        <v>23.922000000000001</v>
      </c>
      <c r="H25" s="244">
        <v>35.186399999999999</v>
      </c>
      <c r="I25" s="244">
        <v>25.952400000000004</v>
      </c>
      <c r="J25" s="244">
        <v>29.127600000000001</v>
      </c>
      <c r="K25" s="244">
        <v>26.109687272727275</v>
      </c>
      <c r="L25" s="244">
        <v>29.127600000000001</v>
      </c>
      <c r="M25" s="244">
        <v>26.268892682926833</v>
      </c>
      <c r="N25" s="244">
        <v>29.127600000000001</v>
      </c>
      <c r="O25" s="244">
        <v>26.017200000000003</v>
      </c>
      <c r="P25" s="244">
        <v>35.186399999999999</v>
      </c>
      <c r="Q25" s="244">
        <v>28.069199999999999</v>
      </c>
      <c r="R25" s="244">
        <v>35.186399999999999</v>
      </c>
      <c r="S25" s="244">
        <v>24.559200000000001</v>
      </c>
      <c r="T25" s="244">
        <v>35.186399999999999</v>
      </c>
      <c r="U25" s="244">
        <v>27.280800000000003</v>
      </c>
      <c r="V25" s="244">
        <v>35.186399999999999</v>
      </c>
      <c r="W25" s="244">
        <v>27.621810000000004</v>
      </c>
      <c r="X25" s="244">
        <v>35.186399999999999</v>
      </c>
      <c r="Y25" s="51"/>
      <c r="Z25" s="123"/>
      <c r="AA25" s="123"/>
      <c r="AB25" s="123"/>
      <c r="AC25" s="123"/>
    </row>
    <row r="26" spans="1:30">
      <c r="A26" s="38"/>
      <c r="B26" s="306">
        <v>7896251803766</v>
      </c>
      <c r="C26" s="307">
        <v>660254</v>
      </c>
      <c r="D26" s="308" t="s">
        <v>381</v>
      </c>
      <c r="E26" s="309" t="s">
        <v>382</v>
      </c>
      <c r="F26" s="310">
        <v>60</v>
      </c>
      <c r="G26" s="244">
        <v>19.267200000000003</v>
      </c>
      <c r="H26" s="244">
        <v>29.127600000000001</v>
      </c>
      <c r="I26" s="244">
        <v>19.396800000000002</v>
      </c>
      <c r="J26" s="244">
        <v>24.764400000000002</v>
      </c>
      <c r="K26" s="244">
        <v>19.514356363636367</v>
      </c>
      <c r="L26" s="244">
        <v>24.764400000000002</v>
      </c>
      <c r="M26" s="244">
        <v>19.633346341463415</v>
      </c>
      <c r="N26" s="244">
        <v>24.764400000000002</v>
      </c>
      <c r="O26" s="244">
        <v>21.416399999999999</v>
      </c>
      <c r="P26" s="244">
        <v>29.127600000000001</v>
      </c>
      <c r="Q26" s="244">
        <v>22.172400000000003</v>
      </c>
      <c r="R26" s="244">
        <v>29.127600000000001</v>
      </c>
      <c r="S26" s="244">
        <v>21.405600000000003</v>
      </c>
      <c r="T26" s="244">
        <v>29.127600000000001</v>
      </c>
      <c r="U26" s="244">
        <v>21.686399999999999</v>
      </c>
      <c r="V26" s="244">
        <v>29.127600000000001</v>
      </c>
      <c r="W26" s="244">
        <v>21.95748</v>
      </c>
      <c r="X26" s="244">
        <v>29.127600000000001</v>
      </c>
      <c r="Y26" s="51"/>
      <c r="Z26" s="123"/>
      <c r="AA26" s="123"/>
      <c r="AB26" s="123"/>
      <c r="AC26" s="123"/>
    </row>
    <row r="27" spans="1:30">
      <c r="B27" s="219">
        <v>7896251803506</v>
      </c>
      <c r="C27" s="179">
        <v>660241</v>
      </c>
      <c r="D27" s="180" t="s">
        <v>383</v>
      </c>
      <c r="E27" s="49" t="s">
        <v>194</v>
      </c>
      <c r="F27" s="50">
        <v>24</v>
      </c>
      <c r="G27" s="178">
        <v>30.08</v>
      </c>
      <c r="H27" s="178">
        <v>40.11</v>
      </c>
      <c r="I27" s="178">
        <v>27.97</v>
      </c>
      <c r="J27" s="178">
        <v>38.659999999999997</v>
      </c>
      <c r="K27" s="244">
        <v>28.139515151515152</v>
      </c>
      <c r="L27" s="244">
        <v>38.659999999999997</v>
      </c>
      <c r="M27" s="253">
        <v>28.291</v>
      </c>
      <c r="N27" s="253">
        <v>39.107999999999997</v>
      </c>
      <c r="O27" s="178">
        <v>32.200000000000003</v>
      </c>
      <c r="P27" s="178">
        <v>42.84</v>
      </c>
      <c r="Q27" s="178">
        <v>33.28</v>
      </c>
      <c r="R27" s="178">
        <v>43.4</v>
      </c>
      <c r="S27" s="178">
        <v>32.630000000000003</v>
      </c>
      <c r="T27" s="178">
        <v>43.4</v>
      </c>
      <c r="U27" s="178">
        <v>33.11</v>
      </c>
      <c r="V27" s="178">
        <v>44.01</v>
      </c>
      <c r="W27" s="244">
        <v>33.523875000000004</v>
      </c>
      <c r="X27" s="244">
        <v>44.01</v>
      </c>
      <c r="Y27" s="51"/>
      <c r="Z27" s="123"/>
    </row>
    <row r="28" spans="1:30">
      <c r="B28" s="219">
        <v>7896251803513</v>
      </c>
      <c r="C28" s="179">
        <v>660242</v>
      </c>
      <c r="D28" s="180" t="s">
        <v>384</v>
      </c>
      <c r="E28" s="49" t="s">
        <v>194</v>
      </c>
      <c r="F28" s="50">
        <v>24</v>
      </c>
      <c r="G28" s="178">
        <v>30.83</v>
      </c>
      <c r="H28" s="178">
        <v>41.11</v>
      </c>
      <c r="I28" s="178">
        <v>28.65</v>
      </c>
      <c r="J28" s="178">
        <v>39.6</v>
      </c>
      <c r="K28" s="244">
        <v>28.823636363636364</v>
      </c>
      <c r="L28" s="244">
        <v>39.6</v>
      </c>
      <c r="M28" s="253">
        <v>29.021000000000001</v>
      </c>
      <c r="N28" s="253">
        <v>40.116999999999997</v>
      </c>
      <c r="O28" s="178">
        <v>32.979999999999997</v>
      </c>
      <c r="P28" s="178">
        <v>43.88</v>
      </c>
      <c r="Q28" s="178">
        <v>34.130000000000003</v>
      </c>
      <c r="R28" s="178">
        <v>44.52</v>
      </c>
      <c r="S28" s="178">
        <v>33.46</v>
      </c>
      <c r="T28" s="178">
        <v>44.52</v>
      </c>
      <c r="U28" s="178">
        <v>33.93</v>
      </c>
      <c r="V28" s="178">
        <v>45.1</v>
      </c>
      <c r="W28" s="244">
        <v>34.354124999999996</v>
      </c>
      <c r="X28" s="244">
        <v>45.1</v>
      </c>
      <c r="Y28" s="51"/>
      <c r="Z28" s="123"/>
    </row>
    <row r="29" spans="1:30">
      <c r="B29" s="306" t="s">
        <v>385</v>
      </c>
      <c r="C29" s="307">
        <v>660255</v>
      </c>
      <c r="D29" s="308" t="s">
        <v>386</v>
      </c>
      <c r="E29" s="309" t="s">
        <v>369</v>
      </c>
      <c r="F29" s="310">
        <v>24</v>
      </c>
      <c r="G29" s="244">
        <v>29.700000000000003</v>
      </c>
      <c r="H29" s="244">
        <v>43.696800000000003</v>
      </c>
      <c r="I29" s="244">
        <v>28.728000000000005</v>
      </c>
      <c r="J29" s="244">
        <v>38.286000000000008</v>
      </c>
      <c r="K29" s="244">
        <v>28.902109090909093</v>
      </c>
      <c r="L29" s="244">
        <v>38.286000000000008</v>
      </c>
      <c r="M29" s="244">
        <v>29.078341463414638</v>
      </c>
      <c r="N29" s="244">
        <v>38.286000000000008</v>
      </c>
      <c r="O29" s="244">
        <v>32.292000000000002</v>
      </c>
      <c r="P29" s="244">
        <v>43.696800000000003</v>
      </c>
      <c r="Q29" s="244">
        <v>34.754400000000004</v>
      </c>
      <c r="R29" s="244">
        <v>43.696800000000003</v>
      </c>
      <c r="S29" s="244">
        <v>30.499200000000002</v>
      </c>
      <c r="T29" s="244">
        <v>43.696800000000003</v>
      </c>
      <c r="U29" s="244">
        <v>33.879600000000003</v>
      </c>
      <c r="V29" s="244">
        <v>43.696800000000003</v>
      </c>
      <c r="W29" s="244">
        <v>34.303095000000006</v>
      </c>
      <c r="X29" s="244">
        <v>43.696800000000003</v>
      </c>
      <c r="Y29" s="51"/>
      <c r="Z29" s="123"/>
    </row>
    <row r="30" spans="1:30">
      <c r="B30" s="306" t="s">
        <v>468</v>
      </c>
      <c r="C30" s="307">
        <v>660312</v>
      </c>
      <c r="D30" s="308" t="s">
        <v>469</v>
      </c>
      <c r="E30" s="309" t="s">
        <v>369</v>
      </c>
      <c r="F30" s="310">
        <v>48</v>
      </c>
      <c r="G30" s="244">
        <v>50.284800000000004</v>
      </c>
      <c r="H30" s="244">
        <v>70.2</v>
      </c>
      <c r="I30" s="244">
        <v>54.831600000000009</v>
      </c>
      <c r="J30" s="244">
        <v>61.516800000000003</v>
      </c>
      <c r="K30" s="244">
        <v>55.163912727272738</v>
      </c>
      <c r="L30" s="244">
        <v>61.516800000000003</v>
      </c>
      <c r="M30" s="244">
        <v>55.500278048780494</v>
      </c>
      <c r="N30" s="244">
        <v>61.516800000000003</v>
      </c>
      <c r="O30" s="244">
        <v>51.883200000000002</v>
      </c>
      <c r="P30" s="244">
        <v>70.2</v>
      </c>
      <c r="Q30" s="244">
        <v>55.836000000000006</v>
      </c>
      <c r="R30" s="244">
        <v>70.2</v>
      </c>
      <c r="S30" s="244">
        <v>48.999600000000001</v>
      </c>
      <c r="T30" s="244">
        <v>70.2</v>
      </c>
      <c r="U30" s="244">
        <v>54.432000000000002</v>
      </c>
      <c r="V30" s="244">
        <v>70.2</v>
      </c>
      <c r="W30" s="244">
        <v>55.112399999999994</v>
      </c>
      <c r="X30" s="244">
        <v>70.2</v>
      </c>
      <c r="Y30" s="51"/>
      <c r="Z30" s="123"/>
    </row>
    <row r="31" spans="1:30" s="51" customFormat="1">
      <c r="B31" s="224"/>
      <c r="C31" s="225"/>
      <c r="D31" s="226"/>
      <c r="E31" s="227"/>
      <c r="F31" s="228"/>
      <c r="G31" s="229"/>
      <c r="H31" s="229"/>
      <c r="I31" s="229"/>
      <c r="J31" s="229"/>
      <c r="K31" s="229"/>
      <c r="L31" s="229"/>
      <c r="M31" s="218"/>
      <c r="N31" s="218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Z31" s="245"/>
    </row>
    <row r="32" spans="1:30" ht="20.25">
      <c r="A32" s="38"/>
      <c r="B32" s="221" t="s">
        <v>387</v>
      </c>
      <c r="C32" s="222"/>
      <c r="D32" s="222"/>
      <c r="E32" s="222"/>
      <c r="F32" s="222"/>
      <c r="G32" s="251"/>
      <c r="H32" s="222"/>
      <c r="I32" s="222"/>
      <c r="J32" s="222"/>
      <c r="K32" s="222"/>
      <c r="L32" s="222"/>
      <c r="M32" s="137"/>
      <c r="N32" s="137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177"/>
      <c r="AA32" s="123"/>
    </row>
    <row r="33" spans="1:30">
      <c r="A33" s="38"/>
      <c r="B33" s="219">
        <v>7896251802158</v>
      </c>
      <c r="C33" s="179">
        <v>660085</v>
      </c>
      <c r="D33" s="180" t="s">
        <v>388</v>
      </c>
      <c r="E33" s="49" t="s">
        <v>193</v>
      </c>
      <c r="F33" s="50">
        <v>42</v>
      </c>
      <c r="G33" s="178">
        <v>27.87</v>
      </c>
      <c r="H33" s="178">
        <v>59</v>
      </c>
      <c r="I33" s="178">
        <v>33.549999999999997</v>
      </c>
      <c r="J33" s="178">
        <v>50.58</v>
      </c>
      <c r="K33" s="244">
        <v>33.75333333333333</v>
      </c>
      <c r="L33" s="244">
        <v>50.58</v>
      </c>
      <c r="M33" s="253">
        <v>33.959146341463409</v>
      </c>
      <c r="N33" s="253">
        <v>50.58</v>
      </c>
      <c r="O33" s="178">
        <v>36.4</v>
      </c>
      <c r="P33" s="178">
        <v>59</v>
      </c>
      <c r="Q33" s="178">
        <v>38.47</v>
      </c>
      <c r="R33" s="178">
        <v>59</v>
      </c>
      <c r="S33" s="178">
        <v>23.77</v>
      </c>
      <c r="T33" s="178">
        <v>59</v>
      </c>
      <c r="U33" s="178">
        <v>27.26</v>
      </c>
      <c r="V33" s="178">
        <v>59</v>
      </c>
      <c r="W33" s="244">
        <v>27.600750000000005</v>
      </c>
      <c r="X33" s="244">
        <v>59</v>
      </c>
      <c r="Y33" s="177"/>
      <c r="AA33" s="123"/>
    </row>
    <row r="34" spans="1:30" s="38" customFormat="1">
      <c r="B34" s="252">
        <v>7896251802448</v>
      </c>
      <c r="C34" s="63">
        <v>660130</v>
      </c>
      <c r="D34" s="255" t="s">
        <v>389</v>
      </c>
      <c r="E34" s="256" t="s">
        <v>189</v>
      </c>
      <c r="F34" s="257">
        <v>24</v>
      </c>
      <c r="G34" s="253">
        <v>67.567999999999998</v>
      </c>
      <c r="H34" s="253">
        <v>122.6</v>
      </c>
      <c r="I34" s="253">
        <v>49.841700000000003</v>
      </c>
      <c r="J34" s="253">
        <v>106.6</v>
      </c>
      <c r="K34" s="244">
        <v>50.143770909090911</v>
      </c>
      <c r="L34" s="244">
        <v>106.6</v>
      </c>
      <c r="M34" s="253">
        <v>50.449525609756101</v>
      </c>
      <c r="N34" s="253">
        <v>106.6</v>
      </c>
      <c r="O34" s="253">
        <v>67.567999999999998</v>
      </c>
      <c r="P34" s="253">
        <v>122.6</v>
      </c>
      <c r="Q34" s="253">
        <v>90.4649</v>
      </c>
      <c r="R34" s="253">
        <v>122.6</v>
      </c>
      <c r="S34" s="253">
        <v>62.160500000000006</v>
      </c>
      <c r="T34" s="253">
        <v>122.6</v>
      </c>
      <c r="U34" s="253">
        <v>69.391100000000009</v>
      </c>
      <c r="V34" s="253">
        <v>122.6</v>
      </c>
      <c r="W34" s="244">
        <v>70.258488750000012</v>
      </c>
      <c r="X34" s="244">
        <v>122.6</v>
      </c>
      <c r="Y34" s="177"/>
      <c r="AA34" s="262" t="s">
        <v>390</v>
      </c>
    </row>
    <row r="35" spans="1:30" s="38" customFormat="1">
      <c r="B35" s="252">
        <v>7896251803179</v>
      </c>
      <c r="C35" s="63">
        <v>660225</v>
      </c>
      <c r="D35" s="255" t="s">
        <v>389</v>
      </c>
      <c r="E35" s="256" t="s">
        <v>391</v>
      </c>
      <c r="F35" s="257">
        <v>28</v>
      </c>
      <c r="G35" s="253">
        <v>93.670500000000004</v>
      </c>
      <c r="H35" s="253">
        <v>167</v>
      </c>
      <c r="I35" s="253">
        <v>69.100500000000011</v>
      </c>
      <c r="J35" s="253">
        <v>155</v>
      </c>
      <c r="K35" s="244">
        <v>69.519290909090913</v>
      </c>
      <c r="L35" s="244">
        <v>155</v>
      </c>
      <c r="M35" s="253">
        <v>69.94318902439025</v>
      </c>
      <c r="N35" s="253">
        <v>155</v>
      </c>
      <c r="O35" s="253">
        <v>93.670500000000004</v>
      </c>
      <c r="P35" s="253">
        <v>167</v>
      </c>
      <c r="Q35" s="253">
        <v>124.35150000000002</v>
      </c>
      <c r="R35" s="253">
        <v>167</v>
      </c>
      <c r="S35" s="253">
        <v>86.17349999999999</v>
      </c>
      <c r="T35" s="253">
        <v>167</v>
      </c>
      <c r="U35" s="253">
        <v>94.993499999999997</v>
      </c>
      <c r="V35" s="253">
        <v>167</v>
      </c>
      <c r="W35" s="244">
        <v>96.180918750000004</v>
      </c>
      <c r="X35" s="244">
        <v>167</v>
      </c>
      <c r="Y35" s="177"/>
      <c r="AA35" s="262"/>
    </row>
    <row r="36" spans="1:30">
      <c r="A36" s="38"/>
      <c r="B36" s="219">
        <v>7896251803551</v>
      </c>
      <c r="C36" s="179">
        <v>660244</v>
      </c>
      <c r="D36" s="180" t="s">
        <v>389</v>
      </c>
      <c r="E36" s="49" t="s">
        <v>392</v>
      </c>
      <c r="F36" s="50">
        <v>16</v>
      </c>
      <c r="G36" s="178">
        <v>103.28</v>
      </c>
      <c r="H36" s="178">
        <v>179</v>
      </c>
      <c r="I36" s="178">
        <v>74.760000000000005</v>
      </c>
      <c r="J36" s="178">
        <v>174.75</v>
      </c>
      <c r="K36" s="244">
        <v>75.213090909090923</v>
      </c>
      <c r="L36" s="244">
        <v>174.75</v>
      </c>
      <c r="M36" s="253">
        <v>75.671707317073185</v>
      </c>
      <c r="N36" s="253">
        <v>174.75</v>
      </c>
      <c r="O36" s="178">
        <v>103.28</v>
      </c>
      <c r="P36" s="178">
        <v>179</v>
      </c>
      <c r="Q36" s="178">
        <v>135.58000000000001</v>
      </c>
      <c r="R36" s="178">
        <v>179</v>
      </c>
      <c r="S36" s="178">
        <v>92.95</v>
      </c>
      <c r="T36" s="178">
        <v>179</v>
      </c>
      <c r="U36" s="178">
        <v>103.79</v>
      </c>
      <c r="V36" s="178">
        <v>179</v>
      </c>
      <c r="W36" s="244">
        <v>105.08737499999999</v>
      </c>
      <c r="X36" s="244">
        <v>179</v>
      </c>
      <c r="Y36" s="177"/>
      <c r="AA36" s="123"/>
    </row>
    <row r="37" spans="1:30">
      <c r="A37" s="38"/>
      <c r="B37" s="219">
        <v>7896251802134</v>
      </c>
      <c r="C37" s="179">
        <v>660067</v>
      </c>
      <c r="D37" s="180" t="s">
        <v>393</v>
      </c>
      <c r="E37" s="49" t="s">
        <v>361</v>
      </c>
      <c r="F37" s="50">
        <v>24</v>
      </c>
      <c r="G37" s="178">
        <v>42.38</v>
      </c>
      <c r="H37" s="178">
        <v>75</v>
      </c>
      <c r="I37" s="178">
        <v>31.26</v>
      </c>
      <c r="J37" s="178">
        <v>70.209999999999994</v>
      </c>
      <c r="K37" s="244">
        <v>31.449454545454547</v>
      </c>
      <c r="L37" s="244">
        <v>70.209999999999994</v>
      </c>
      <c r="M37" s="253">
        <v>31.641219512195121</v>
      </c>
      <c r="N37" s="253">
        <v>70.209999999999994</v>
      </c>
      <c r="O37" s="178">
        <v>42.38</v>
      </c>
      <c r="P37" s="178">
        <v>75</v>
      </c>
      <c r="Q37" s="178">
        <v>56.75</v>
      </c>
      <c r="R37" s="178">
        <v>75</v>
      </c>
      <c r="S37" s="178">
        <v>38.99</v>
      </c>
      <c r="T37" s="178">
        <v>75</v>
      </c>
      <c r="U37" s="178">
        <v>42.97</v>
      </c>
      <c r="V37" s="178">
        <v>75</v>
      </c>
      <c r="W37" s="244">
        <v>43.507125000000002</v>
      </c>
      <c r="X37" s="244">
        <v>75</v>
      </c>
      <c r="Y37" s="177"/>
      <c r="AA37" s="123"/>
    </row>
    <row r="38" spans="1:30">
      <c r="A38" s="38"/>
      <c r="B38" s="219">
        <v>7896251802141</v>
      </c>
      <c r="C38" s="179">
        <v>660081</v>
      </c>
      <c r="D38" s="180" t="s">
        <v>394</v>
      </c>
      <c r="E38" s="49" t="s">
        <v>189</v>
      </c>
      <c r="F38" s="50">
        <v>24</v>
      </c>
      <c r="G38" s="178">
        <v>54.6</v>
      </c>
      <c r="H38" s="178">
        <v>89</v>
      </c>
      <c r="I38" s="178">
        <v>40.28</v>
      </c>
      <c r="J38" s="178">
        <v>83.32</v>
      </c>
      <c r="K38" s="244">
        <v>40.524121212121216</v>
      </c>
      <c r="L38" s="244">
        <v>83.32</v>
      </c>
      <c r="M38" s="253">
        <v>40.771219512195124</v>
      </c>
      <c r="N38" s="253">
        <v>83.32</v>
      </c>
      <c r="O38" s="178">
        <v>54.6</v>
      </c>
      <c r="P38" s="178">
        <v>89</v>
      </c>
      <c r="Q38" s="178">
        <v>73.11</v>
      </c>
      <c r="R38" s="178">
        <v>89</v>
      </c>
      <c r="S38" s="178">
        <v>50.23</v>
      </c>
      <c r="T38" s="178">
        <v>89</v>
      </c>
      <c r="U38" s="178">
        <v>55.33</v>
      </c>
      <c r="V38" s="178">
        <v>89</v>
      </c>
      <c r="W38" s="244">
        <v>56.021625</v>
      </c>
      <c r="X38" s="244">
        <v>89</v>
      </c>
      <c r="Y38" s="177"/>
      <c r="AA38" s="123"/>
    </row>
    <row r="39" spans="1:30">
      <c r="A39" s="38"/>
      <c r="B39" s="219">
        <v>7896251802295</v>
      </c>
      <c r="C39" s="179">
        <v>660083</v>
      </c>
      <c r="D39" s="180" t="s">
        <v>394</v>
      </c>
      <c r="E39" s="49" t="s">
        <v>391</v>
      </c>
      <c r="F39" s="50">
        <v>28</v>
      </c>
      <c r="G39" s="178">
        <v>59.12</v>
      </c>
      <c r="H39" s="178">
        <v>109</v>
      </c>
      <c r="I39" s="178">
        <v>43.61</v>
      </c>
      <c r="J39" s="178">
        <v>101.95</v>
      </c>
      <c r="K39" s="244">
        <v>43.874303030303032</v>
      </c>
      <c r="L39" s="244">
        <v>101.95</v>
      </c>
      <c r="M39" s="253">
        <v>44.141829268292689</v>
      </c>
      <c r="N39" s="253">
        <v>101.95</v>
      </c>
      <c r="O39" s="178">
        <v>59.12</v>
      </c>
      <c r="P39" s="178">
        <v>109</v>
      </c>
      <c r="Q39" s="178">
        <v>79.150000000000006</v>
      </c>
      <c r="R39" s="178">
        <v>109</v>
      </c>
      <c r="S39" s="178">
        <v>53.21</v>
      </c>
      <c r="T39" s="178">
        <v>109</v>
      </c>
      <c r="U39" s="178">
        <v>60.71</v>
      </c>
      <c r="V39" s="178">
        <v>109</v>
      </c>
      <c r="W39" s="244">
        <v>61.468874999999997</v>
      </c>
      <c r="X39" s="244">
        <v>109</v>
      </c>
      <c r="Y39" s="177"/>
      <c r="AA39" s="123"/>
    </row>
    <row r="40" spans="1:30">
      <c r="A40" s="38"/>
      <c r="B40" s="219">
        <v>7896251803377</v>
      </c>
      <c r="C40" s="179">
        <v>660240</v>
      </c>
      <c r="D40" s="180" t="s">
        <v>394</v>
      </c>
      <c r="E40" s="49" t="s">
        <v>392</v>
      </c>
      <c r="F40" s="50">
        <v>16</v>
      </c>
      <c r="G40" s="178">
        <v>80.64</v>
      </c>
      <c r="H40" s="178">
        <v>149</v>
      </c>
      <c r="I40" s="178">
        <v>58.37</v>
      </c>
      <c r="J40" s="178">
        <v>136.44</v>
      </c>
      <c r="K40" s="244">
        <v>58.723757575757581</v>
      </c>
      <c r="L40" s="244">
        <v>136.44</v>
      </c>
      <c r="M40" s="253">
        <v>59.081829268292687</v>
      </c>
      <c r="N40" s="253">
        <v>136.44</v>
      </c>
      <c r="O40" s="178">
        <v>80.64</v>
      </c>
      <c r="P40" s="178">
        <v>149</v>
      </c>
      <c r="Q40" s="178">
        <v>105.85</v>
      </c>
      <c r="R40" s="178">
        <v>149</v>
      </c>
      <c r="S40" s="178">
        <v>72.569999999999993</v>
      </c>
      <c r="T40" s="178">
        <v>149</v>
      </c>
      <c r="U40" s="178">
        <v>81.03</v>
      </c>
      <c r="V40" s="178">
        <v>149</v>
      </c>
      <c r="W40" s="244">
        <v>82.042875000000009</v>
      </c>
      <c r="X40" s="244">
        <v>149</v>
      </c>
      <c r="Y40" s="177"/>
      <c r="AA40" s="123"/>
    </row>
    <row r="41" spans="1:30">
      <c r="A41" s="38"/>
      <c r="B41" s="219">
        <v>7896251802301</v>
      </c>
      <c r="C41" s="179">
        <v>660110</v>
      </c>
      <c r="D41" s="180" t="s">
        <v>395</v>
      </c>
      <c r="E41" s="49" t="s">
        <v>396</v>
      </c>
      <c r="F41" s="50">
        <v>20</v>
      </c>
      <c r="G41" s="178">
        <v>39.090000000000003</v>
      </c>
      <c r="H41" s="178">
        <v>54.31</v>
      </c>
      <c r="I41" s="178">
        <v>31.53</v>
      </c>
      <c r="J41" s="178">
        <v>48.18</v>
      </c>
      <c r="K41" s="244">
        <v>31.721090909090908</v>
      </c>
      <c r="L41" s="244">
        <v>48.18</v>
      </c>
      <c r="M41" s="253">
        <v>31.914512195121951</v>
      </c>
      <c r="N41" s="253">
        <v>48.18</v>
      </c>
      <c r="O41" s="178">
        <v>39.090000000000003</v>
      </c>
      <c r="P41" s="178">
        <v>54.31</v>
      </c>
      <c r="Q41" s="178">
        <v>41.74</v>
      </c>
      <c r="R41" s="178">
        <v>54.31</v>
      </c>
      <c r="S41" s="178">
        <v>35.96</v>
      </c>
      <c r="T41" s="178">
        <v>54.31</v>
      </c>
      <c r="U41" s="178">
        <v>39.64</v>
      </c>
      <c r="V41" s="178">
        <v>55.07</v>
      </c>
      <c r="W41" s="244">
        <v>40.1355</v>
      </c>
      <c r="X41" s="244">
        <v>55.07</v>
      </c>
      <c r="Y41" s="177"/>
      <c r="AA41" s="123"/>
    </row>
    <row r="42" spans="1:30">
      <c r="A42" s="38"/>
      <c r="B42" s="219">
        <v>7896251803193</v>
      </c>
      <c r="C42" s="179">
        <v>660230</v>
      </c>
      <c r="D42" s="180" t="s">
        <v>397</v>
      </c>
      <c r="E42" s="49" t="s">
        <v>398</v>
      </c>
      <c r="F42" s="50">
        <v>24</v>
      </c>
      <c r="G42" s="178">
        <v>56.02</v>
      </c>
      <c r="H42" s="178">
        <v>77.849999999999994</v>
      </c>
      <c r="I42" s="178">
        <v>49.7</v>
      </c>
      <c r="J42" s="178">
        <v>69.06</v>
      </c>
      <c r="K42" s="244">
        <v>50.00121212121212</v>
      </c>
      <c r="L42" s="244">
        <v>69.06</v>
      </c>
      <c r="M42" s="253">
        <v>50.306097560975608</v>
      </c>
      <c r="N42" s="253">
        <v>69.06</v>
      </c>
      <c r="O42" s="178">
        <v>56.02</v>
      </c>
      <c r="P42" s="178">
        <v>77.849999999999994</v>
      </c>
      <c r="Q42" s="178">
        <v>59.82</v>
      </c>
      <c r="R42" s="178">
        <v>77.849999999999994</v>
      </c>
      <c r="S42" s="178">
        <v>51.54</v>
      </c>
      <c r="T42" s="178">
        <v>77.849999999999994</v>
      </c>
      <c r="U42" s="178">
        <v>56.79</v>
      </c>
      <c r="V42" s="178">
        <v>78.91</v>
      </c>
      <c r="W42" s="244">
        <v>57.499875000000003</v>
      </c>
      <c r="X42" s="244">
        <v>78.91</v>
      </c>
      <c r="Y42" s="177"/>
      <c r="AA42" s="123"/>
    </row>
    <row r="43" spans="1:30">
      <c r="A43" s="38"/>
      <c r="B43" s="219">
        <v>7896251803186</v>
      </c>
      <c r="C43" s="179">
        <v>660229</v>
      </c>
      <c r="D43" s="180" t="s">
        <v>399</v>
      </c>
      <c r="E43" s="49" t="s">
        <v>398</v>
      </c>
      <c r="F43" s="50">
        <v>24</v>
      </c>
      <c r="G43" s="178">
        <v>56.91</v>
      </c>
      <c r="H43" s="178">
        <v>79.69</v>
      </c>
      <c r="I43" s="178">
        <v>48.23</v>
      </c>
      <c r="J43" s="178">
        <v>67.540000000000006</v>
      </c>
      <c r="K43" s="244">
        <v>48.522303030303028</v>
      </c>
      <c r="L43" s="244">
        <v>67.540000000000006</v>
      </c>
      <c r="M43" s="253">
        <v>48.818170731707312</v>
      </c>
      <c r="N43" s="253">
        <v>67.540000000000006</v>
      </c>
      <c r="O43" s="178">
        <v>56.91</v>
      </c>
      <c r="P43" s="178">
        <v>79.69</v>
      </c>
      <c r="Q43" s="178">
        <v>64.83</v>
      </c>
      <c r="R43" s="178">
        <v>79.69</v>
      </c>
      <c r="S43" s="178">
        <v>52.35</v>
      </c>
      <c r="T43" s="178">
        <v>79.69</v>
      </c>
      <c r="U43" s="178">
        <v>57.73</v>
      </c>
      <c r="V43" s="178">
        <v>80.849999999999994</v>
      </c>
      <c r="W43" s="244">
        <v>58.451624999999993</v>
      </c>
      <c r="X43" s="244">
        <v>80.849999999999994</v>
      </c>
      <c r="Y43" s="177"/>
      <c r="AA43" s="123"/>
    </row>
    <row r="44" spans="1:30">
      <c r="A44" s="38"/>
      <c r="B44" s="224"/>
      <c r="C44" s="225"/>
      <c r="D44" s="226"/>
      <c r="E44" s="227"/>
      <c r="F44" s="228"/>
      <c r="G44" s="229"/>
      <c r="H44" s="229"/>
      <c r="I44" s="229"/>
      <c r="J44" s="229"/>
      <c r="K44" s="229"/>
      <c r="L44" s="229"/>
      <c r="M44" s="218"/>
      <c r="N44" s="218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177"/>
      <c r="AA44" s="123"/>
    </row>
    <row r="45" spans="1:30" ht="20.25">
      <c r="A45" s="38"/>
      <c r="B45" s="221" t="s">
        <v>401</v>
      </c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137"/>
      <c r="N45" s="137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0"/>
      <c r="AA45" s="123"/>
      <c r="AB45" s="123"/>
      <c r="AC45" s="123"/>
      <c r="AD45" s="123"/>
    </row>
    <row r="46" spans="1:30">
      <c r="A46" s="38"/>
      <c r="B46" s="252">
        <v>7896251802783</v>
      </c>
      <c r="C46" s="63">
        <v>660160</v>
      </c>
      <c r="D46" s="255" t="s">
        <v>402</v>
      </c>
      <c r="E46" s="256" t="s">
        <v>403</v>
      </c>
      <c r="F46" s="257">
        <v>24</v>
      </c>
      <c r="G46" s="253">
        <v>58.07</v>
      </c>
      <c r="H46" s="253">
        <v>78.459999999999994</v>
      </c>
      <c r="I46" s="253">
        <v>36.11</v>
      </c>
      <c r="J46" s="253">
        <v>65.38</v>
      </c>
      <c r="K46" s="244">
        <v>36.328848484848486</v>
      </c>
      <c r="L46" s="244">
        <v>65.38</v>
      </c>
      <c r="M46" s="253">
        <v>36.550365853658541</v>
      </c>
      <c r="N46" s="253">
        <v>65.38</v>
      </c>
      <c r="O46" s="253">
        <v>58.07</v>
      </c>
      <c r="P46" s="253">
        <v>78.459999999999994</v>
      </c>
      <c r="Q46" s="253">
        <v>62.72</v>
      </c>
      <c r="R46" s="253">
        <v>78.459999999999994</v>
      </c>
      <c r="S46" s="253">
        <v>58.07</v>
      </c>
      <c r="T46" s="253">
        <v>78.459999999999994</v>
      </c>
      <c r="U46" s="253">
        <v>52.97</v>
      </c>
      <c r="V46" s="253">
        <v>71.569999999999993</v>
      </c>
      <c r="W46" s="244">
        <v>53.632125000000002</v>
      </c>
      <c r="X46" s="244">
        <v>71.569999999999993</v>
      </c>
      <c r="Y46" s="247"/>
      <c r="AA46" s="123"/>
    </row>
    <row r="47" spans="1:30">
      <c r="A47" s="38"/>
      <c r="B47" s="252">
        <v>7896251803049</v>
      </c>
      <c r="C47" s="63">
        <v>660224</v>
      </c>
      <c r="D47" s="255" t="s">
        <v>404</v>
      </c>
      <c r="E47" s="256" t="s">
        <v>400</v>
      </c>
      <c r="F47" s="257">
        <v>24</v>
      </c>
      <c r="G47" s="253">
        <v>30.23</v>
      </c>
      <c r="H47" s="253">
        <v>40.83</v>
      </c>
      <c r="I47" s="253">
        <v>18.87</v>
      </c>
      <c r="J47" s="253">
        <v>31.11</v>
      </c>
      <c r="K47" s="244">
        <v>18.984363636363639</v>
      </c>
      <c r="L47" s="244">
        <v>31.11</v>
      </c>
      <c r="M47" s="253">
        <v>19.100121951219514</v>
      </c>
      <c r="N47" s="253">
        <v>31.11</v>
      </c>
      <c r="O47" s="253">
        <v>30.23</v>
      </c>
      <c r="P47" s="253">
        <v>40.83</v>
      </c>
      <c r="Q47" s="253">
        <v>32.64</v>
      </c>
      <c r="R47" s="253">
        <v>40.83</v>
      </c>
      <c r="S47" s="253">
        <v>30.23</v>
      </c>
      <c r="T47" s="253">
        <v>40.83</v>
      </c>
      <c r="U47" s="253">
        <v>27.58</v>
      </c>
      <c r="V47" s="253">
        <v>37.26</v>
      </c>
      <c r="W47" s="244">
        <v>27.92475</v>
      </c>
      <c r="X47" s="244">
        <v>37.26</v>
      </c>
      <c r="Z47" s="123"/>
    </row>
    <row r="48" spans="1:30">
      <c r="A48" s="38"/>
      <c r="B48" s="252">
        <v>7896251803155</v>
      </c>
      <c r="C48" s="63">
        <v>660234</v>
      </c>
      <c r="D48" s="255" t="s">
        <v>405</v>
      </c>
      <c r="E48" s="256" t="s">
        <v>367</v>
      </c>
      <c r="F48" s="257">
        <v>24</v>
      </c>
      <c r="G48" s="253">
        <v>48.71</v>
      </c>
      <c r="H48" s="253">
        <v>69.599999999999994</v>
      </c>
      <c r="I48" s="253">
        <v>41.59</v>
      </c>
      <c r="J48" s="253">
        <v>59.42</v>
      </c>
      <c r="K48" s="244">
        <v>41.842060606060606</v>
      </c>
      <c r="L48" s="244">
        <v>59.42</v>
      </c>
      <c r="M48" s="253">
        <v>42.097195121951223</v>
      </c>
      <c r="N48" s="253">
        <v>59.42</v>
      </c>
      <c r="O48" s="253">
        <v>48.71</v>
      </c>
      <c r="P48" s="253">
        <v>69.599999999999994</v>
      </c>
      <c r="Q48" s="253">
        <v>50.4</v>
      </c>
      <c r="R48" s="253">
        <v>69.599999999999994</v>
      </c>
      <c r="S48" s="253">
        <v>48.71</v>
      </c>
      <c r="T48" s="253">
        <v>69.599999999999994</v>
      </c>
      <c r="U48" s="253">
        <v>49.42</v>
      </c>
      <c r="V48" s="253">
        <v>70.61</v>
      </c>
      <c r="W48" s="244">
        <v>50.037749999999996</v>
      </c>
      <c r="X48" s="244">
        <v>70.61</v>
      </c>
      <c r="Z48" s="123"/>
    </row>
    <row r="49" spans="1:29">
      <c r="A49" s="38"/>
      <c r="B49" s="252">
        <v>7896251803162</v>
      </c>
      <c r="C49" s="63">
        <v>660235</v>
      </c>
      <c r="D49" s="255" t="s">
        <v>406</v>
      </c>
      <c r="E49" s="256" t="s">
        <v>407</v>
      </c>
      <c r="F49" s="257">
        <v>24</v>
      </c>
      <c r="G49" s="253">
        <v>48.18</v>
      </c>
      <c r="H49" s="253">
        <v>68.83</v>
      </c>
      <c r="I49" s="253">
        <v>41.13</v>
      </c>
      <c r="J49" s="253">
        <v>58.76</v>
      </c>
      <c r="K49" s="244">
        <v>41.379272727272735</v>
      </c>
      <c r="L49" s="244">
        <v>58.76</v>
      </c>
      <c r="M49" s="253">
        <v>41.631585365853667</v>
      </c>
      <c r="N49" s="253">
        <v>58.76</v>
      </c>
      <c r="O49" s="253">
        <v>48.18</v>
      </c>
      <c r="P49" s="253">
        <v>68.83</v>
      </c>
      <c r="Q49" s="253">
        <v>49.85</v>
      </c>
      <c r="R49" s="253">
        <v>68.83</v>
      </c>
      <c r="S49" s="253">
        <v>48.18</v>
      </c>
      <c r="T49" s="253">
        <v>68.83</v>
      </c>
      <c r="U49" s="253">
        <v>48.88</v>
      </c>
      <c r="V49" s="253">
        <v>69.83</v>
      </c>
      <c r="W49" s="244">
        <v>49.491</v>
      </c>
      <c r="X49" s="244">
        <v>69.83</v>
      </c>
      <c r="Z49" s="123"/>
    </row>
    <row r="50" spans="1:29">
      <c r="A50" s="38"/>
      <c r="B50" s="252" t="s">
        <v>408</v>
      </c>
      <c r="C50" s="63">
        <v>660251</v>
      </c>
      <c r="D50" s="255" t="s">
        <v>409</v>
      </c>
      <c r="E50" s="256" t="s">
        <v>410</v>
      </c>
      <c r="F50" s="257">
        <v>20</v>
      </c>
      <c r="G50" s="253">
        <v>76.88</v>
      </c>
      <c r="H50" s="253">
        <v>109.83</v>
      </c>
      <c r="I50" s="253">
        <v>65.62</v>
      </c>
      <c r="J50" s="253">
        <v>93.75</v>
      </c>
      <c r="K50" s="244">
        <v>66.017696969696985</v>
      </c>
      <c r="L50" s="244">
        <v>93.75</v>
      </c>
      <c r="M50" s="253">
        <v>66.42024390243904</v>
      </c>
      <c r="N50" s="253">
        <v>93.75</v>
      </c>
      <c r="O50" s="253">
        <v>76.88</v>
      </c>
      <c r="P50" s="253">
        <v>109.83</v>
      </c>
      <c r="Q50" s="253">
        <v>86.37</v>
      </c>
      <c r="R50" s="253">
        <v>109.83</v>
      </c>
      <c r="S50" s="253">
        <v>76.88</v>
      </c>
      <c r="T50" s="253">
        <v>109.83</v>
      </c>
      <c r="U50" s="253">
        <v>77.98</v>
      </c>
      <c r="V50" s="253">
        <v>111.4</v>
      </c>
      <c r="W50" s="244">
        <v>78.954750000000004</v>
      </c>
      <c r="X50" s="244">
        <v>111.4</v>
      </c>
      <c r="Z50" s="123"/>
    </row>
    <row r="51" spans="1:29">
      <c r="B51" s="252">
        <v>7896251801908</v>
      </c>
      <c r="C51" s="63">
        <v>660060</v>
      </c>
      <c r="D51" s="255" t="s">
        <v>411</v>
      </c>
      <c r="E51" s="256" t="s">
        <v>412</v>
      </c>
      <c r="F51" s="257">
        <v>24</v>
      </c>
      <c r="G51" s="253">
        <v>58.79</v>
      </c>
      <c r="H51" s="253">
        <v>79.430000000000007</v>
      </c>
      <c r="I51" s="253">
        <v>36.83</v>
      </c>
      <c r="J51" s="253">
        <v>66.19</v>
      </c>
      <c r="K51" s="244">
        <v>37.05321212121212</v>
      </c>
      <c r="L51" s="244">
        <v>66.19</v>
      </c>
      <c r="M51" s="253">
        <v>37.279146341463409</v>
      </c>
      <c r="N51" s="253">
        <v>66.19</v>
      </c>
      <c r="O51" s="253">
        <v>58.79</v>
      </c>
      <c r="P51" s="253">
        <v>79.430000000000007</v>
      </c>
      <c r="Q51" s="253">
        <v>63.5</v>
      </c>
      <c r="R51" s="253">
        <v>79.430000000000007</v>
      </c>
      <c r="S51" s="253">
        <v>58.79</v>
      </c>
      <c r="T51" s="253">
        <v>79.430000000000007</v>
      </c>
      <c r="U51" s="253">
        <v>53.63</v>
      </c>
      <c r="V51" s="253">
        <v>72.459999999999994</v>
      </c>
      <c r="W51" s="244">
        <v>54.30037500000001</v>
      </c>
      <c r="X51" s="244">
        <v>72.459999999999994</v>
      </c>
      <c r="Z51" s="123"/>
    </row>
    <row r="52" spans="1:29">
      <c r="A52" s="38"/>
      <c r="B52" s="252">
        <v>7896251801496</v>
      </c>
      <c r="C52" s="63">
        <v>660143</v>
      </c>
      <c r="D52" s="255" t="s">
        <v>413</v>
      </c>
      <c r="E52" s="256" t="s">
        <v>359</v>
      </c>
      <c r="F52" s="257">
        <v>60</v>
      </c>
      <c r="G52" s="253">
        <v>23.94</v>
      </c>
      <c r="H52" s="253">
        <v>33.72</v>
      </c>
      <c r="I52" s="253">
        <v>19.63</v>
      </c>
      <c r="J52" s="253">
        <v>30.38</v>
      </c>
      <c r="K52" s="244">
        <v>19.748969696969699</v>
      </c>
      <c r="L52" s="244">
        <v>30.38</v>
      </c>
      <c r="M52" s="253">
        <v>19.869390243902441</v>
      </c>
      <c r="N52" s="253">
        <v>30.38</v>
      </c>
      <c r="O52" s="253">
        <v>23.94</v>
      </c>
      <c r="P52" s="253">
        <v>33.72</v>
      </c>
      <c r="Q52" s="253">
        <v>24.81</v>
      </c>
      <c r="R52" s="253">
        <v>33.72</v>
      </c>
      <c r="S52" s="253">
        <v>23.94</v>
      </c>
      <c r="T52" s="253">
        <v>33.72</v>
      </c>
      <c r="U52" s="253">
        <v>24.27</v>
      </c>
      <c r="V52" s="253">
        <v>34.17</v>
      </c>
      <c r="W52" s="244">
        <v>24.573374999999999</v>
      </c>
      <c r="X52" s="244">
        <v>34.17</v>
      </c>
      <c r="Z52" s="123"/>
    </row>
    <row r="53" spans="1:29">
      <c r="B53" s="252">
        <v>7896251802790</v>
      </c>
      <c r="C53" s="63">
        <v>660218</v>
      </c>
      <c r="D53" s="255" t="s">
        <v>414</v>
      </c>
      <c r="E53" s="256" t="s">
        <v>415</v>
      </c>
      <c r="F53" s="257">
        <v>24</v>
      </c>
      <c r="G53" s="253">
        <v>26.02</v>
      </c>
      <c r="H53" s="253">
        <v>36.15</v>
      </c>
      <c r="I53" s="253">
        <v>20.98</v>
      </c>
      <c r="J53" s="253">
        <v>32.06</v>
      </c>
      <c r="K53" s="244">
        <v>21.107151515151514</v>
      </c>
      <c r="L53" s="244">
        <v>32.06</v>
      </c>
      <c r="M53" s="253">
        <v>21.235853658536588</v>
      </c>
      <c r="N53" s="253">
        <v>32.06</v>
      </c>
      <c r="O53" s="253">
        <v>26.02</v>
      </c>
      <c r="P53" s="253">
        <v>36.15</v>
      </c>
      <c r="Q53" s="253">
        <v>27.76</v>
      </c>
      <c r="R53" s="253">
        <v>36.15</v>
      </c>
      <c r="S53" s="253">
        <v>26.02</v>
      </c>
      <c r="T53" s="253">
        <v>36.15</v>
      </c>
      <c r="U53" s="253">
        <v>26.38</v>
      </c>
      <c r="V53" s="253">
        <v>36.65</v>
      </c>
      <c r="W53" s="244">
        <v>26.709749999999996</v>
      </c>
      <c r="X53" s="244">
        <v>36.65</v>
      </c>
      <c r="Z53" s="123"/>
    </row>
    <row r="54" spans="1:29">
      <c r="B54" s="224"/>
      <c r="C54" s="225"/>
      <c r="D54" s="226"/>
      <c r="E54" s="227"/>
      <c r="F54" s="228"/>
      <c r="G54" s="229"/>
      <c r="H54" s="229"/>
      <c r="I54" s="229"/>
      <c r="J54" s="229"/>
      <c r="K54" s="229"/>
      <c r="L54" s="229"/>
      <c r="M54" s="218"/>
      <c r="N54" s="218"/>
      <c r="O54" s="229"/>
      <c r="P54" s="229"/>
      <c r="Q54" s="229"/>
      <c r="R54" s="229"/>
      <c r="S54" s="229"/>
      <c r="T54" s="229"/>
      <c r="U54" s="229"/>
      <c r="V54" s="230"/>
      <c r="W54" s="229"/>
      <c r="X54" s="230"/>
      <c r="Z54" s="123"/>
    </row>
    <row r="55" spans="1:29" ht="20.25">
      <c r="A55" s="38"/>
      <c r="B55" s="221" t="s">
        <v>416</v>
      </c>
      <c r="C55" s="222"/>
      <c r="D55" s="222"/>
      <c r="E55" s="251"/>
      <c r="F55" s="222"/>
      <c r="G55" s="222"/>
      <c r="H55" s="222"/>
      <c r="I55" s="222"/>
      <c r="J55" s="222"/>
      <c r="K55" s="222"/>
      <c r="L55" s="222"/>
      <c r="M55" s="137"/>
      <c r="N55" s="137"/>
      <c r="O55" s="222"/>
      <c r="P55" s="222"/>
      <c r="Q55" s="222"/>
      <c r="R55" s="222"/>
      <c r="S55" s="222"/>
      <c r="T55" s="222"/>
      <c r="U55" s="222"/>
      <c r="V55" s="223"/>
      <c r="W55" s="222"/>
      <c r="X55" s="223"/>
      <c r="Z55" s="123"/>
      <c r="AA55" s="123"/>
      <c r="AB55" s="123"/>
      <c r="AC55" s="123"/>
    </row>
    <row r="56" spans="1:29" s="38" customFormat="1">
      <c r="B56" s="252">
        <v>7896251800581</v>
      </c>
      <c r="C56" s="63">
        <v>660009</v>
      </c>
      <c r="D56" s="255" t="s">
        <v>417</v>
      </c>
      <c r="E56" s="256" t="s">
        <v>418</v>
      </c>
      <c r="F56" s="257">
        <v>36</v>
      </c>
      <c r="G56" s="253">
        <v>17.281600000000001</v>
      </c>
      <c r="H56" s="253">
        <v>24.696000000000002</v>
      </c>
      <c r="I56" s="253">
        <v>14.660800000000002</v>
      </c>
      <c r="J56" s="253">
        <v>20.932800000000004</v>
      </c>
      <c r="K56" s="244">
        <v>14.749653333333335</v>
      </c>
      <c r="L56" s="244">
        <v>20.932800000000004</v>
      </c>
      <c r="M56" s="253">
        <v>14.839590243902441</v>
      </c>
      <c r="N56" s="253">
        <v>20.932800000000004</v>
      </c>
      <c r="O56" s="253">
        <v>17.281600000000001</v>
      </c>
      <c r="P56" s="253">
        <v>24.696000000000002</v>
      </c>
      <c r="Q56" s="253">
        <v>17.942400000000003</v>
      </c>
      <c r="R56" s="253">
        <v>24.696000000000002</v>
      </c>
      <c r="S56" s="253">
        <v>17.281600000000001</v>
      </c>
      <c r="T56" s="253">
        <v>24.696000000000002</v>
      </c>
      <c r="U56" s="253">
        <v>17.539200000000001</v>
      </c>
      <c r="V56" s="253">
        <v>25.0656</v>
      </c>
      <c r="W56" s="244">
        <v>17.75844</v>
      </c>
      <c r="X56" s="244">
        <v>25.0656</v>
      </c>
      <c r="Z56" s="262"/>
    </row>
    <row r="57" spans="1:29" s="38" customFormat="1">
      <c r="B57" s="252">
        <v>7896251804268</v>
      </c>
      <c r="C57" s="63">
        <v>660301</v>
      </c>
      <c r="D57" s="255" t="s">
        <v>600</v>
      </c>
      <c r="E57" s="256" t="s">
        <v>361</v>
      </c>
      <c r="F57" s="257">
        <v>24</v>
      </c>
      <c r="G57" s="253">
        <v>48.641600000000004</v>
      </c>
      <c r="H57" s="253">
        <v>69.496000000000009</v>
      </c>
      <c r="I57" s="253">
        <v>41.227200000000003</v>
      </c>
      <c r="J57" s="253">
        <v>58.900800000000011</v>
      </c>
      <c r="K57" s="244">
        <v>41.477061818181816</v>
      </c>
      <c r="L57" s="244">
        <v>58.900800000000011</v>
      </c>
      <c r="M57" s="253">
        <v>41.729970731707319</v>
      </c>
      <c r="N57" s="253">
        <v>58.900800000000011</v>
      </c>
      <c r="O57" s="253">
        <v>48.641600000000004</v>
      </c>
      <c r="P57" s="253">
        <v>69.496000000000009</v>
      </c>
      <c r="Q57" s="253">
        <v>50.489600000000003</v>
      </c>
      <c r="R57" s="253">
        <v>69.496000000000009</v>
      </c>
      <c r="S57" s="253">
        <v>48.641600000000004</v>
      </c>
      <c r="T57" s="253">
        <v>69.496000000000009</v>
      </c>
      <c r="U57" s="253">
        <v>49.358400000000003</v>
      </c>
      <c r="V57" s="253">
        <v>70.504000000000005</v>
      </c>
      <c r="W57" s="244">
        <v>49.975380000000001</v>
      </c>
      <c r="X57" s="244">
        <v>70.504000000000005</v>
      </c>
      <c r="Z57" s="262"/>
    </row>
    <row r="58" spans="1:29" s="38" customFormat="1">
      <c r="B58" s="252">
        <v>7896251804275</v>
      </c>
      <c r="C58" s="63">
        <v>660298</v>
      </c>
      <c r="D58" s="255" t="s">
        <v>599</v>
      </c>
      <c r="E58" s="256" t="s">
        <v>361</v>
      </c>
      <c r="F58" s="257">
        <v>24</v>
      </c>
      <c r="G58" s="253">
        <v>48.641600000000004</v>
      </c>
      <c r="H58" s="253">
        <v>69.496000000000009</v>
      </c>
      <c r="I58" s="253">
        <v>41.227200000000003</v>
      </c>
      <c r="J58" s="253">
        <v>58.900800000000011</v>
      </c>
      <c r="K58" s="244">
        <v>41.477061818181816</v>
      </c>
      <c r="L58" s="244">
        <v>58.900800000000011</v>
      </c>
      <c r="M58" s="253">
        <v>41.729970731707319</v>
      </c>
      <c r="N58" s="253">
        <v>58.900800000000011</v>
      </c>
      <c r="O58" s="253">
        <v>48.641600000000004</v>
      </c>
      <c r="P58" s="253">
        <v>69.496000000000009</v>
      </c>
      <c r="Q58" s="253">
        <v>50.489600000000003</v>
      </c>
      <c r="R58" s="253">
        <v>69.496000000000009</v>
      </c>
      <c r="S58" s="253">
        <v>48.641600000000004</v>
      </c>
      <c r="T58" s="253">
        <v>69.496000000000009</v>
      </c>
      <c r="U58" s="253">
        <v>49.358400000000003</v>
      </c>
      <c r="V58" s="253">
        <v>70.504000000000005</v>
      </c>
      <c r="W58" s="244">
        <v>49.975380000000001</v>
      </c>
      <c r="X58" s="244">
        <v>70.504000000000005</v>
      </c>
      <c r="Z58" s="262"/>
    </row>
    <row r="59" spans="1:29" s="38" customFormat="1">
      <c r="B59" s="252">
        <v>7896251804299</v>
      </c>
      <c r="C59" s="63">
        <v>660299</v>
      </c>
      <c r="D59" s="255" t="s">
        <v>601</v>
      </c>
      <c r="E59" s="256" t="s">
        <v>361</v>
      </c>
      <c r="F59" s="257">
        <v>24</v>
      </c>
      <c r="G59" s="253">
        <v>48.641600000000004</v>
      </c>
      <c r="H59" s="253">
        <v>69.496000000000009</v>
      </c>
      <c r="I59" s="253">
        <v>41.227200000000003</v>
      </c>
      <c r="J59" s="253">
        <v>58.900800000000011</v>
      </c>
      <c r="K59" s="244">
        <v>41.477061818181816</v>
      </c>
      <c r="L59" s="244">
        <v>58.900800000000011</v>
      </c>
      <c r="M59" s="253">
        <v>41.729970731707319</v>
      </c>
      <c r="N59" s="253">
        <v>58.900800000000011</v>
      </c>
      <c r="O59" s="253">
        <v>48.641600000000004</v>
      </c>
      <c r="P59" s="253">
        <v>69.496000000000009</v>
      </c>
      <c r="Q59" s="253">
        <v>50.489600000000003</v>
      </c>
      <c r="R59" s="253">
        <v>69.496000000000009</v>
      </c>
      <c r="S59" s="253">
        <v>48.641600000000004</v>
      </c>
      <c r="T59" s="253">
        <v>69.496000000000009</v>
      </c>
      <c r="U59" s="253">
        <v>49.358400000000003</v>
      </c>
      <c r="V59" s="253">
        <v>70.504000000000005</v>
      </c>
      <c r="W59" s="244">
        <v>49.975380000000001</v>
      </c>
      <c r="X59" s="244">
        <v>70.504000000000005</v>
      </c>
      <c r="Z59" s="262"/>
    </row>
    <row r="60" spans="1:29" s="38" customFormat="1">
      <c r="B60" s="252">
        <v>7896251804282</v>
      </c>
      <c r="C60" s="63">
        <v>660300</v>
      </c>
      <c r="D60" s="255" t="s">
        <v>602</v>
      </c>
      <c r="E60" s="256" t="s">
        <v>361</v>
      </c>
      <c r="F60" s="257">
        <v>24</v>
      </c>
      <c r="G60" s="253">
        <v>48.641600000000004</v>
      </c>
      <c r="H60" s="253">
        <v>69.496000000000009</v>
      </c>
      <c r="I60" s="253">
        <v>41.227200000000003</v>
      </c>
      <c r="J60" s="253">
        <v>58.900800000000011</v>
      </c>
      <c r="K60" s="244">
        <v>41.477061818181816</v>
      </c>
      <c r="L60" s="244">
        <v>58.900800000000011</v>
      </c>
      <c r="M60" s="253">
        <v>41.729970731707319</v>
      </c>
      <c r="N60" s="253">
        <v>58.900800000000011</v>
      </c>
      <c r="O60" s="253">
        <v>48.641600000000004</v>
      </c>
      <c r="P60" s="253">
        <v>69.496000000000009</v>
      </c>
      <c r="Q60" s="253">
        <v>50.489600000000003</v>
      </c>
      <c r="R60" s="253">
        <v>69.496000000000009</v>
      </c>
      <c r="S60" s="253">
        <v>48.641600000000004</v>
      </c>
      <c r="T60" s="253">
        <v>69.496000000000009</v>
      </c>
      <c r="U60" s="253">
        <v>49.358400000000003</v>
      </c>
      <c r="V60" s="253">
        <v>70.504000000000005</v>
      </c>
      <c r="W60" s="244">
        <v>49.975380000000001</v>
      </c>
      <c r="X60" s="244">
        <v>70.504000000000005</v>
      </c>
      <c r="Z60" s="262"/>
    </row>
    <row r="61" spans="1:29" s="38" customFormat="1">
      <c r="B61" s="252">
        <v>7896251804398</v>
      </c>
      <c r="C61" s="63">
        <v>660322</v>
      </c>
      <c r="D61" s="255" t="s">
        <v>639</v>
      </c>
      <c r="E61" s="256" t="s">
        <v>638</v>
      </c>
      <c r="F61" s="257">
        <v>24</v>
      </c>
      <c r="G61" s="253">
        <v>33.9</v>
      </c>
      <c r="H61" s="253">
        <v>39.9</v>
      </c>
      <c r="I61" s="253">
        <v>29.9</v>
      </c>
      <c r="J61" s="253">
        <v>33.409999999999997</v>
      </c>
      <c r="K61" s="244">
        <v>30.081212121212118</v>
      </c>
      <c r="L61" s="244">
        <v>33.409999999999997</v>
      </c>
      <c r="M61" s="253">
        <v>30.264634146341461</v>
      </c>
      <c r="N61" s="253">
        <v>33.409999999999997</v>
      </c>
      <c r="O61" s="253">
        <v>34.4</v>
      </c>
      <c r="P61" s="253">
        <v>39.9</v>
      </c>
      <c r="Q61" s="253">
        <v>30.9</v>
      </c>
      <c r="R61" s="253">
        <v>39.9</v>
      </c>
      <c r="S61" s="253">
        <v>36.9</v>
      </c>
      <c r="T61" s="253">
        <v>39.9</v>
      </c>
      <c r="U61" s="253">
        <v>35.9</v>
      </c>
      <c r="V61" s="253">
        <v>39.9</v>
      </c>
      <c r="W61" s="244">
        <v>36.348749999999995</v>
      </c>
      <c r="X61" s="244">
        <v>39.9</v>
      </c>
      <c r="Z61" s="262"/>
    </row>
    <row r="62" spans="1:29" s="38" customFormat="1">
      <c r="B62" s="252">
        <v>7896251804381</v>
      </c>
      <c r="C62" s="63">
        <v>660323</v>
      </c>
      <c r="D62" s="255" t="s">
        <v>637</v>
      </c>
      <c r="E62" s="256" t="s">
        <v>638</v>
      </c>
      <c r="F62" s="257">
        <v>24</v>
      </c>
      <c r="G62" s="253">
        <v>33.9</v>
      </c>
      <c r="H62" s="253">
        <v>39.9</v>
      </c>
      <c r="I62" s="253">
        <v>29.9</v>
      </c>
      <c r="J62" s="253">
        <v>33.409999999999997</v>
      </c>
      <c r="K62" s="244">
        <v>30.081212121212118</v>
      </c>
      <c r="L62" s="244">
        <v>33.409999999999997</v>
      </c>
      <c r="M62" s="253">
        <v>30.264634146341461</v>
      </c>
      <c r="N62" s="253">
        <v>33.409999999999997</v>
      </c>
      <c r="O62" s="253">
        <v>34.4</v>
      </c>
      <c r="P62" s="253">
        <v>39.9</v>
      </c>
      <c r="Q62" s="253">
        <v>30.9</v>
      </c>
      <c r="R62" s="253">
        <v>39.9</v>
      </c>
      <c r="S62" s="253">
        <v>36.9</v>
      </c>
      <c r="T62" s="253">
        <v>39.9</v>
      </c>
      <c r="U62" s="253">
        <v>35.9</v>
      </c>
      <c r="V62" s="253">
        <v>39.9</v>
      </c>
      <c r="W62" s="244">
        <v>36.348749999999995</v>
      </c>
      <c r="X62" s="244">
        <v>39.9</v>
      </c>
      <c r="Z62" s="262"/>
    </row>
    <row r="63" spans="1:29" s="38" customFormat="1">
      <c r="B63" s="252">
        <v>7896251804411</v>
      </c>
      <c r="C63" s="63">
        <v>660324</v>
      </c>
      <c r="D63" s="255" t="s">
        <v>641</v>
      </c>
      <c r="E63" s="256" t="s">
        <v>638</v>
      </c>
      <c r="F63" s="257">
        <v>24</v>
      </c>
      <c r="G63" s="253">
        <v>33.9</v>
      </c>
      <c r="H63" s="253">
        <v>39.9</v>
      </c>
      <c r="I63" s="253">
        <v>29.9</v>
      </c>
      <c r="J63" s="253">
        <v>33.409999999999997</v>
      </c>
      <c r="K63" s="244">
        <v>30.081212121212118</v>
      </c>
      <c r="L63" s="244">
        <v>33.409999999999997</v>
      </c>
      <c r="M63" s="253">
        <v>30.264634146341461</v>
      </c>
      <c r="N63" s="253">
        <v>33.409999999999997</v>
      </c>
      <c r="O63" s="253">
        <v>34.4</v>
      </c>
      <c r="P63" s="253">
        <v>39.9</v>
      </c>
      <c r="Q63" s="253">
        <v>30.9</v>
      </c>
      <c r="R63" s="253">
        <v>39.9</v>
      </c>
      <c r="S63" s="253">
        <v>36.9</v>
      </c>
      <c r="T63" s="253">
        <v>39.9</v>
      </c>
      <c r="U63" s="253">
        <v>35.9</v>
      </c>
      <c r="V63" s="253">
        <v>39.9</v>
      </c>
      <c r="W63" s="244">
        <v>36.348749999999995</v>
      </c>
      <c r="X63" s="244">
        <v>39.9</v>
      </c>
      <c r="Z63" s="262"/>
    </row>
    <row r="64" spans="1:29" s="38" customFormat="1">
      <c r="B64" s="252">
        <v>7896251804404</v>
      </c>
      <c r="C64" s="63">
        <v>660325</v>
      </c>
      <c r="D64" s="255" t="s">
        <v>640</v>
      </c>
      <c r="E64" s="256" t="s">
        <v>638</v>
      </c>
      <c r="F64" s="257">
        <v>24</v>
      </c>
      <c r="G64" s="253">
        <v>33.9</v>
      </c>
      <c r="H64" s="253">
        <v>39.9</v>
      </c>
      <c r="I64" s="253">
        <v>29.9</v>
      </c>
      <c r="J64" s="253">
        <v>33.409999999999997</v>
      </c>
      <c r="K64" s="244">
        <v>30.081212121212118</v>
      </c>
      <c r="L64" s="244">
        <v>33.409999999999997</v>
      </c>
      <c r="M64" s="253">
        <v>30.264634146341461</v>
      </c>
      <c r="N64" s="253">
        <v>33.409999999999997</v>
      </c>
      <c r="O64" s="253">
        <v>34.4</v>
      </c>
      <c r="P64" s="253">
        <v>39.9</v>
      </c>
      <c r="Q64" s="253">
        <v>30.9</v>
      </c>
      <c r="R64" s="253">
        <v>39.9</v>
      </c>
      <c r="S64" s="253">
        <v>36.9</v>
      </c>
      <c r="T64" s="253">
        <v>39.9</v>
      </c>
      <c r="U64" s="253">
        <v>35.9</v>
      </c>
      <c r="V64" s="253">
        <v>39.9</v>
      </c>
      <c r="W64" s="244">
        <v>36.348749999999995</v>
      </c>
      <c r="X64" s="244">
        <v>39.9</v>
      </c>
      <c r="Z64" s="262"/>
    </row>
    <row r="65" spans="1:29" s="38" customFormat="1">
      <c r="B65" s="252">
        <v>789625180427</v>
      </c>
      <c r="C65" s="63">
        <v>660336</v>
      </c>
      <c r="D65" s="255" t="s">
        <v>642</v>
      </c>
      <c r="E65" s="256" t="s">
        <v>643</v>
      </c>
      <c r="F65" s="257">
        <v>24</v>
      </c>
      <c r="G65" s="253">
        <v>62.4</v>
      </c>
      <c r="H65" s="253">
        <v>74.900000000000006</v>
      </c>
      <c r="I65" s="253">
        <v>58.3</v>
      </c>
      <c r="J65" s="253">
        <v>62.7</v>
      </c>
      <c r="K65" s="244">
        <v>58.653333333333329</v>
      </c>
      <c r="L65" s="244">
        <v>62.7</v>
      </c>
      <c r="M65" s="253">
        <v>59.010975609756095</v>
      </c>
      <c r="N65" s="253">
        <v>62.7</v>
      </c>
      <c r="O65" s="253">
        <v>64.900000000000006</v>
      </c>
      <c r="P65" s="253">
        <v>74.900000000000006</v>
      </c>
      <c r="Q65" s="253">
        <v>56.7</v>
      </c>
      <c r="R65" s="253">
        <v>74.900000000000006</v>
      </c>
      <c r="S65" s="253">
        <v>66.599999999999994</v>
      </c>
      <c r="T65" s="253">
        <v>74.900000000000006</v>
      </c>
      <c r="U65" s="253">
        <v>66.599999999999994</v>
      </c>
      <c r="V65" s="253">
        <v>74.900000000000006</v>
      </c>
      <c r="W65" s="244">
        <v>67.43249999999999</v>
      </c>
      <c r="X65" s="244">
        <v>74.900000000000006</v>
      </c>
      <c r="Z65" s="262"/>
    </row>
    <row r="66" spans="1:29" s="38" customFormat="1">
      <c r="B66" s="252">
        <v>7896251804534</v>
      </c>
      <c r="C66" s="63">
        <v>660337</v>
      </c>
      <c r="D66" s="255" t="s">
        <v>644</v>
      </c>
      <c r="E66" s="256" t="s">
        <v>643</v>
      </c>
      <c r="F66" s="257">
        <v>24</v>
      </c>
      <c r="G66" s="253">
        <v>62.4</v>
      </c>
      <c r="H66" s="253">
        <v>74.900000000000006</v>
      </c>
      <c r="I66" s="253">
        <v>58.3</v>
      </c>
      <c r="J66" s="253">
        <v>62.7</v>
      </c>
      <c r="K66" s="244">
        <v>58.653333333333329</v>
      </c>
      <c r="L66" s="244">
        <v>62.7</v>
      </c>
      <c r="M66" s="253">
        <v>59.010975609756095</v>
      </c>
      <c r="N66" s="253">
        <v>62.7</v>
      </c>
      <c r="O66" s="253">
        <v>64.900000000000006</v>
      </c>
      <c r="P66" s="253">
        <v>74.900000000000006</v>
      </c>
      <c r="Q66" s="253">
        <v>56.7</v>
      </c>
      <c r="R66" s="253">
        <v>74.900000000000006</v>
      </c>
      <c r="S66" s="253">
        <v>66.599999999999994</v>
      </c>
      <c r="T66" s="253">
        <v>74.900000000000006</v>
      </c>
      <c r="U66" s="253">
        <v>66.599999999999994</v>
      </c>
      <c r="V66" s="253">
        <v>74.900000000000006</v>
      </c>
      <c r="W66" s="244">
        <v>67.43249999999999</v>
      </c>
      <c r="X66" s="244">
        <v>74.900000000000006</v>
      </c>
      <c r="Z66" s="262"/>
    </row>
    <row r="67" spans="1:29">
      <c r="B67" s="224"/>
      <c r="C67" s="225"/>
      <c r="D67" s="226"/>
      <c r="E67" s="227"/>
      <c r="F67" s="228"/>
      <c r="G67" s="229"/>
      <c r="H67" s="229"/>
      <c r="I67" s="229"/>
      <c r="J67" s="229"/>
      <c r="K67" s="229"/>
      <c r="L67" s="229"/>
      <c r="M67" s="218"/>
      <c r="N67" s="218"/>
      <c r="O67" s="229"/>
      <c r="P67" s="229"/>
      <c r="Q67" s="229"/>
      <c r="R67" s="229"/>
      <c r="S67" s="229"/>
      <c r="T67" s="229"/>
      <c r="U67" s="229"/>
      <c r="V67" s="230"/>
      <c r="W67" s="229"/>
      <c r="X67" s="230"/>
      <c r="Z67" s="123"/>
    </row>
    <row r="68" spans="1:29" ht="20.25">
      <c r="B68" s="221" t="s">
        <v>192</v>
      </c>
      <c r="C68" s="225"/>
      <c r="D68" s="226"/>
      <c r="E68" s="227"/>
      <c r="F68" s="228"/>
      <c r="G68" s="311"/>
      <c r="H68" s="229"/>
      <c r="I68" s="229"/>
      <c r="J68" s="229"/>
      <c r="K68" s="229"/>
      <c r="L68" s="229"/>
      <c r="M68" s="218"/>
      <c r="N68" s="218"/>
      <c r="O68" s="229"/>
      <c r="P68" s="229"/>
      <c r="Q68" s="229"/>
      <c r="R68" s="229"/>
      <c r="S68" s="229"/>
      <c r="T68" s="229"/>
      <c r="U68" s="229"/>
      <c r="V68" s="230"/>
      <c r="W68" s="229"/>
      <c r="X68" s="230"/>
      <c r="Z68" s="123"/>
    </row>
    <row r="69" spans="1:29" s="38" customFormat="1">
      <c r="B69" s="312">
        <v>7896251802592</v>
      </c>
      <c r="C69" s="307">
        <v>660031</v>
      </c>
      <c r="D69" s="308" t="s">
        <v>191</v>
      </c>
      <c r="E69" s="309" t="s">
        <v>189</v>
      </c>
      <c r="F69" s="310">
        <v>24</v>
      </c>
      <c r="G69" s="244">
        <v>53.55735</v>
      </c>
      <c r="H69" s="244">
        <v>75.017250000000004</v>
      </c>
      <c r="I69" s="244">
        <v>42.942900000000009</v>
      </c>
      <c r="J69" s="244">
        <v>67.590600000000023</v>
      </c>
      <c r="K69" s="244">
        <v>43.203160000000004</v>
      </c>
      <c r="L69" s="244">
        <v>67.590600000000023</v>
      </c>
      <c r="M69" s="244">
        <v>43.46659390243903</v>
      </c>
      <c r="N69" s="244">
        <v>67.590600000000023</v>
      </c>
      <c r="O69" s="244">
        <v>53.55735</v>
      </c>
      <c r="P69" s="244">
        <v>75.017250000000004</v>
      </c>
      <c r="Q69" s="244">
        <v>61.769400000000005</v>
      </c>
      <c r="R69" s="244">
        <v>75.017250000000004</v>
      </c>
      <c r="S69" s="244">
        <v>53.55735</v>
      </c>
      <c r="T69" s="244">
        <v>75.017250000000004</v>
      </c>
      <c r="U69" s="244">
        <v>54.285000000000004</v>
      </c>
      <c r="V69" s="244">
        <v>76.022100000000009</v>
      </c>
      <c r="W69" s="244">
        <v>54.963562500000002</v>
      </c>
      <c r="X69" s="244">
        <v>76.022100000000009</v>
      </c>
      <c r="Z69" s="262"/>
    </row>
    <row r="70" spans="1:29" s="38" customFormat="1">
      <c r="B70" s="312">
        <v>7896251802127</v>
      </c>
      <c r="C70" s="307">
        <v>660033</v>
      </c>
      <c r="D70" s="308" t="s">
        <v>190</v>
      </c>
      <c r="E70" s="309" t="s">
        <v>189</v>
      </c>
      <c r="F70" s="310">
        <v>24</v>
      </c>
      <c r="G70" s="244">
        <v>64.033200000000008</v>
      </c>
      <c r="H70" s="244">
        <v>89.685750000000013</v>
      </c>
      <c r="I70" s="244">
        <v>51.339750000000016</v>
      </c>
      <c r="J70" s="244">
        <v>80.80380000000001</v>
      </c>
      <c r="K70" s="244">
        <v>51.650900000000014</v>
      </c>
      <c r="L70" s="244">
        <v>80.80380000000001</v>
      </c>
      <c r="M70" s="244">
        <v>51.96584451219514</v>
      </c>
      <c r="N70" s="244">
        <v>80.80380000000001</v>
      </c>
      <c r="O70" s="244">
        <v>64.033200000000008</v>
      </c>
      <c r="P70" s="244">
        <v>89.685750000000013</v>
      </c>
      <c r="Q70" s="244">
        <v>73.850700000000003</v>
      </c>
      <c r="R70" s="244">
        <v>89.685750000000013</v>
      </c>
      <c r="S70" s="244">
        <v>64.033200000000008</v>
      </c>
      <c r="T70" s="244">
        <v>89.685750000000013</v>
      </c>
      <c r="U70" s="244">
        <v>64.9572</v>
      </c>
      <c r="V70" s="244">
        <v>90.979350000000011</v>
      </c>
      <c r="W70" s="244">
        <v>65.769165000000001</v>
      </c>
      <c r="X70" s="244">
        <v>90.979350000000011</v>
      </c>
      <c r="Z70" s="262"/>
      <c r="AA70" s="262"/>
      <c r="AB70" s="262"/>
      <c r="AC70" s="262"/>
    </row>
    <row r="71" spans="1:29">
      <c r="A71" s="38"/>
      <c r="B71" s="224"/>
      <c r="C71" s="231"/>
      <c r="D71" s="232"/>
      <c r="E71" s="233"/>
      <c r="F71" s="234"/>
      <c r="G71" s="235"/>
      <c r="H71" s="235"/>
      <c r="I71" s="235"/>
      <c r="J71" s="235"/>
      <c r="K71" s="235"/>
      <c r="L71" s="235"/>
      <c r="M71" s="177"/>
      <c r="N71" s="177"/>
      <c r="O71" s="235"/>
      <c r="P71" s="235"/>
      <c r="Q71" s="235"/>
      <c r="R71" s="235"/>
      <c r="S71" s="235"/>
      <c r="T71" s="235"/>
      <c r="U71" s="235"/>
      <c r="V71" s="235"/>
      <c r="W71" s="235"/>
      <c r="X71" s="235"/>
      <c r="Z71" s="123"/>
      <c r="AA71" s="123"/>
      <c r="AB71" s="123"/>
      <c r="AC71" s="123"/>
    </row>
    <row r="72" spans="1:29" ht="20.25">
      <c r="A72" s="38"/>
      <c r="B72" s="221" t="s">
        <v>420</v>
      </c>
      <c r="C72" s="231"/>
      <c r="D72" s="232"/>
      <c r="E72" s="233"/>
      <c r="F72" s="234"/>
      <c r="G72" s="235"/>
      <c r="H72" s="235"/>
      <c r="I72" s="235"/>
      <c r="J72" s="235"/>
      <c r="K72" s="235"/>
      <c r="L72" s="235"/>
      <c r="M72" s="177"/>
      <c r="N72" s="177"/>
      <c r="O72" s="235"/>
      <c r="P72" s="235"/>
      <c r="Q72" s="235"/>
      <c r="R72" s="235"/>
      <c r="S72" s="235"/>
      <c r="T72" s="235"/>
      <c r="U72" s="235"/>
      <c r="V72" s="235"/>
      <c r="W72" s="235"/>
      <c r="X72" s="235"/>
      <c r="Z72" s="123"/>
      <c r="AA72" s="123"/>
      <c r="AB72" s="123"/>
      <c r="AC72" s="123"/>
    </row>
    <row r="73" spans="1:29">
      <c r="B73" s="236" t="s">
        <v>421</v>
      </c>
      <c r="C73" s="179">
        <v>660258</v>
      </c>
      <c r="D73" s="180" t="s">
        <v>422</v>
      </c>
      <c r="E73" s="49" t="s">
        <v>418</v>
      </c>
      <c r="F73" s="50">
        <v>120</v>
      </c>
      <c r="G73" s="178">
        <v>15.36</v>
      </c>
      <c r="H73" s="178">
        <v>22.05</v>
      </c>
      <c r="I73" s="178">
        <v>16.66</v>
      </c>
      <c r="J73" s="178">
        <v>18.690000000000001</v>
      </c>
      <c r="K73" s="244">
        <v>16.760969696969699</v>
      </c>
      <c r="L73" s="244">
        <v>18.690000000000001</v>
      </c>
      <c r="M73" s="253">
        <v>16.863170731707317</v>
      </c>
      <c r="N73" s="253">
        <v>18.690000000000001</v>
      </c>
      <c r="O73" s="178">
        <v>16.75</v>
      </c>
      <c r="P73" s="178">
        <v>22.05</v>
      </c>
      <c r="Q73" s="178">
        <v>17.690000000000001</v>
      </c>
      <c r="R73" s="178">
        <v>22.05</v>
      </c>
      <c r="S73" s="178">
        <v>13.91</v>
      </c>
      <c r="T73" s="178">
        <v>22.05</v>
      </c>
      <c r="U73" s="178">
        <v>16.010000000000002</v>
      </c>
      <c r="V73" s="178">
        <v>22.05</v>
      </c>
      <c r="W73" s="244">
        <v>16.210125000000001</v>
      </c>
      <c r="X73" s="244">
        <v>22.05</v>
      </c>
      <c r="Z73" s="123"/>
    </row>
    <row r="74" spans="1:29">
      <c r="B74" s="252">
        <v>7896251803704</v>
      </c>
      <c r="C74" s="63">
        <v>660245</v>
      </c>
      <c r="D74" s="255" t="s">
        <v>423</v>
      </c>
      <c r="E74" s="256" t="s">
        <v>361</v>
      </c>
      <c r="F74" s="257">
        <v>24</v>
      </c>
      <c r="G74" s="253">
        <v>47.3</v>
      </c>
      <c r="H74" s="253">
        <v>67.900000000000006</v>
      </c>
      <c r="I74" s="253">
        <v>50.67</v>
      </c>
      <c r="J74" s="253">
        <v>56.85</v>
      </c>
      <c r="K74" s="244">
        <v>50.977090909090911</v>
      </c>
      <c r="L74" s="244">
        <v>56.85</v>
      </c>
      <c r="M74" s="253">
        <v>51.287926829268294</v>
      </c>
      <c r="N74" s="253">
        <v>56.85</v>
      </c>
      <c r="O74" s="253">
        <v>49.46</v>
      </c>
      <c r="P74" s="253">
        <v>67.900000000000006</v>
      </c>
      <c r="Q74" s="253">
        <v>53.93</v>
      </c>
      <c r="R74" s="253">
        <v>67.900000000000006</v>
      </c>
      <c r="S74" s="253">
        <v>42.84</v>
      </c>
      <c r="T74" s="253">
        <v>67.900000000000006</v>
      </c>
      <c r="U74" s="253">
        <v>49.3</v>
      </c>
      <c r="V74" s="253">
        <v>67.900000000000006</v>
      </c>
      <c r="W74" s="244">
        <v>49.916249999999998</v>
      </c>
      <c r="X74" s="244">
        <v>67.900000000000006</v>
      </c>
      <c r="Z74" s="123"/>
      <c r="AA74" s="123"/>
      <c r="AB74" s="123"/>
    </row>
    <row r="75" spans="1:29">
      <c r="B75" s="252" t="s">
        <v>424</v>
      </c>
      <c r="C75" s="63">
        <v>660249</v>
      </c>
      <c r="D75" s="255" t="s">
        <v>425</v>
      </c>
      <c r="E75" s="256" t="s">
        <v>378</v>
      </c>
      <c r="F75" s="257">
        <v>24</v>
      </c>
      <c r="G75" s="253">
        <v>49.39</v>
      </c>
      <c r="H75" s="253">
        <v>70.900000000000006</v>
      </c>
      <c r="I75" s="253">
        <v>52.9</v>
      </c>
      <c r="J75" s="253">
        <v>59.35</v>
      </c>
      <c r="K75" s="244">
        <v>53.220606060606059</v>
      </c>
      <c r="L75" s="244">
        <v>59.35</v>
      </c>
      <c r="M75" s="253">
        <v>53.545121951219514</v>
      </c>
      <c r="N75" s="253">
        <v>59.35</v>
      </c>
      <c r="O75" s="253">
        <v>51.64</v>
      </c>
      <c r="P75" s="253">
        <v>70.900000000000006</v>
      </c>
      <c r="Q75" s="253">
        <v>56.4</v>
      </c>
      <c r="R75" s="253">
        <v>70.900000000000006</v>
      </c>
      <c r="S75" s="253">
        <v>44.73</v>
      </c>
      <c r="T75" s="253">
        <v>70.900000000000006</v>
      </c>
      <c r="U75" s="253">
        <v>51.48</v>
      </c>
      <c r="V75" s="253">
        <v>70.900000000000006</v>
      </c>
      <c r="W75" s="244">
        <v>52.123499999999993</v>
      </c>
      <c r="X75" s="244">
        <v>70.900000000000006</v>
      </c>
      <c r="Z75" s="123"/>
      <c r="AB75" s="124"/>
    </row>
    <row r="76" spans="1:29">
      <c r="B76" s="219" t="s">
        <v>461</v>
      </c>
      <c r="C76" s="179">
        <v>660284</v>
      </c>
      <c r="D76" s="180" t="s">
        <v>592</v>
      </c>
      <c r="E76" s="49" t="s">
        <v>365</v>
      </c>
      <c r="F76" s="50">
        <v>24</v>
      </c>
      <c r="G76" s="178">
        <v>52.18</v>
      </c>
      <c r="H76" s="178">
        <v>74.900000000000006</v>
      </c>
      <c r="I76" s="178">
        <v>55.9</v>
      </c>
      <c r="J76" s="178">
        <v>62.72</v>
      </c>
      <c r="K76" s="244">
        <v>56.238787878787882</v>
      </c>
      <c r="L76" s="244">
        <v>62.72</v>
      </c>
      <c r="M76" s="253">
        <v>56.581707317073175</v>
      </c>
      <c r="N76" s="253">
        <v>62.72</v>
      </c>
      <c r="O76" s="178">
        <v>56.88</v>
      </c>
      <c r="P76" s="178">
        <v>74.900000000000006</v>
      </c>
      <c r="Q76" s="178">
        <v>59.58</v>
      </c>
      <c r="R76" s="178">
        <v>74.900000000000006</v>
      </c>
      <c r="S76" s="178">
        <v>47.25</v>
      </c>
      <c r="T76" s="178">
        <v>74.900000000000006</v>
      </c>
      <c r="U76" s="178">
        <v>54.38</v>
      </c>
      <c r="V76" s="178">
        <v>74.900000000000006</v>
      </c>
      <c r="W76" s="244">
        <v>55.059750000000001</v>
      </c>
      <c r="X76" s="244">
        <v>74.900000000000006</v>
      </c>
      <c r="Z76" s="123"/>
    </row>
    <row r="77" spans="1:29">
      <c r="B77" s="219" t="s">
        <v>462</v>
      </c>
      <c r="C77" s="179">
        <v>660306</v>
      </c>
      <c r="D77" s="180" t="s">
        <v>593</v>
      </c>
      <c r="E77" s="49" t="s">
        <v>463</v>
      </c>
      <c r="F77" s="50">
        <v>20</v>
      </c>
      <c r="G77" s="178">
        <v>68.94</v>
      </c>
      <c r="H77" s="178">
        <v>98.9</v>
      </c>
      <c r="I77" s="178">
        <v>73.83</v>
      </c>
      <c r="J77" s="178">
        <v>82.84</v>
      </c>
      <c r="K77" s="244">
        <v>74.277454545454546</v>
      </c>
      <c r="L77" s="244">
        <v>82.84</v>
      </c>
      <c r="M77" s="253">
        <v>74.730365853658526</v>
      </c>
      <c r="N77" s="253">
        <v>82.84</v>
      </c>
      <c r="O77" s="178">
        <v>75.099999999999994</v>
      </c>
      <c r="P77" s="178">
        <v>98.9</v>
      </c>
      <c r="Q77" s="178">
        <v>78.67</v>
      </c>
      <c r="R77" s="178">
        <v>98.9</v>
      </c>
      <c r="S77" s="178">
        <v>62.4</v>
      </c>
      <c r="T77" s="178">
        <v>98.9</v>
      </c>
      <c r="U77" s="178">
        <v>71.81</v>
      </c>
      <c r="V77" s="178">
        <v>98.9</v>
      </c>
      <c r="W77" s="244">
        <v>72.707625000000007</v>
      </c>
      <c r="X77" s="244">
        <v>98.9</v>
      </c>
      <c r="Z77" s="123"/>
    </row>
    <row r="78" spans="1:29" s="38" customFormat="1">
      <c r="B78" s="306" t="s">
        <v>478</v>
      </c>
      <c r="C78" s="307">
        <v>660319</v>
      </c>
      <c r="D78" s="308" t="s">
        <v>479</v>
      </c>
      <c r="E78" s="309" t="s">
        <v>369</v>
      </c>
      <c r="F78" s="310">
        <v>24</v>
      </c>
      <c r="G78" s="244">
        <v>27.83</v>
      </c>
      <c r="H78" s="244">
        <v>39.9</v>
      </c>
      <c r="I78" s="244">
        <v>29.78</v>
      </c>
      <c r="J78" s="244">
        <v>39.9</v>
      </c>
      <c r="K78" s="244">
        <v>29.960484848484853</v>
      </c>
      <c r="L78" s="244">
        <v>39.9</v>
      </c>
      <c r="M78" s="244">
        <v>30.143170731707322</v>
      </c>
      <c r="N78" s="244">
        <v>39.9</v>
      </c>
      <c r="O78" s="244">
        <v>30.335000000000001</v>
      </c>
      <c r="P78" s="244">
        <v>39.9</v>
      </c>
      <c r="Q78" s="244">
        <v>29.400033006620173</v>
      </c>
      <c r="R78" s="244">
        <v>39.9</v>
      </c>
      <c r="S78" s="244">
        <v>23.934650930149004</v>
      </c>
      <c r="T78" s="244">
        <v>39.9</v>
      </c>
      <c r="U78" s="244">
        <v>29.01</v>
      </c>
      <c r="V78" s="244">
        <v>39.9</v>
      </c>
      <c r="W78" s="244">
        <v>29.372625000000003</v>
      </c>
      <c r="X78" s="244">
        <v>39.9</v>
      </c>
      <c r="Z78" s="262"/>
    </row>
    <row r="79" spans="1:29" s="38" customFormat="1">
      <c r="B79" s="252" t="s">
        <v>584</v>
      </c>
      <c r="C79" s="63">
        <v>660320</v>
      </c>
      <c r="D79" s="255" t="s">
        <v>575</v>
      </c>
      <c r="E79" s="256" t="s">
        <v>407</v>
      </c>
      <c r="F79" s="257">
        <v>24</v>
      </c>
      <c r="G79" s="253">
        <v>38.25</v>
      </c>
      <c r="H79" s="253">
        <v>54.9</v>
      </c>
      <c r="I79" s="253">
        <v>40.97</v>
      </c>
      <c r="J79" s="253">
        <v>45.97</v>
      </c>
      <c r="K79" s="244">
        <v>41.218303030303034</v>
      </c>
      <c r="L79" s="244">
        <v>45.97</v>
      </c>
      <c r="M79" s="253">
        <v>41.469634146341463</v>
      </c>
      <c r="N79" s="253">
        <v>45.97</v>
      </c>
      <c r="O79" s="253">
        <v>41.69</v>
      </c>
      <c r="P79" s="253">
        <v>54.9</v>
      </c>
      <c r="Q79" s="253">
        <v>43.67</v>
      </c>
      <c r="R79" s="253">
        <v>54.9</v>
      </c>
      <c r="S79" s="253">
        <v>34.64</v>
      </c>
      <c r="T79" s="253">
        <v>54.9</v>
      </c>
      <c r="U79" s="253">
        <v>39.86</v>
      </c>
      <c r="V79" s="253">
        <v>54.9</v>
      </c>
      <c r="W79" s="244">
        <v>40.358249999999998</v>
      </c>
      <c r="X79" s="244">
        <v>54.9</v>
      </c>
      <c r="Z79" s="262"/>
    </row>
    <row r="80" spans="1:29" s="38" customFormat="1">
      <c r="B80" s="252" t="s">
        <v>585</v>
      </c>
      <c r="C80" s="63">
        <v>660321</v>
      </c>
      <c r="D80" s="255" t="s">
        <v>575</v>
      </c>
      <c r="E80" s="256" t="s">
        <v>419</v>
      </c>
      <c r="F80" s="257">
        <v>24</v>
      </c>
      <c r="G80" s="253">
        <v>50.79</v>
      </c>
      <c r="H80" s="253">
        <v>72.900000000000006</v>
      </c>
      <c r="I80" s="253">
        <v>54.41</v>
      </c>
      <c r="J80" s="253">
        <v>61.05</v>
      </c>
      <c r="K80" s="244">
        <v>54.739757575757572</v>
      </c>
      <c r="L80" s="244">
        <v>61.05</v>
      </c>
      <c r="M80" s="253">
        <v>55.073536585365851</v>
      </c>
      <c r="N80" s="253">
        <v>61.05</v>
      </c>
      <c r="O80" s="253">
        <v>55.36</v>
      </c>
      <c r="P80" s="253">
        <v>72.900000000000006</v>
      </c>
      <c r="Q80" s="253">
        <v>57.99</v>
      </c>
      <c r="R80" s="253">
        <v>72.900000000000006</v>
      </c>
      <c r="S80" s="253">
        <v>45.99</v>
      </c>
      <c r="T80" s="253">
        <v>72.900000000000006</v>
      </c>
      <c r="U80" s="253">
        <v>52.93</v>
      </c>
      <c r="V80" s="253">
        <v>72.900000000000006</v>
      </c>
      <c r="W80" s="244">
        <v>53.591625000000001</v>
      </c>
      <c r="X80" s="244">
        <v>72.900000000000006</v>
      </c>
      <c r="Z80" s="262"/>
    </row>
    <row r="81" spans="1:29" s="38" customFormat="1">
      <c r="B81" s="252" t="s">
        <v>586</v>
      </c>
      <c r="C81" s="63">
        <v>660282</v>
      </c>
      <c r="D81" s="255" t="s">
        <v>575</v>
      </c>
      <c r="E81" s="256" t="s">
        <v>372</v>
      </c>
      <c r="F81" s="257">
        <v>28</v>
      </c>
      <c r="G81" s="253">
        <v>62.64</v>
      </c>
      <c r="H81" s="253">
        <v>89.9</v>
      </c>
      <c r="I81" s="253">
        <v>67.11</v>
      </c>
      <c r="J81" s="253">
        <v>75.3</v>
      </c>
      <c r="K81" s="244">
        <v>67.516727272727266</v>
      </c>
      <c r="L81" s="244">
        <v>75.3</v>
      </c>
      <c r="M81" s="253">
        <v>67.928414634146336</v>
      </c>
      <c r="N81" s="253">
        <v>75.3</v>
      </c>
      <c r="O81" s="253">
        <v>68.27</v>
      </c>
      <c r="P81" s="253">
        <v>89.9</v>
      </c>
      <c r="Q81" s="253">
        <v>71.510000000000005</v>
      </c>
      <c r="R81" s="253">
        <v>89.9</v>
      </c>
      <c r="S81" s="253">
        <v>56.72</v>
      </c>
      <c r="T81" s="253">
        <v>89.9</v>
      </c>
      <c r="U81" s="253">
        <v>65.28</v>
      </c>
      <c r="V81" s="253">
        <v>89.9</v>
      </c>
      <c r="W81" s="244">
        <v>66.096000000000004</v>
      </c>
      <c r="X81" s="244">
        <v>89.9</v>
      </c>
      <c r="Z81" s="262"/>
    </row>
    <row r="82" spans="1:29" s="38" customFormat="1">
      <c r="B82" s="252" t="s">
        <v>587</v>
      </c>
      <c r="C82" s="63">
        <v>660327</v>
      </c>
      <c r="D82" s="255" t="s">
        <v>576</v>
      </c>
      <c r="E82" s="256" t="s">
        <v>365</v>
      </c>
      <c r="F82" s="257">
        <v>24</v>
      </c>
      <c r="G82" s="253">
        <v>55.66</v>
      </c>
      <c r="H82" s="253">
        <v>79.900000000000006</v>
      </c>
      <c r="I82" s="253">
        <v>59.56</v>
      </c>
      <c r="J82" s="253">
        <v>66.91</v>
      </c>
      <c r="K82" s="244">
        <v>59.920969696969706</v>
      </c>
      <c r="L82" s="244">
        <v>66.91</v>
      </c>
      <c r="M82" s="253">
        <v>60.286341463414644</v>
      </c>
      <c r="N82" s="253">
        <v>66.91</v>
      </c>
      <c r="O82" s="253">
        <v>60.67</v>
      </c>
      <c r="P82" s="253">
        <v>79.900000000000006</v>
      </c>
      <c r="Q82" s="253">
        <v>63.56</v>
      </c>
      <c r="R82" s="253">
        <v>79.900000000000006</v>
      </c>
      <c r="S82" s="253">
        <v>50.41</v>
      </c>
      <c r="T82" s="253">
        <v>79.900000000000006</v>
      </c>
      <c r="U82" s="253">
        <v>58.02</v>
      </c>
      <c r="V82" s="253">
        <v>79.900000000000006</v>
      </c>
      <c r="W82" s="244">
        <v>58.745250000000006</v>
      </c>
      <c r="X82" s="244">
        <v>79.900000000000006</v>
      </c>
      <c r="Z82" s="262"/>
    </row>
    <row r="83" spans="1:29" s="38" customFormat="1">
      <c r="B83" s="252" t="s">
        <v>588</v>
      </c>
      <c r="C83" s="63">
        <v>660328</v>
      </c>
      <c r="D83" s="255" t="s">
        <v>577</v>
      </c>
      <c r="E83" s="256" t="s">
        <v>365</v>
      </c>
      <c r="F83" s="257">
        <v>24</v>
      </c>
      <c r="G83" s="253">
        <v>59.84</v>
      </c>
      <c r="H83" s="253">
        <v>85.9</v>
      </c>
      <c r="I83" s="253">
        <v>64.12</v>
      </c>
      <c r="J83" s="253">
        <v>71.94</v>
      </c>
      <c r="K83" s="244">
        <v>64.50860606060607</v>
      </c>
      <c r="L83" s="244">
        <v>71.94</v>
      </c>
      <c r="M83" s="253">
        <v>64.901951219512199</v>
      </c>
      <c r="N83" s="253">
        <v>71.94</v>
      </c>
      <c r="O83" s="253">
        <v>60.03</v>
      </c>
      <c r="P83" s="253">
        <v>85.9</v>
      </c>
      <c r="Q83" s="253">
        <v>68.33</v>
      </c>
      <c r="R83" s="253">
        <v>85.9</v>
      </c>
      <c r="S83" s="253">
        <v>54.19</v>
      </c>
      <c r="T83" s="253">
        <v>85.9</v>
      </c>
      <c r="U83" s="253">
        <v>62.37</v>
      </c>
      <c r="V83" s="253">
        <v>85.9</v>
      </c>
      <c r="W83" s="244">
        <v>63.149625</v>
      </c>
      <c r="X83" s="244">
        <v>85.9</v>
      </c>
      <c r="Z83" s="262"/>
    </row>
    <row r="84" spans="1:29" s="38" customFormat="1">
      <c r="B84" s="252" t="s">
        <v>589</v>
      </c>
      <c r="C84" s="63">
        <v>660329</v>
      </c>
      <c r="D84" s="255" t="s">
        <v>578</v>
      </c>
      <c r="E84" s="256" t="s">
        <v>407</v>
      </c>
      <c r="F84" s="257">
        <v>24</v>
      </c>
      <c r="G84" s="253">
        <v>59.84</v>
      </c>
      <c r="H84" s="253">
        <v>85.9</v>
      </c>
      <c r="I84" s="253">
        <v>64.12</v>
      </c>
      <c r="J84" s="253">
        <v>71.94</v>
      </c>
      <c r="K84" s="244">
        <v>64.50860606060607</v>
      </c>
      <c r="L84" s="244">
        <v>71.94</v>
      </c>
      <c r="M84" s="253">
        <v>64.901951219512199</v>
      </c>
      <c r="N84" s="253">
        <v>71.94</v>
      </c>
      <c r="O84" s="253">
        <v>60.03</v>
      </c>
      <c r="P84" s="253">
        <v>85.9</v>
      </c>
      <c r="Q84" s="253">
        <v>68.33</v>
      </c>
      <c r="R84" s="253">
        <v>85.9</v>
      </c>
      <c r="S84" s="253">
        <v>54.19</v>
      </c>
      <c r="T84" s="253">
        <v>85.9</v>
      </c>
      <c r="U84" s="253">
        <v>62.37</v>
      </c>
      <c r="V84" s="253">
        <v>85.9</v>
      </c>
      <c r="W84" s="244">
        <v>63.149625</v>
      </c>
      <c r="X84" s="244">
        <v>85.9</v>
      </c>
      <c r="Z84" s="262"/>
    </row>
    <row r="85" spans="1:29" s="38" customFormat="1">
      <c r="B85" s="252" t="s">
        <v>590</v>
      </c>
      <c r="C85" s="63">
        <v>660286</v>
      </c>
      <c r="D85" s="255" t="s">
        <v>579</v>
      </c>
      <c r="E85" s="256" t="s">
        <v>365</v>
      </c>
      <c r="F85" s="257">
        <v>24</v>
      </c>
      <c r="G85" s="253">
        <v>31.98</v>
      </c>
      <c r="H85" s="253">
        <v>45.9</v>
      </c>
      <c r="I85" s="253">
        <v>34.26</v>
      </c>
      <c r="J85" s="253">
        <v>38.44</v>
      </c>
      <c r="K85" s="244">
        <v>34.467636363636359</v>
      </c>
      <c r="L85" s="244">
        <v>38.44</v>
      </c>
      <c r="M85" s="253">
        <v>34.677804878048782</v>
      </c>
      <c r="N85" s="253">
        <v>38.44</v>
      </c>
      <c r="O85" s="253">
        <v>34.85</v>
      </c>
      <c r="P85" s="253">
        <v>45.9</v>
      </c>
      <c r="Q85" s="253">
        <v>36.51</v>
      </c>
      <c r="R85" s="253">
        <v>45.9</v>
      </c>
      <c r="S85" s="253">
        <v>28.96</v>
      </c>
      <c r="T85" s="253">
        <v>45.9</v>
      </c>
      <c r="U85" s="253">
        <v>33.33</v>
      </c>
      <c r="V85" s="253">
        <v>45.9</v>
      </c>
      <c r="W85" s="244">
        <v>33.746624999999995</v>
      </c>
      <c r="X85" s="244">
        <v>45.9</v>
      </c>
      <c r="Z85" s="262"/>
    </row>
    <row r="86" spans="1:29" s="38" customFormat="1">
      <c r="B86" s="252" t="s">
        <v>591</v>
      </c>
      <c r="C86" s="63">
        <v>660285</v>
      </c>
      <c r="D86" s="255" t="s">
        <v>580</v>
      </c>
      <c r="E86" s="256" t="s">
        <v>365</v>
      </c>
      <c r="F86" s="257">
        <v>24</v>
      </c>
      <c r="G86" s="253">
        <v>31.98</v>
      </c>
      <c r="H86" s="253">
        <v>45.9</v>
      </c>
      <c r="I86" s="253">
        <v>34.26</v>
      </c>
      <c r="J86" s="253">
        <v>38.44</v>
      </c>
      <c r="K86" s="244">
        <v>34.467636363636359</v>
      </c>
      <c r="L86" s="244">
        <v>38.44</v>
      </c>
      <c r="M86" s="253">
        <v>34.677804878048782</v>
      </c>
      <c r="N86" s="253">
        <v>38.44</v>
      </c>
      <c r="O86" s="253">
        <v>34.85</v>
      </c>
      <c r="P86" s="253">
        <v>45.9</v>
      </c>
      <c r="Q86" s="253">
        <v>36.51</v>
      </c>
      <c r="R86" s="253">
        <v>45.9</v>
      </c>
      <c r="S86" s="253">
        <v>28.96</v>
      </c>
      <c r="T86" s="253">
        <v>45.9</v>
      </c>
      <c r="U86" s="253">
        <v>33.33</v>
      </c>
      <c r="V86" s="253">
        <v>45.9</v>
      </c>
      <c r="W86" s="244">
        <v>33.746624999999995</v>
      </c>
      <c r="X86" s="244">
        <v>45.9</v>
      </c>
      <c r="Z86" s="262"/>
    </row>
    <row r="87" spans="1:29" s="38" customFormat="1">
      <c r="B87" s="252">
        <v>7896251804565</v>
      </c>
      <c r="C87" s="63">
        <v>660280</v>
      </c>
      <c r="D87" s="255" t="s">
        <v>581</v>
      </c>
      <c r="E87" s="256" t="s">
        <v>594</v>
      </c>
      <c r="F87" s="257">
        <v>15</v>
      </c>
      <c r="G87" s="253">
        <v>47.3</v>
      </c>
      <c r="H87" s="253">
        <v>67.900000000000006</v>
      </c>
      <c r="I87" s="253">
        <v>50.67</v>
      </c>
      <c r="J87" s="253">
        <v>56.85</v>
      </c>
      <c r="K87" s="244">
        <v>50.977090909090911</v>
      </c>
      <c r="L87" s="244">
        <v>56.85</v>
      </c>
      <c r="M87" s="253">
        <v>51.287926829268294</v>
      </c>
      <c r="N87" s="253">
        <v>56.85</v>
      </c>
      <c r="O87" s="253">
        <v>49.46</v>
      </c>
      <c r="P87" s="253">
        <v>67.900000000000006</v>
      </c>
      <c r="Q87" s="253">
        <v>53.93</v>
      </c>
      <c r="R87" s="253">
        <v>67.900000000000006</v>
      </c>
      <c r="S87" s="253">
        <v>42.84</v>
      </c>
      <c r="T87" s="253">
        <v>67.900000000000006</v>
      </c>
      <c r="U87" s="253">
        <v>49.3</v>
      </c>
      <c r="V87" s="253">
        <v>67.900000000000006</v>
      </c>
      <c r="W87" s="244">
        <v>49.916249999999998</v>
      </c>
      <c r="X87" s="244">
        <v>67.900000000000006</v>
      </c>
      <c r="Z87" s="262"/>
    </row>
    <row r="88" spans="1:29" s="38" customFormat="1">
      <c r="B88" s="252">
        <v>7896251804589</v>
      </c>
      <c r="C88" s="63">
        <v>660281</v>
      </c>
      <c r="D88" s="255" t="s">
        <v>582</v>
      </c>
      <c r="E88" s="256" t="s">
        <v>594</v>
      </c>
      <c r="F88" s="257">
        <v>10</v>
      </c>
      <c r="G88" s="253">
        <v>68.94</v>
      </c>
      <c r="H88" s="253">
        <v>98.9</v>
      </c>
      <c r="I88" s="253">
        <v>73.83</v>
      </c>
      <c r="J88" s="253">
        <v>82.84</v>
      </c>
      <c r="K88" s="244">
        <v>74.277454545454546</v>
      </c>
      <c r="L88" s="244">
        <v>82.84</v>
      </c>
      <c r="M88" s="253">
        <v>74.730365853658526</v>
      </c>
      <c r="N88" s="253">
        <v>82.84</v>
      </c>
      <c r="O88" s="253">
        <v>75.099999999999994</v>
      </c>
      <c r="P88" s="253">
        <v>98.9</v>
      </c>
      <c r="Q88" s="253">
        <v>78.67</v>
      </c>
      <c r="R88" s="253">
        <v>98.9</v>
      </c>
      <c r="S88" s="253">
        <v>62.4</v>
      </c>
      <c r="T88" s="253">
        <v>98.9</v>
      </c>
      <c r="U88" s="253">
        <v>71.81</v>
      </c>
      <c r="V88" s="253">
        <v>98.9</v>
      </c>
      <c r="W88" s="244">
        <v>72.707625000000007</v>
      </c>
      <c r="X88" s="244">
        <v>98.9</v>
      </c>
      <c r="Z88" s="262"/>
    </row>
    <row r="89" spans="1:29" s="38" customFormat="1">
      <c r="B89" s="252">
        <v>7896251804572</v>
      </c>
      <c r="C89" s="63">
        <v>660313</v>
      </c>
      <c r="D89" s="255" t="s">
        <v>583</v>
      </c>
      <c r="E89" s="256" t="s">
        <v>594</v>
      </c>
      <c r="F89" s="257">
        <v>10</v>
      </c>
      <c r="G89" s="253">
        <v>62.64</v>
      </c>
      <c r="H89" s="253">
        <v>89.9</v>
      </c>
      <c r="I89" s="253">
        <v>67.11</v>
      </c>
      <c r="J89" s="253">
        <v>75.3</v>
      </c>
      <c r="K89" s="244">
        <v>67.516727272727266</v>
      </c>
      <c r="L89" s="244">
        <v>75.3</v>
      </c>
      <c r="M89" s="253">
        <v>67.928414634146336</v>
      </c>
      <c r="N89" s="253">
        <v>75.3</v>
      </c>
      <c r="O89" s="253">
        <v>68.27</v>
      </c>
      <c r="P89" s="253">
        <v>89.9</v>
      </c>
      <c r="Q89" s="253">
        <v>71.510000000000005</v>
      </c>
      <c r="R89" s="253">
        <v>89.9</v>
      </c>
      <c r="S89" s="253">
        <v>56.72</v>
      </c>
      <c r="T89" s="253">
        <v>89.9</v>
      </c>
      <c r="U89" s="253">
        <v>65.28</v>
      </c>
      <c r="V89" s="253">
        <v>89.9</v>
      </c>
      <c r="W89" s="244">
        <v>66.096000000000004</v>
      </c>
      <c r="X89" s="244">
        <v>89.9</v>
      </c>
      <c r="Z89" s="262"/>
    </row>
    <row r="90" spans="1:29" s="38" customFormat="1">
      <c r="B90" s="252">
        <v>7896251804459</v>
      </c>
      <c r="C90" s="63">
        <v>660330</v>
      </c>
      <c r="D90" s="255" t="s">
        <v>633</v>
      </c>
      <c r="E90" s="256" t="s">
        <v>643</v>
      </c>
      <c r="F90" s="257">
        <v>24</v>
      </c>
      <c r="G90" s="253">
        <v>74.900000000000006</v>
      </c>
      <c r="H90" s="253">
        <v>89.9</v>
      </c>
      <c r="I90" s="253">
        <v>69.900000000000006</v>
      </c>
      <c r="J90" s="253">
        <v>75.27</v>
      </c>
      <c r="K90" s="244">
        <v>70.323636363636368</v>
      </c>
      <c r="L90" s="244">
        <v>75.27</v>
      </c>
      <c r="M90" s="253">
        <v>70.752439024390256</v>
      </c>
      <c r="N90" s="253">
        <v>75.27</v>
      </c>
      <c r="O90" s="253">
        <v>77.900000000000006</v>
      </c>
      <c r="P90" s="253">
        <v>89.9</v>
      </c>
      <c r="Q90" s="253">
        <v>67.900000000000006</v>
      </c>
      <c r="R90" s="253">
        <v>89.9</v>
      </c>
      <c r="S90" s="253">
        <v>79.900000000000006</v>
      </c>
      <c r="T90" s="253">
        <v>89.9</v>
      </c>
      <c r="U90" s="253">
        <v>79.900000000000006</v>
      </c>
      <c r="V90" s="253">
        <v>89.9</v>
      </c>
      <c r="W90" s="244">
        <v>80.898750000000007</v>
      </c>
      <c r="X90" s="244">
        <v>89.9</v>
      </c>
      <c r="Z90" s="262"/>
    </row>
    <row r="91" spans="1:29" s="38" customFormat="1">
      <c r="B91" s="252">
        <v>7896251804466</v>
      </c>
      <c r="C91" s="63">
        <v>660331</v>
      </c>
      <c r="D91" s="255" t="s">
        <v>634</v>
      </c>
      <c r="E91" s="256" t="s">
        <v>643</v>
      </c>
      <c r="F91" s="257">
        <v>24</v>
      </c>
      <c r="G91" s="253">
        <v>74.900000000000006</v>
      </c>
      <c r="H91" s="253">
        <v>89.9</v>
      </c>
      <c r="I91" s="253">
        <v>69.900000000000006</v>
      </c>
      <c r="J91" s="253">
        <v>75.27</v>
      </c>
      <c r="K91" s="244">
        <v>70.323636363636368</v>
      </c>
      <c r="L91" s="244">
        <v>75.27</v>
      </c>
      <c r="M91" s="253">
        <v>70.752439024390256</v>
      </c>
      <c r="N91" s="253">
        <v>75.27</v>
      </c>
      <c r="O91" s="253">
        <v>77.900000000000006</v>
      </c>
      <c r="P91" s="253">
        <v>89.9</v>
      </c>
      <c r="Q91" s="253">
        <v>67.900000000000006</v>
      </c>
      <c r="R91" s="253">
        <v>89.9</v>
      </c>
      <c r="S91" s="253">
        <v>79.900000000000006</v>
      </c>
      <c r="T91" s="253">
        <v>89.9</v>
      </c>
      <c r="U91" s="253">
        <v>79.900000000000006</v>
      </c>
      <c r="V91" s="253">
        <v>89.9</v>
      </c>
      <c r="W91" s="244">
        <v>80.898750000000007</v>
      </c>
      <c r="X91" s="244">
        <v>89.9</v>
      </c>
      <c r="Z91" s="262"/>
    </row>
    <row r="92" spans="1:29" s="38" customFormat="1">
      <c r="A92" s="38" t="s">
        <v>390</v>
      </c>
      <c r="B92" s="306">
        <v>7896251804541</v>
      </c>
      <c r="C92" s="307">
        <v>660338</v>
      </c>
      <c r="D92" s="308" t="s">
        <v>636</v>
      </c>
      <c r="E92" s="309" t="s">
        <v>645</v>
      </c>
      <c r="F92" s="310">
        <v>24</v>
      </c>
      <c r="G92" s="244">
        <v>42.9</v>
      </c>
      <c r="H92" s="244">
        <v>49.9</v>
      </c>
      <c r="I92" s="244">
        <v>37.9</v>
      </c>
      <c r="J92" s="244">
        <v>41.78</v>
      </c>
      <c r="K92" s="244">
        <v>38.129696969696965</v>
      </c>
      <c r="L92" s="244">
        <v>41.78</v>
      </c>
      <c r="M92" s="244">
        <v>38.362195121951217</v>
      </c>
      <c r="N92" s="244">
        <v>41.78</v>
      </c>
      <c r="O92" s="244">
        <v>41.936331109154239</v>
      </c>
      <c r="P92" s="244">
        <v>49.9</v>
      </c>
      <c r="Q92" s="244">
        <v>37.9</v>
      </c>
      <c r="R92" s="244">
        <v>49.9</v>
      </c>
      <c r="S92" s="244">
        <v>32.203108991695302</v>
      </c>
      <c r="T92" s="244">
        <v>49.9</v>
      </c>
      <c r="U92" s="244">
        <v>41.342067956085771</v>
      </c>
      <c r="V92" s="244">
        <v>49.9</v>
      </c>
      <c r="W92" s="244">
        <v>41.858843805536843</v>
      </c>
      <c r="X92" s="244">
        <v>49.9</v>
      </c>
      <c r="Z92" s="262"/>
    </row>
    <row r="93" spans="1:29" s="38" customFormat="1">
      <c r="A93" s="38" t="s">
        <v>390</v>
      </c>
      <c r="B93" s="306">
        <v>7896251804480</v>
      </c>
      <c r="C93" s="307">
        <v>660326</v>
      </c>
      <c r="D93" s="308" t="s">
        <v>672</v>
      </c>
      <c r="E93" s="309" t="s">
        <v>415</v>
      </c>
      <c r="F93" s="310">
        <v>24</v>
      </c>
      <c r="G93" s="244">
        <v>59.42</v>
      </c>
      <c r="H93" s="244">
        <v>69.900000000000006</v>
      </c>
      <c r="I93" s="244">
        <v>49.05</v>
      </c>
      <c r="J93" s="244">
        <v>58.52</v>
      </c>
      <c r="K93" s="244">
        <v>49.347272727272724</v>
      </c>
      <c r="L93" s="244">
        <v>58.52</v>
      </c>
      <c r="M93" s="244">
        <f>I93*(1-17%)/(1-18%)</f>
        <v>49.648170731707303</v>
      </c>
      <c r="N93" s="244">
        <f t="shared" ref="N93" si="0">L93</f>
        <v>58.52</v>
      </c>
      <c r="O93" s="244">
        <v>63.01</v>
      </c>
      <c r="P93" s="244">
        <v>69.900000000000006</v>
      </c>
      <c r="Q93" s="244">
        <v>52.29</v>
      </c>
      <c r="R93" s="244">
        <v>69.900000000000006</v>
      </c>
      <c r="S93" s="244">
        <v>63.77</v>
      </c>
      <c r="T93" s="244">
        <v>69.900000000000006</v>
      </c>
      <c r="U93" s="244">
        <v>64.56</v>
      </c>
      <c r="V93" s="244">
        <v>69.900000000000006</v>
      </c>
      <c r="W93" s="244">
        <v>65.367000000000004</v>
      </c>
      <c r="X93" s="244">
        <v>69.900000000000006</v>
      </c>
      <c r="Z93" s="262"/>
    </row>
    <row r="94" spans="1:29">
      <c r="B94" s="224"/>
      <c r="C94" s="225"/>
      <c r="D94" s="226"/>
      <c r="E94" s="227"/>
      <c r="F94" s="228"/>
      <c r="G94" s="229"/>
      <c r="H94" s="229"/>
      <c r="I94" s="229"/>
      <c r="J94" s="229"/>
      <c r="K94" s="229"/>
      <c r="L94" s="229"/>
      <c r="M94" s="218"/>
      <c r="N94" s="218"/>
      <c r="O94" s="229"/>
      <c r="P94" s="229"/>
      <c r="Q94" s="229"/>
      <c r="R94" s="229"/>
      <c r="S94" s="229"/>
      <c r="T94" s="229"/>
      <c r="U94" s="229"/>
      <c r="V94" s="230"/>
      <c r="W94" s="229"/>
      <c r="X94" s="230"/>
      <c r="Z94" s="123"/>
    </row>
    <row r="95" spans="1:29" ht="20.25">
      <c r="A95" s="38"/>
      <c r="B95" s="221" t="s">
        <v>426</v>
      </c>
      <c r="C95" s="222"/>
      <c r="D95" s="222"/>
      <c r="E95" s="222"/>
      <c r="F95" s="222"/>
      <c r="G95" s="313"/>
      <c r="H95" s="222"/>
      <c r="I95" s="222"/>
      <c r="J95" s="222"/>
      <c r="K95" s="222"/>
      <c r="L95" s="222"/>
      <c r="M95" s="137"/>
      <c r="N95" s="137"/>
      <c r="O95" s="222"/>
      <c r="P95" s="222"/>
      <c r="Q95" s="222"/>
      <c r="R95" s="222"/>
      <c r="S95" s="222"/>
      <c r="T95" s="222"/>
      <c r="U95" s="222"/>
      <c r="V95" s="223"/>
      <c r="W95" s="222"/>
      <c r="X95" s="223"/>
      <c r="Z95" s="123"/>
      <c r="AA95" s="123"/>
      <c r="AB95" s="123"/>
      <c r="AC95" s="123"/>
    </row>
    <row r="96" spans="1:29" s="38" customFormat="1">
      <c r="B96" s="252">
        <v>7896251802943</v>
      </c>
      <c r="C96" s="63">
        <v>660210</v>
      </c>
      <c r="D96" s="255" t="s">
        <v>427</v>
      </c>
      <c r="E96" s="256" t="s">
        <v>407</v>
      </c>
      <c r="F96" s="257">
        <v>24</v>
      </c>
      <c r="G96" s="253">
        <v>38.718000000000004</v>
      </c>
      <c r="H96" s="253">
        <v>51.548400000000001</v>
      </c>
      <c r="I96" s="253">
        <v>24.1812</v>
      </c>
      <c r="J96" s="253">
        <v>38.264400000000002</v>
      </c>
      <c r="K96" s="244">
        <v>24.327752727272728</v>
      </c>
      <c r="L96" s="244">
        <v>38.264400000000002</v>
      </c>
      <c r="M96" s="253">
        <v>24.476092682926829</v>
      </c>
      <c r="N96" s="253">
        <v>38.264400000000002</v>
      </c>
      <c r="O96" s="253">
        <v>38.718000000000004</v>
      </c>
      <c r="P96" s="253">
        <v>51.548400000000001</v>
      </c>
      <c r="Q96" s="253">
        <v>39.484800000000007</v>
      </c>
      <c r="R96" s="253">
        <v>51.548400000000001</v>
      </c>
      <c r="S96" s="253">
        <v>38.718000000000004</v>
      </c>
      <c r="T96" s="253">
        <v>51.548400000000001</v>
      </c>
      <c r="U96" s="253">
        <v>35.305199999999999</v>
      </c>
      <c r="V96" s="253">
        <v>43.599600000000002</v>
      </c>
      <c r="W96" s="244">
        <v>35.746515000000002</v>
      </c>
      <c r="X96" s="244">
        <v>43.599600000000002</v>
      </c>
      <c r="Z96" s="259"/>
    </row>
    <row r="97" spans="1:29" s="38" customFormat="1">
      <c r="B97" s="306">
        <v>7896251802950</v>
      </c>
      <c r="C97" s="307">
        <v>660209</v>
      </c>
      <c r="D97" s="308" t="s">
        <v>428</v>
      </c>
      <c r="E97" s="309" t="s">
        <v>419</v>
      </c>
      <c r="F97" s="310">
        <v>24</v>
      </c>
      <c r="G97" s="244">
        <v>50.418720000000008</v>
      </c>
      <c r="H97" s="244">
        <v>55.93104000000001</v>
      </c>
      <c r="I97" s="244">
        <v>31.482000000000003</v>
      </c>
      <c r="J97" s="244">
        <v>49.979160000000007</v>
      </c>
      <c r="K97" s="244">
        <v>31.672800000000006</v>
      </c>
      <c r="L97" s="244">
        <v>49.979160000000007</v>
      </c>
      <c r="M97" s="244">
        <v>31.8659268292683</v>
      </c>
      <c r="N97" s="244">
        <v>49.979160000000007</v>
      </c>
      <c r="O97" s="244">
        <v>50.418720000000008</v>
      </c>
      <c r="P97" s="244">
        <v>55.93104000000001</v>
      </c>
      <c r="Q97" s="244">
        <v>51.40476000000001</v>
      </c>
      <c r="R97" s="244">
        <v>55.93104000000001</v>
      </c>
      <c r="S97" s="244">
        <v>50.418720000000008</v>
      </c>
      <c r="T97" s="244">
        <v>55.93104000000001</v>
      </c>
      <c r="U97" s="244">
        <v>45.987480000000005</v>
      </c>
      <c r="V97" s="244">
        <v>56.703240000000008</v>
      </c>
      <c r="W97" s="244">
        <v>46.562323500000005</v>
      </c>
      <c r="X97" s="244">
        <v>56.703240000000008</v>
      </c>
      <c r="Z97" s="262"/>
    </row>
    <row r="98" spans="1:29" s="38" customFormat="1">
      <c r="B98" s="306">
        <v>7896251803629</v>
      </c>
      <c r="C98" s="307">
        <v>660243</v>
      </c>
      <c r="D98" s="308" t="s">
        <v>428</v>
      </c>
      <c r="E98" s="309" t="s">
        <v>429</v>
      </c>
      <c r="F98" s="310">
        <v>28</v>
      </c>
      <c r="G98" s="244">
        <v>60.443712000000012</v>
      </c>
      <c r="H98" s="244">
        <v>91.941696000000022</v>
      </c>
      <c r="I98" s="244">
        <v>43.751232000000009</v>
      </c>
      <c r="J98" s="244">
        <v>84.611520000000013</v>
      </c>
      <c r="K98" s="244">
        <v>44.016390981818184</v>
      </c>
      <c r="L98" s="244">
        <v>84.611520000000013</v>
      </c>
      <c r="M98" s="244">
        <v>44.284783609756104</v>
      </c>
      <c r="N98" s="244">
        <v>84.611520000000013</v>
      </c>
      <c r="O98" s="244">
        <v>60.443712000000012</v>
      </c>
      <c r="P98" s="244">
        <v>91.941696000000022</v>
      </c>
      <c r="Q98" s="244">
        <v>68.04000000000002</v>
      </c>
      <c r="R98" s="244">
        <v>91.941696000000022</v>
      </c>
      <c r="S98" s="244">
        <v>60.443712000000012</v>
      </c>
      <c r="T98" s="244">
        <v>91.941696000000022</v>
      </c>
      <c r="U98" s="244">
        <v>60.746112000000004</v>
      </c>
      <c r="V98" s="244">
        <v>92.401344000000023</v>
      </c>
      <c r="W98" s="244">
        <v>61.50543840000001</v>
      </c>
      <c r="X98" s="244">
        <v>92.401344000000023</v>
      </c>
      <c r="Z98" s="262"/>
    </row>
    <row r="99" spans="1:29">
      <c r="B99" s="213"/>
      <c r="C99" s="214"/>
      <c r="D99" s="215"/>
      <c r="E99" s="216"/>
      <c r="F99" s="217"/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58"/>
      <c r="W99" s="218"/>
      <c r="X99" s="258"/>
      <c r="Y99" s="38"/>
      <c r="Z99" s="123"/>
    </row>
    <row r="100" spans="1:29" ht="20.25">
      <c r="A100" s="38"/>
      <c r="B100" s="138" t="s">
        <v>430</v>
      </c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6"/>
      <c r="W100" s="137"/>
      <c r="X100" s="136"/>
      <c r="Y100" s="38"/>
      <c r="Z100" s="123"/>
      <c r="AA100" s="123"/>
      <c r="AB100" s="123"/>
      <c r="AC100" s="123"/>
    </row>
    <row r="101" spans="1:29">
      <c r="B101" s="252">
        <v>7896251803247</v>
      </c>
      <c r="C101" s="63">
        <v>660007</v>
      </c>
      <c r="D101" s="255" t="s">
        <v>431</v>
      </c>
      <c r="E101" s="256" t="s">
        <v>419</v>
      </c>
      <c r="F101" s="257">
        <v>48</v>
      </c>
      <c r="G101" s="253">
        <v>50.6</v>
      </c>
      <c r="H101" s="253">
        <v>70.87</v>
      </c>
      <c r="I101" s="253">
        <v>40.57</v>
      </c>
      <c r="J101" s="253">
        <v>63.86</v>
      </c>
      <c r="K101" s="244">
        <v>40.815878787878788</v>
      </c>
      <c r="L101" s="244">
        <v>63.86</v>
      </c>
      <c r="M101" s="253">
        <v>41.064756097560974</v>
      </c>
      <c r="N101" s="253">
        <v>63.86</v>
      </c>
      <c r="O101" s="253">
        <v>50.6</v>
      </c>
      <c r="P101" s="253">
        <v>70.87</v>
      </c>
      <c r="Q101" s="253">
        <v>58.36</v>
      </c>
      <c r="R101" s="253">
        <v>70.87</v>
      </c>
      <c r="S101" s="253">
        <v>50.6</v>
      </c>
      <c r="T101" s="253">
        <v>70.87</v>
      </c>
      <c r="U101" s="253">
        <v>51.3</v>
      </c>
      <c r="V101" s="253">
        <v>71.849999999999994</v>
      </c>
      <c r="W101" s="244">
        <v>51.941249999999997</v>
      </c>
      <c r="X101" s="244">
        <v>71.849999999999994</v>
      </c>
      <c r="Y101" s="38"/>
      <c r="Z101" s="124"/>
    </row>
    <row r="102" spans="1:29">
      <c r="B102" s="219">
        <v>7896251803933</v>
      </c>
      <c r="C102" s="179">
        <v>660008</v>
      </c>
      <c r="D102" s="180" t="s">
        <v>432</v>
      </c>
      <c r="E102" s="49" t="s">
        <v>372</v>
      </c>
      <c r="F102" s="50">
        <v>48</v>
      </c>
      <c r="G102" s="253">
        <v>71.569999999999993</v>
      </c>
      <c r="H102" s="253">
        <v>100.24</v>
      </c>
      <c r="I102" s="253">
        <v>57.38</v>
      </c>
      <c r="J102" s="253">
        <v>90.33</v>
      </c>
      <c r="K102" s="244">
        <v>57.727757575757579</v>
      </c>
      <c r="L102" s="244">
        <v>90.33</v>
      </c>
      <c r="M102" s="253">
        <v>58.079756097560981</v>
      </c>
      <c r="N102" s="253">
        <v>90.33</v>
      </c>
      <c r="O102" s="253">
        <v>71.569999999999993</v>
      </c>
      <c r="P102" s="253">
        <v>100.24</v>
      </c>
      <c r="Q102" s="253">
        <v>82.55</v>
      </c>
      <c r="R102" s="253">
        <v>100.24</v>
      </c>
      <c r="S102" s="253">
        <v>71.569999999999993</v>
      </c>
      <c r="T102" s="253">
        <v>100.24</v>
      </c>
      <c r="U102" s="253">
        <v>72.489999999999995</v>
      </c>
      <c r="V102" s="253">
        <v>101.53</v>
      </c>
      <c r="W102" s="244">
        <v>73.396124999999998</v>
      </c>
      <c r="X102" s="244">
        <v>101.53</v>
      </c>
      <c r="Y102" s="38"/>
      <c r="Z102" s="123"/>
    </row>
    <row r="103" spans="1:29">
      <c r="B103" s="213"/>
      <c r="C103" s="225"/>
      <c r="D103" s="226"/>
      <c r="E103" s="227"/>
      <c r="F103" s="228"/>
      <c r="G103" s="218"/>
      <c r="H103" s="218"/>
      <c r="I103" s="218"/>
      <c r="J103" s="218"/>
      <c r="K103" s="218"/>
      <c r="L103" s="218"/>
      <c r="M103" s="218"/>
      <c r="N103" s="218"/>
      <c r="O103" s="218"/>
      <c r="P103" s="218"/>
      <c r="Q103" s="218"/>
      <c r="R103" s="218"/>
      <c r="S103" s="218"/>
      <c r="T103" s="218"/>
      <c r="U103" s="218"/>
      <c r="V103" s="258"/>
      <c r="W103" s="218"/>
      <c r="X103" s="258"/>
      <c r="Y103" s="38"/>
      <c r="Z103" s="123"/>
    </row>
    <row r="104" spans="1:29" ht="20.25">
      <c r="A104" s="38"/>
      <c r="B104" s="138" t="s">
        <v>433</v>
      </c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6"/>
      <c r="W104" s="137"/>
      <c r="X104" s="136"/>
      <c r="Y104" s="38"/>
      <c r="Z104" s="123"/>
      <c r="AA104" s="123"/>
      <c r="AB104" s="123"/>
      <c r="AC104" s="123"/>
    </row>
    <row r="105" spans="1:29" s="38" customFormat="1">
      <c r="B105" s="306">
        <v>7896251800475</v>
      </c>
      <c r="C105" s="307">
        <v>660025</v>
      </c>
      <c r="D105" s="308" t="s">
        <v>434</v>
      </c>
      <c r="E105" s="309" t="s">
        <v>419</v>
      </c>
      <c r="F105" s="310">
        <v>24</v>
      </c>
      <c r="G105" s="244">
        <v>55.003104</v>
      </c>
      <c r="H105" s="244">
        <v>74.322144000000009</v>
      </c>
      <c r="I105" s="244">
        <v>37.571040000000004</v>
      </c>
      <c r="J105" s="244">
        <v>61.933248000000006</v>
      </c>
      <c r="K105" s="244">
        <v>37.798743272727279</v>
      </c>
      <c r="L105" s="244">
        <v>61.933248000000006</v>
      </c>
      <c r="M105" s="244">
        <v>38.029223414634153</v>
      </c>
      <c r="N105" s="244">
        <v>61.933248000000006</v>
      </c>
      <c r="O105" s="244">
        <v>55.003104</v>
      </c>
      <c r="P105" s="244">
        <v>74.322144000000009</v>
      </c>
      <c r="Q105" s="244">
        <v>57.766176000000009</v>
      </c>
      <c r="R105" s="244">
        <v>74.322144000000009</v>
      </c>
      <c r="S105" s="244">
        <v>55.003104</v>
      </c>
      <c r="T105" s="244">
        <v>74.322144000000009</v>
      </c>
      <c r="U105" s="244">
        <v>50.184576000000007</v>
      </c>
      <c r="V105" s="244">
        <v>67.807584000000006</v>
      </c>
      <c r="W105" s="244">
        <v>50.811883200000011</v>
      </c>
      <c r="X105" s="244">
        <v>67.807584000000006</v>
      </c>
      <c r="Z105" s="262"/>
    </row>
    <row r="106" spans="1:29" s="38" customFormat="1">
      <c r="B106" s="306">
        <v>7896251800963</v>
      </c>
      <c r="C106" s="307">
        <v>660054</v>
      </c>
      <c r="D106" s="308" t="s">
        <v>435</v>
      </c>
      <c r="E106" s="309" t="s">
        <v>359</v>
      </c>
      <c r="F106" s="310">
        <v>60</v>
      </c>
      <c r="G106" s="244">
        <v>21.183552000000002</v>
      </c>
      <c r="H106" s="244">
        <v>29.832191999999999</v>
      </c>
      <c r="I106" s="244">
        <v>18.364320000000003</v>
      </c>
      <c r="J106" s="244">
        <v>26.911872000000002</v>
      </c>
      <c r="K106" s="244">
        <v>18.475618909090912</v>
      </c>
      <c r="L106" s="244">
        <v>26.911872000000002</v>
      </c>
      <c r="M106" s="244">
        <v>18.588275121951224</v>
      </c>
      <c r="N106" s="244">
        <v>26.911872000000002</v>
      </c>
      <c r="O106" s="244">
        <v>21.183552000000002</v>
      </c>
      <c r="P106" s="244">
        <v>29.832191999999999</v>
      </c>
      <c r="Q106" s="244">
        <v>21.947328000000002</v>
      </c>
      <c r="R106" s="244">
        <v>29.832191999999999</v>
      </c>
      <c r="S106" s="244">
        <v>21.183552000000002</v>
      </c>
      <c r="T106" s="244">
        <v>29.832191999999999</v>
      </c>
      <c r="U106" s="244">
        <v>21.475584000000005</v>
      </c>
      <c r="V106" s="244">
        <v>30.247776000000002</v>
      </c>
      <c r="W106" s="244">
        <v>21.744028800000002</v>
      </c>
      <c r="X106" s="244">
        <v>30.247776000000002</v>
      </c>
      <c r="Y106" s="259"/>
      <c r="Z106" s="262"/>
    </row>
    <row r="107" spans="1:29" s="38" customFormat="1">
      <c r="B107" s="306">
        <v>7896251802080</v>
      </c>
      <c r="C107" s="307">
        <v>660144</v>
      </c>
      <c r="D107" s="308" t="s">
        <v>436</v>
      </c>
      <c r="E107" s="309" t="s">
        <v>359</v>
      </c>
      <c r="F107" s="310">
        <v>60</v>
      </c>
      <c r="G107" s="244">
        <v>19.980972000000001</v>
      </c>
      <c r="H107" s="244">
        <v>28.135404000000001</v>
      </c>
      <c r="I107" s="244">
        <v>17.315100000000001</v>
      </c>
      <c r="J107" s="244">
        <v>25.364988</v>
      </c>
      <c r="K107" s="244">
        <v>17.42004</v>
      </c>
      <c r="L107" s="244">
        <v>25.364988</v>
      </c>
      <c r="M107" s="244">
        <v>17.526259756097563</v>
      </c>
      <c r="N107" s="244">
        <v>25.364988</v>
      </c>
      <c r="O107" s="244">
        <v>19.980972000000001</v>
      </c>
      <c r="P107" s="244">
        <v>28.135404000000001</v>
      </c>
      <c r="Q107" s="244">
        <v>20.699712000000002</v>
      </c>
      <c r="R107" s="244">
        <v>28.135404000000001</v>
      </c>
      <c r="S107" s="244">
        <v>19.980972000000001</v>
      </c>
      <c r="T107" s="244">
        <v>28.135404000000001</v>
      </c>
      <c r="U107" s="244">
        <v>20.229264000000004</v>
      </c>
      <c r="V107" s="244">
        <v>28.488240000000005</v>
      </c>
      <c r="W107" s="244">
        <v>20.482129800000003</v>
      </c>
      <c r="X107" s="244">
        <v>28.488240000000005</v>
      </c>
      <c r="Z107" s="262"/>
    </row>
    <row r="108" spans="1:29" s="38" customFormat="1">
      <c r="B108" s="252">
        <v>7896251800482</v>
      </c>
      <c r="C108" s="63">
        <v>660122</v>
      </c>
      <c r="D108" s="255" t="s">
        <v>437</v>
      </c>
      <c r="E108" s="256" t="s">
        <v>419</v>
      </c>
      <c r="F108" s="257">
        <v>24</v>
      </c>
      <c r="G108" s="253">
        <v>47.53</v>
      </c>
      <c r="H108" s="253">
        <v>64.23</v>
      </c>
      <c r="I108" s="253">
        <v>32.47</v>
      </c>
      <c r="J108" s="253">
        <v>53.53</v>
      </c>
      <c r="K108" s="244">
        <v>32.666787878787879</v>
      </c>
      <c r="L108" s="244">
        <v>53.53</v>
      </c>
      <c r="M108" s="253">
        <v>32.865975609756099</v>
      </c>
      <c r="N108" s="253">
        <v>53.53</v>
      </c>
      <c r="O108" s="253">
        <v>47.53</v>
      </c>
      <c r="P108" s="253">
        <v>64.23</v>
      </c>
      <c r="Q108" s="253">
        <v>49.93</v>
      </c>
      <c r="R108" s="253">
        <v>64.23</v>
      </c>
      <c r="S108" s="253">
        <v>47.53</v>
      </c>
      <c r="T108" s="253">
        <v>64.23</v>
      </c>
      <c r="U108" s="253">
        <v>43.38</v>
      </c>
      <c r="V108" s="253">
        <v>58.62</v>
      </c>
      <c r="W108" s="244">
        <v>43.922250000000005</v>
      </c>
      <c r="X108" s="244">
        <v>58.62</v>
      </c>
      <c r="Z108" s="262"/>
    </row>
    <row r="109" spans="1:29" ht="20.100000000000001" customHeight="1">
      <c r="B109" s="260"/>
      <c r="C109" s="260"/>
      <c r="D109" s="260"/>
      <c r="E109" s="260"/>
      <c r="F109" s="260"/>
      <c r="G109" s="260"/>
      <c r="H109" s="260"/>
      <c r="I109" s="260"/>
      <c r="J109" s="260"/>
      <c r="K109" s="260"/>
      <c r="L109" s="260"/>
      <c r="M109" s="260"/>
      <c r="N109" s="260"/>
      <c r="O109" s="260"/>
      <c r="P109" s="260"/>
      <c r="Q109" s="260"/>
      <c r="R109" s="260"/>
      <c r="S109" s="260"/>
      <c r="T109" s="260"/>
      <c r="U109" s="260"/>
      <c r="V109" s="260"/>
      <c r="W109" s="260"/>
      <c r="X109" s="260"/>
      <c r="Y109" s="260"/>
      <c r="Z109" s="19"/>
      <c r="AA109" s="19"/>
      <c r="AB109" s="19"/>
      <c r="AC109" s="19"/>
    </row>
    <row r="110" spans="1:29" ht="20.100000000000001" customHeight="1">
      <c r="B110" s="450" t="s">
        <v>126</v>
      </c>
      <c r="C110" s="451"/>
      <c r="D110" s="260"/>
      <c r="E110" s="261"/>
      <c r="F110" s="261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</row>
    <row r="111" spans="1:29" ht="22.5" customHeight="1">
      <c r="B111" s="452"/>
      <c r="C111" s="453"/>
      <c r="D111" s="208"/>
      <c r="E111" s="237"/>
      <c r="F111" s="237"/>
      <c r="G111" s="51"/>
      <c r="H111" s="248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</row>
    <row r="112" spans="1:29" ht="21" customHeight="1">
      <c r="B112" s="454"/>
      <c r="C112" s="455"/>
      <c r="D112" s="208"/>
      <c r="E112" s="237"/>
      <c r="F112" s="237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</row>
    <row r="113" spans="2:25" ht="23.25" customHeight="1">
      <c r="B113" s="456"/>
      <c r="C113" s="457"/>
      <c r="D113" s="208"/>
      <c r="E113" s="237"/>
      <c r="F113" s="237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</row>
    <row r="114" spans="2:25" ht="20.100000000000001" customHeight="1">
      <c r="B114" s="208"/>
      <c r="C114" s="208"/>
      <c r="D114" s="208"/>
      <c r="E114" s="237"/>
      <c r="F114" s="237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</row>
    <row r="115" spans="2:25">
      <c r="B115" s="458" t="s">
        <v>126</v>
      </c>
      <c r="C115" s="459"/>
      <c r="D115" s="238"/>
      <c r="E115" s="239"/>
      <c r="F115" s="239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  <c r="R115" s="240"/>
      <c r="S115" s="240"/>
      <c r="T115" s="240"/>
      <c r="U115" s="240"/>
      <c r="V115" s="240"/>
      <c r="W115" s="240"/>
      <c r="X115" s="240"/>
      <c r="Y115" s="152"/>
    </row>
    <row r="116" spans="2:25" ht="15">
      <c r="B116" s="153" t="s">
        <v>203</v>
      </c>
      <c r="C116" s="154"/>
      <c r="D116" s="38"/>
      <c r="E116" s="155"/>
      <c r="F116" s="155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156"/>
    </row>
    <row r="117" spans="2:25" ht="15">
      <c r="B117" s="153" t="s">
        <v>204</v>
      </c>
      <c r="C117" s="154"/>
      <c r="D117" s="38"/>
      <c r="E117" s="155"/>
      <c r="F117" s="155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156"/>
    </row>
    <row r="118" spans="2:25" ht="15">
      <c r="B118" s="157"/>
      <c r="C118" s="158"/>
      <c r="D118" s="159"/>
      <c r="E118" s="160"/>
      <c r="F118" s="160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61"/>
    </row>
    <row r="119" spans="2:25" ht="15">
      <c r="B119" s="13"/>
      <c r="E119" s="14"/>
    </row>
    <row r="120" spans="2:25" ht="15">
      <c r="B120" s="13"/>
      <c r="E120" s="14"/>
    </row>
    <row r="121" spans="2:25" ht="15">
      <c r="B121" s="13"/>
      <c r="E121" s="14"/>
    </row>
    <row r="122" spans="2:25" ht="15">
      <c r="B122" s="13"/>
      <c r="E122" s="14"/>
    </row>
    <row r="123" spans="2:25" ht="15">
      <c r="B123" s="13"/>
      <c r="E123" s="14"/>
    </row>
    <row r="124" spans="2:25" ht="15">
      <c r="B124" s="13"/>
      <c r="E124" s="14"/>
    </row>
    <row r="125" spans="2:25" ht="15">
      <c r="B125" s="13"/>
      <c r="E125" s="14"/>
    </row>
    <row r="126" spans="2:25" ht="15">
      <c r="B126" s="13"/>
      <c r="E126" s="14"/>
    </row>
    <row r="127" spans="2:25" ht="15">
      <c r="B127" s="13"/>
      <c r="E127" s="14"/>
    </row>
    <row r="128" spans="2:25" ht="15">
      <c r="B128" s="13"/>
      <c r="E128" s="14"/>
    </row>
    <row r="129" spans="2:5" ht="15">
      <c r="B129" s="13"/>
      <c r="E129" s="14"/>
    </row>
    <row r="130" spans="2:5" ht="15">
      <c r="B130" s="13"/>
      <c r="E130" s="14"/>
    </row>
    <row r="131" spans="2:5" ht="15">
      <c r="B131" s="13"/>
      <c r="E131" s="14"/>
    </row>
    <row r="132" spans="2:5" ht="15">
      <c r="B132" s="13"/>
      <c r="E132" s="14"/>
    </row>
    <row r="133" spans="2:5" ht="15">
      <c r="B133" s="13"/>
      <c r="E133" s="14"/>
    </row>
    <row r="134" spans="2:5" ht="15">
      <c r="B134" s="13"/>
      <c r="E134" s="14"/>
    </row>
  </sheetData>
  <mergeCells count="16">
    <mergeCell ref="B110:C110"/>
    <mergeCell ref="B111:C113"/>
    <mergeCell ref="B115:C115"/>
    <mergeCell ref="X2:Y2"/>
    <mergeCell ref="B5:B6"/>
    <mergeCell ref="C5:C6"/>
    <mergeCell ref="D5:D6"/>
    <mergeCell ref="E5:E6"/>
    <mergeCell ref="F5:F6"/>
    <mergeCell ref="G5:H5"/>
    <mergeCell ref="O5:P5"/>
    <mergeCell ref="S5:T5"/>
    <mergeCell ref="W5:X5"/>
    <mergeCell ref="I5:J5"/>
    <mergeCell ref="K5:L5"/>
    <mergeCell ref="U5:V5"/>
  </mergeCells>
  <printOptions horizontalCentered="1" verticalCentered="1" gridLinesSet="0"/>
  <pageMargins left="0.15748031496062992" right="0" top="0" bottom="0" header="0" footer="0"/>
  <pageSetup paperSize="9" scale="55" pageOrder="overThenDown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 codeName="Sheet5">
    <tabColor theme="2" tint="-0.499984740745262"/>
  </sheetPr>
  <dimension ref="A1:X57"/>
  <sheetViews>
    <sheetView showGridLines="0" zoomScale="70" zoomScaleNormal="7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K9" sqref="K9:L10"/>
    </sheetView>
  </sheetViews>
  <sheetFormatPr defaultColWidth="11.5546875" defaultRowHeight="15.75"/>
  <cols>
    <col min="1" max="1" width="1.88671875" style="18" customWidth="1"/>
    <col min="2" max="2" width="13.77734375" style="1" customWidth="1"/>
    <col min="3" max="3" width="11.44140625" style="13" customWidth="1"/>
    <col min="4" max="4" width="31.33203125" style="13" customWidth="1"/>
    <col min="5" max="5" width="12.77734375" style="13" bestFit="1" customWidth="1"/>
    <col min="6" max="6" width="8.88671875" style="14" bestFit="1" customWidth="1"/>
    <col min="7" max="7" width="10.88671875" style="18" bestFit="1" customWidth="1"/>
    <col min="8" max="8" width="12" style="18" customWidth="1"/>
    <col min="9" max="16384" width="11.5546875" style="18"/>
  </cols>
  <sheetData>
    <row r="1" spans="1:24" ht="39.950000000000003" customHeight="1">
      <c r="B1" s="22" t="str">
        <f>OTC!B1</f>
        <v>TABELA DE PREÇOS: GSK 003/2016</v>
      </c>
    </row>
    <row r="2" spans="1:24" ht="26.25">
      <c r="B2" s="11" t="str">
        <f>OTC!B2</f>
        <v>Vigência: 01/04/2016</v>
      </c>
      <c r="C2" s="23"/>
      <c r="D2" s="23"/>
      <c r="I2" s="139"/>
      <c r="J2" s="139"/>
      <c r="K2" s="139"/>
      <c r="L2" s="139"/>
      <c r="M2" s="139"/>
      <c r="N2" s="139"/>
      <c r="W2" s="460" t="s">
        <v>196</v>
      </c>
      <c r="X2" s="460"/>
    </row>
    <row r="3" spans="1:24" ht="9.9499999999999993" customHeight="1">
      <c r="C3" s="246" t="s">
        <v>480</v>
      </c>
      <c r="E3" s="18"/>
      <c r="F3" s="18"/>
    </row>
    <row r="4" spans="1:24" ht="35.1" customHeight="1">
      <c r="B4" s="420" t="s">
        <v>104</v>
      </c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70"/>
      <c r="R4" s="470"/>
      <c r="S4" s="470"/>
      <c r="T4" s="470"/>
      <c r="U4" s="470"/>
      <c r="V4" s="470"/>
      <c r="W4" s="470"/>
      <c r="X4" s="471"/>
    </row>
    <row r="5" spans="1:24" s="47" customFormat="1" ht="33" customHeight="1">
      <c r="B5" s="461" t="s">
        <v>66</v>
      </c>
      <c r="C5" s="462" t="s">
        <v>65</v>
      </c>
      <c r="D5" s="463" t="s">
        <v>2</v>
      </c>
      <c r="E5" s="464" t="s">
        <v>0</v>
      </c>
      <c r="F5" s="465" t="s">
        <v>14</v>
      </c>
      <c r="G5" s="404" t="s">
        <v>39</v>
      </c>
      <c r="H5" s="405"/>
      <c r="I5" s="466" t="s">
        <v>212</v>
      </c>
      <c r="J5" s="467"/>
      <c r="K5" s="416" t="s">
        <v>664</v>
      </c>
      <c r="L5" s="417"/>
      <c r="M5" s="282" t="s">
        <v>628</v>
      </c>
      <c r="N5" s="283"/>
      <c r="O5" s="408" t="s">
        <v>30</v>
      </c>
      <c r="P5" s="409"/>
      <c r="Q5" s="146" t="s">
        <v>211</v>
      </c>
      <c r="R5" s="147"/>
      <c r="S5" s="410" t="s">
        <v>206</v>
      </c>
      <c r="T5" s="411"/>
      <c r="U5" s="418" t="s">
        <v>666</v>
      </c>
      <c r="V5" s="419"/>
      <c r="W5" s="412" t="s">
        <v>665</v>
      </c>
      <c r="X5" s="413"/>
    </row>
    <row r="6" spans="1:24" s="47" customFormat="1" ht="51" customHeight="1">
      <c r="B6" s="424"/>
      <c r="C6" s="435"/>
      <c r="D6" s="401"/>
      <c r="E6" s="439"/>
      <c r="F6" s="437"/>
      <c r="G6" s="142" t="s">
        <v>207</v>
      </c>
      <c r="H6" s="142" t="s">
        <v>208</v>
      </c>
      <c r="I6" s="141" t="s">
        <v>207</v>
      </c>
      <c r="J6" s="141" t="s">
        <v>208</v>
      </c>
      <c r="K6" s="300" t="s">
        <v>207</v>
      </c>
      <c r="L6" s="303" t="s">
        <v>208</v>
      </c>
      <c r="M6" s="281" t="s">
        <v>207</v>
      </c>
      <c r="N6" s="281" t="s">
        <v>208</v>
      </c>
      <c r="O6" s="143" t="s">
        <v>207</v>
      </c>
      <c r="P6" s="143" t="s">
        <v>208</v>
      </c>
      <c r="Q6" s="148" t="s">
        <v>207</v>
      </c>
      <c r="R6" s="148" t="s">
        <v>208</v>
      </c>
      <c r="S6" s="145" t="s">
        <v>207</v>
      </c>
      <c r="T6" s="145" t="s">
        <v>208</v>
      </c>
      <c r="U6" s="144" t="s">
        <v>207</v>
      </c>
      <c r="V6" s="144" t="s">
        <v>208</v>
      </c>
      <c r="W6" s="304" t="s">
        <v>207</v>
      </c>
      <c r="X6" s="304" t="s">
        <v>208</v>
      </c>
    </row>
    <row r="7" spans="1:24" ht="9.9499999999999993" customHeight="1">
      <c r="E7" s="18"/>
      <c r="F7" s="18"/>
      <c r="G7" s="140">
        <v>4</v>
      </c>
      <c r="H7" s="140">
        <v>5</v>
      </c>
      <c r="I7" s="140">
        <v>10</v>
      </c>
      <c r="J7" s="140">
        <v>11</v>
      </c>
      <c r="K7" s="140"/>
      <c r="L7" s="140"/>
      <c r="M7" s="140"/>
      <c r="N7" s="140"/>
      <c r="O7" s="140">
        <v>7</v>
      </c>
      <c r="P7" s="140">
        <v>8</v>
      </c>
      <c r="Q7" s="140">
        <v>13</v>
      </c>
      <c r="R7" s="140">
        <v>14</v>
      </c>
      <c r="S7" s="140">
        <v>16</v>
      </c>
      <c r="T7" s="140">
        <v>17</v>
      </c>
      <c r="U7" s="140">
        <v>19</v>
      </c>
      <c r="V7" s="140">
        <v>20</v>
      </c>
      <c r="W7" s="140">
        <v>19</v>
      </c>
      <c r="X7" s="140">
        <v>20</v>
      </c>
    </row>
    <row r="8" spans="1:24" ht="20.25">
      <c r="B8" s="138" t="s">
        <v>438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6"/>
      <c r="W8" s="137"/>
      <c r="X8" s="136"/>
    </row>
    <row r="9" spans="1:24">
      <c r="A9" s="38"/>
      <c r="B9" s="306">
        <v>7896251800437</v>
      </c>
      <c r="C9" s="307">
        <v>660099</v>
      </c>
      <c r="D9" s="308" t="s">
        <v>439</v>
      </c>
      <c r="E9" s="309" t="s">
        <v>440</v>
      </c>
      <c r="F9" s="310">
        <v>84</v>
      </c>
      <c r="G9" s="244">
        <v>22.51</v>
      </c>
      <c r="H9" s="244">
        <v>30.07</v>
      </c>
      <c r="I9" s="244">
        <v>20.95</v>
      </c>
      <c r="J9" s="244">
        <v>28.96</v>
      </c>
      <c r="K9" s="328" t="s">
        <v>677</v>
      </c>
      <c r="L9" s="328" t="s">
        <v>677</v>
      </c>
      <c r="M9" s="328" t="s">
        <v>677</v>
      </c>
      <c r="N9" s="328" t="s">
        <v>677</v>
      </c>
      <c r="O9" s="244">
        <v>24.07</v>
      </c>
      <c r="P9" s="244">
        <v>32.08</v>
      </c>
      <c r="Q9" s="244">
        <v>24.41</v>
      </c>
      <c r="R9" s="244">
        <v>32.520000000000003</v>
      </c>
      <c r="S9" s="244">
        <v>24.41</v>
      </c>
      <c r="T9" s="244">
        <v>32.520000000000003</v>
      </c>
      <c r="U9" s="244">
        <v>24.76</v>
      </c>
      <c r="V9" s="244">
        <v>32.97</v>
      </c>
      <c r="W9" s="328" t="s">
        <v>677</v>
      </c>
      <c r="X9" s="328" t="s">
        <v>677</v>
      </c>
    </row>
    <row r="10" spans="1:24">
      <c r="A10" s="38"/>
      <c r="B10" s="306">
        <v>7896251800826</v>
      </c>
      <c r="C10" s="307">
        <v>660039</v>
      </c>
      <c r="D10" s="308" t="s">
        <v>441</v>
      </c>
      <c r="E10" s="309" t="s">
        <v>442</v>
      </c>
      <c r="F10" s="310">
        <v>36</v>
      </c>
      <c r="G10" s="244">
        <v>34.26</v>
      </c>
      <c r="H10" s="244">
        <v>45.76</v>
      </c>
      <c r="I10" s="244">
        <v>31.89</v>
      </c>
      <c r="J10" s="244">
        <v>44.09</v>
      </c>
      <c r="K10" s="328" t="s">
        <v>677</v>
      </c>
      <c r="L10" s="328" t="s">
        <v>677</v>
      </c>
      <c r="M10" s="328" t="s">
        <v>677</v>
      </c>
      <c r="N10" s="328" t="s">
        <v>677</v>
      </c>
      <c r="O10" s="244">
        <v>36.630000000000003</v>
      </c>
      <c r="P10" s="244">
        <v>48.83</v>
      </c>
      <c r="Q10" s="244">
        <v>37.15</v>
      </c>
      <c r="R10" s="244">
        <v>49.5</v>
      </c>
      <c r="S10" s="244">
        <v>37.15</v>
      </c>
      <c r="T10" s="244">
        <v>49.5</v>
      </c>
      <c r="U10" s="244">
        <v>37.68</v>
      </c>
      <c r="V10" s="244">
        <v>50.18</v>
      </c>
      <c r="W10" s="328" t="s">
        <v>677</v>
      </c>
      <c r="X10" s="328" t="s">
        <v>677</v>
      </c>
    </row>
    <row r="11" spans="1:24">
      <c r="A11" s="38"/>
      <c r="B11" s="224"/>
      <c r="C11" s="225"/>
      <c r="D11" s="226"/>
      <c r="E11" s="227"/>
      <c r="F11" s="228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30"/>
      <c r="W11" s="229"/>
      <c r="X11" s="230"/>
    </row>
    <row r="12" spans="1:24" ht="20.25">
      <c r="B12" s="221" t="s">
        <v>443</v>
      </c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3"/>
      <c r="W12" s="222"/>
      <c r="X12" s="223"/>
    </row>
    <row r="13" spans="1:24">
      <c r="A13" s="38"/>
      <c r="B13" s="306">
        <v>7896251801748</v>
      </c>
      <c r="C13" s="307">
        <v>660035</v>
      </c>
      <c r="D13" s="308" t="s">
        <v>444</v>
      </c>
      <c r="E13" s="309" t="s">
        <v>361</v>
      </c>
      <c r="F13" s="310">
        <v>56</v>
      </c>
      <c r="G13" s="244">
        <v>22.46</v>
      </c>
      <c r="H13" s="244">
        <v>30</v>
      </c>
      <c r="I13" s="244">
        <v>20.91</v>
      </c>
      <c r="J13" s="244">
        <v>28.91</v>
      </c>
      <c r="K13" s="328" t="s">
        <v>677</v>
      </c>
      <c r="L13" s="328" t="s">
        <v>677</v>
      </c>
      <c r="M13" s="328" t="s">
        <v>677</v>
      </c>
      <c r="N13" s="328" t="s">
        <v>677</v>
      </c>
      <c r="O13" s="244">
        <v>24.02</v>
      </c>
      <c r="P13" s="244">
        <v>32.020000000000003</v>
      </c>
      <c r="Q13" s="244">
        <v>24.36</v>
      </c>
      <c r="R13" s="244">
        <v>32.46</v>
      </c>
      <c r="S13" s="244">
        <v>24.36</v>
      </c>
      <c r="T13" s="244">
        <v>32.46</v>
      </c>
      <c r="U13" s="244">
        <v>24.71</v>
      </c>
      <c r="V13" s="244">
        <v>32.909999999999997</v>
      </c>
      <c r="W13" s="328" t="s">
        <v>677</v>
      </c>
      <c r="X13" s="328" t="s">
        <v>677</v>
      </c>
    </row>
    <row r="14" spans="1:24">
      <c r="A14" s="38"/>
      <c r="B14" s="306">
        <v>7896251801359</v>
      </c>
      <c r="C14" s="307">
        <v>660049</v>
      </c>
      <c r="D14" s="308" t="s">
        <v>445</v>
      </c>
      <c r="E14" s="309" t="s">
        <v>189</v>
      </c>
      <c r="F14" s="310">
        <v>24</v>
      </c>
      <c r="G14" s="244">
        <v>26.6</v>
      </c>
      <c r="H14" s="244">
        <v>35.53</v>
      </c>
      <c r="I14" s="244">
        <v>24.76</v>
      </c>
      <c r="J14" s="244">
        <v>34.229999999999997</v>
      </c>
      <c r="K14" s="328" t="s">
        <v>677</v>
      </c>
      <c r="L14" s="328" t="s">
        <v>677</v>
      </c>
      <c r="M14" s="328" t="s">
        <v>677</v>
      </c>
      <c r="N14" s="328" t="s">
        <v>677</v>
      </c>
      <c r="O14" s="244">
        <v>28.44</v>
      </c>
      <c r="P14" s="244">
        <v>37.909999999999997</v>
      </c>
      <c r="Q14" s="244">
        <v>28.84</v>
      </c>
      <c r="R14" s="244">
        <v>38.42</v>
      </c>
      <c r="S14" s="244">
        <v>28.84</v>
      </c>
      <c r="T14" s="244">
        <v>38.42</v>
      </c>
      <c r="U14" s="244">
        <v>29.25</v>
      </c>
      <c r="V14" s="244">
        <v>38.950000000000003</v>
      </c>
      <c r="W14" s="328" t="s">
        <v>677</v>
      </c>
      <c r="X14" s="328" t="s">
        <v>677</v>
      </c>
    </row>
    <row r="15" spans="1:24">
      <c r="A15" s="38"/>
      <c r="B15" s="224"/>
      <c r="C15" s="225"/>
      <c r="D15" s="226"/>
      <c r="E15" s="227"/>
      <c r="F15" s="228"/>
      <c r="G15" s="24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30"/>
      <c r="W15" s="229"/>
      <c r="X15" s="230"/>
    </row>
    <row r="16" spans="1:24" ht="20.25">
      <c r="B16" s="221" t="s">
        <v>446</v>
      </c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3"/>
      <c r="W16" s="222"/>
      <c r="X16" s="223"/>
    </row>
    <row r="17" spans="1:24">
      <c r="A17" s="38"/>
      <c r="B17" s="306">
        <v>7896251800451</v>
      </c>
      <c r="C17" s="307">
        <v>660062</v>
      </c>
      <c r="D17" s="308" t="s">
        <v>447</v>
      </c>
      <c r="E17" s="309" t="s">
        <v>407</v>
      </c>
      <c r="F17" s="310">
        <v>88</v>
      </c>
      <c r="G17" s="244">
        <v>18.18</v>
      </c>
      <c r="H17" s="244">
        <v>24.28</v>
      </c>
      <c r="I17" s="244">
        <v>16.920000000000002</v>
      </c>
      <c r="J17" s="244">
        <v>23.39</v>
      </c>
      <c r="K17" s="328" t="s">
        <v>677</v>
      </c>
      <c r="L17" s="328" t="s">
        <v>677</v>
      </c>
      <c r="M17" s="328" t="s">
        <v>677</v>
      </c>
      <c r="N17" s="328" t="s">
        <v>677</v>
      </c>
      <c r="O17" s="244">
        <v>19.440000000000001</v>
      </c>
      <c r="P17" s="244">
        <v>25.91</v>
      </c>
      <c r="Q17" s="244">
        <v>19.71</v>
      </c>
      <c r="R17" s="244">
        <v>26.26</v>
      </c>
      <c r="S17" s="244">
        <v>19.71</v>
      </c>
      <c r="T17" s="244">
        <v>26.26</v>
      </c>
      <c r="U17" s="244">
        <v>19.989999999999998</v>
      </c>
      <c r="V17" s="244">
        <v>26.62</v>
      </c>
      <c r="W17" s="328" t="s">
        <v>677</v>
      </c>
      <c r="X17" s="328" t="s">
        <v>677</v>
      </c>
    </row>
    <row r="18" spans="1:24">
      <c r="B18" s="224"/>
      <c r="C18" s="225"/>
      <c r="D18" s="226"/>
      <c r="E18" s="227"/>
      <c r="F18" s="228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30"/>
      <c r="W18" s="229"/>
      <c r="X18" s="230"/>
    </row>
    <row r="19" spans="1:24" ht="20.25">
      <c r="B19" s="221" t="s">
        <v>448</v>
      </c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3"/>
      <c r="W19" s="222"/>
      <c r="X19" s="223"/>
    </row>
    <row r="20" spans="1:24">
      <c r="A20" s="38"/>
      <c r="B20" s="306">
        <v>7896251800147</v>
      </c>
      <c r="C20" s="307">
        <v>660002</v>
      </c>
      <c r="D20" s="308" t="s">
        <v>449</v>
      </c>
      <c r="E20" s="309" t="s">
        <v>372</v>
      </c>
      <c r="F20" s="310">
        <v>48</v>
      </c>
      <c r="G20" s="244">
        <v>33.47</v>
      </c>
      <c r="H20" s="244">
        <v>44.71</v>
      </c>
      <c r="I20" s="244">
        <v>31.15</v>
      </c>
      <c r="J20" s="244">
        <v>43.06</v>
      </c>
      <c r="K20" s="328" t="s">
        <v>677</v>
      </c>
      <c r="L20" s="328" t="s">
        <v>677</v>
      </c>
      <c r="M20" s="328" t="s">
        <v>677</v>
      </c>
      <c r="N20" s="328" t="s">
        <v>677</v>
      </c>
      <c r="O20" s="244">
        <v>35.79</v>
      </c>
      <c r="P20" s="244">
        <v>47.71</v>
      </c>
      <c r="Q20" s="244">
        <v>36.29</v>
      </c>
      <c r="R20" s="244">
        <v>48.35</v>
      </c>
      <c r="S20" s="244">
        <v>36.29</v>
      </c>
      <c r="T20" s="244">
        <v>48.35</v>
      </c>
      <c r="U20" s="244">
        <v>36.81</v>
      </c>
      <c r="V20" s="244">
        <v>49.02</v>
      </c>
      <c r="W20" s="328" t="s">
        <v>677</v>
      </c>
      <c r="X20" s="328" t="s">
        <v>677</v>
      </c>
    </row>
    <row r="21" spans="1:24">
      <c r="A21" s="38"/>
      <c r="B21" s="224"/>
      <c r="C21" s="225"/>
      <c r="D21" s="226"/>
      <c r="E21" s="227"/>
      <c r="F21" s="228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30"/>
      <c r="W21" s="229"/>
      <c r="X21" s="230"/>
    </row>
    <row r="22" spans="1:24" ht="20.25">
      <c r="B22" s="221" t="s">
        <v>450</v>
      </c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3"/>
      <c r="W22" s="222"/>
      <c r="X22" s="223"/>
    </row>
    <row r="23" spans="1:24">
      <c r="A23" s="38"/>
      <c r="B23" s="306">
        <v>7896251800758</v>
      </c>
      <c r="C23" s="307">
        <v>660037</v>
      </c>
      <c r="D23" s="308" t="s">
        <v>451</v>
      </c>
      <c r="E23" s="309" t="s">
        <v>452</v>
      </c>
      <c r="F23" s="310">
        <v>48</v>
      </c>
      <c r="G23" s="244">
        <v>42.27</v>
      </c>
      <c r="H23" s="244">
        <v>56.46</v>
      </c>
      <c r="I23" s="244">
        <v>39.35</v>
      </c>
      <c r="J23" s="244">
        <v>54.4</v>
      </c>
      <c r="K23" s="328" t="s">
        <v>677</v>
      </c>
      <c r="L23" s="328" t="s">
        <v>677</v>
      </c>
      <c r="M23" s="328" t="s">
        <v>677</v>
      </c>
      <c r="N23" s="328" t="s">
        <v>677</v>
      </c>
      <c r="O23" s="244">
        <v>45.2</v>
      </c>
      <c r="P23" s="244">
        <v>60.25</v>
      </c>
      <c r="Q23" s="244">
        <v>45.84</v>
      </c>
      <c r="R23" s="244">
        <v>61.07</v>
      </c>
      <c r="S23" s="244">
        <v>45.84</v>
      </c>
      <c r="T23" s="244">
        <v>61.07</v>
      </c>
      <c r="U23" s="244">
        <v>46.49</v>
      </c>
      <c r="V23" s="244">
        <v>61.91</v>
      </c>
      <c r="W23" s="328" t="s">
        <v>677</v>
      </c>
      <c r="X23" s="328" t="s">
        <v>677</v>
      </c>
    </row>
    <row r="24" spans="1:24">
      <c r="A24" s="38"/>
      <c r="B24" s="306">
        <v>7896251801786</v>
      </c>
      <c r="C24" s="307">
        <v>660041</v>
      </c>
      <c r="D24" s="308" t="s">
        <v>453</v>
      </c>
      <c r="E24" s="309" t="s">
        <v>452</v>
      </c>
      <c r="F24" s="310">
        <v>48</v>
      </c>
      <c r="G24" s="244">
        <v>46.08</v>
      </c>
      <c r="H24" s="244">
        <v>61.55</v>
      </c>
      <c r="I24" s="244">
        <v>42.9</v>
      </c>
      <c r="J24" s="244">
        <v>59.31</v>
      </c>
      <c r="K24" s="328" t="s">
        <v>677</v>
      </c>
      <c r="L24" s="328" t="s">
        <v>677</v>
      </c>
      <c r="M24" s="328" t="s">
        <v>677</v>
      </c>
      <c r="N24" s="328" t="s">
        <v>677</v>
      </c>
      <c r="O24" s="244">
        <v>49.28</v>
      </c>
      <c r="P24" s="244">
        <v>65.69</v>
      </c>
      <c r="Q24" s="244">
        <v>49.97</v>
      </c>
      <c r="R24" s="244">
        <v>66.58</v>
      </c>
      <c r="S24" s="244">
        <v>49.97</v>
      </c>
      <c r="T24" s="244">
        <v>66.58</v>
      </c>
      <c r="U24" s="244">
        <v>50.68</v>
      </c>
      <c r="V24" s="244">
        <v>67.489999999999995</v>
      </c>
      <c r="W24" s="328" t="s">
        <v>677</v>
      </c>
      <c r="X24" s="328" t="s">
        <v>677</v>
      </c>
    </row>
    <row r="25" spans="1:24">
      <c r="A25" s="38"/>
      <c r="B25" s="224"/>
      <c r="C25" s="225"/>
      <c r="D25" s="226"/>
      <c r="E25" s="227"/>
      <c r="F25" s="228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30"/>
      <c r="W25" s="229"/>
      <c r="X25" s="230"/>
    </row>
    <row r="26" spans="1:24" ht="20.25">
      <c r="A26" s="38"/>
      <c r="B26" s="221" t="s">
        <v>201</v>
      </c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3"/>
      <c r="W26" s="222"/>
      <c r="X26" s="223"/>
    </row>
    <row r="27" spans="1:24">
      <c r="A27" s="38"/>
      <c r="B27" s="219">
        <v>7896251800321</v>
      </c>
      <c r="C27" s="179">
        <v>660115</v>
      </c>
      <c r="D27" s="180" t="s">
        <v>197</v>
      </c>
      <c r="E27" s="49" t="s">
        <v>198</v>
      </c>
      <c r="F27" s="50">
        <v>72</v>
      </c>
      <c r="G27" s="178">
        <v>17.100000000000001</v>
      </c>
      <c r="H27" s="178">
        <v>22.8</v>
      </c>
      <c r="I27" s="178">
        <v>15.9</v>
      </c>
      <c r="J27" s="178">
        <v>21.97</v>
      </c>
      <c r="K27" s="328" t="s">
        <v>677</v>
      </c>
      <c r="L27" s="328" t="s">
        <v>677</v>
      </c>
      <c r="M27" s="328" t="s">
        <v>677</v>
      </c>
      <c r="N27" s="328" t="s">
        <v>677</v>
      </c>
      <c r="O27" s="178">
        <v>18.3</v>
      </c>
      <c r="P27" s="178">
        <v>24.35</v>
      </c>
      <c r="Q27" s="178">
        <v>19.18</v>
      </c>
      <c r="R27" s="178">
        <v>24.68</v>
      </c>
      <c r="S27" s="178">
        <v>18.559999999999999</v>
      </c>
      <c r="T27" s="178">
        <v>24.68</v>
      </c>
      <c r="U27" s="178">
        <v>18.829999999999998</v>
      </c>
      <c r="V27" s="178">
        <v>25.03</v>
      </c>
      <c r="W27" s="328" t="s">
        <v>677</v>
      </c>
      <c r="X27" s="328" t="s">
        <v>677</v>
      </c>
    </row>
    <row r="28" spans="1:24">
      <c r="A28" s="38"/>
      <c r="B28" s="219">
        <v>7896251800338</v>
      </c>
      <c r="C28" s="179">
        <v>660038</v>
      </c>
      <c r="D28" s="180" t="s">
        <v>199</v>
      </c>
      <c r="E28" s="49" t="s">
        <v>198</v>
      </c>
      <c r="F28" s="50">
        <v>72</v>
      </c>
      <c r="G28" s="178">
        <v>18.84</v>
      </c>
      <c r="H28" s="178">
        <v>25.12</v>
      </c>
      <c r="I28" s="178">
        <v>17.510000000000002</v>
      </c>
      <c r="J28" s="178">
        <v>24.21</v>
      </c>
      <c r="K28" s="328" t="s">
        <v>677</v>
      </c>
      <c r="L28" s="328" t="s">
        <v>677</v>
      </c>
      <c r="M28" s="328" t="s">
        <v>677</v>
      </c>
      <c r="N28" s="328" t="s">
        <v>677</v>
      </c>
      <c r="O28" s="178">
        <v>20.16</v>
      </c>
      <c r="P28" s="178">
        <v>26.83</v>
      </c>
      <c r="Q28" s="178">
        <v>21.12</v>
      </c>
      <c r="R28" s="178">
        <v>27.18</v>
      </c>
      <c r="S28" s="178">
        <v>20.440000000000001</v>
      </c>
      <c r="T28" s="178">
        <v>27.18</v>
      </c>
      <c r="U28" s="178">
        <v>20.73</v>
      </c>
      <c r="V28" s="178">
        <v>27.56</v>
      </c>
      <c r="W28" s="328" t="s">
        <v>677</v>
      </c>
      <c r="X28" s="328" t="s">
        <v>677</v>
      </c>
    </row>
    <row r="29" spans="1:24">
      <c r="A29" s="38"/>
      <c r="B29" s="224"/>
      <c r="C29" s="225"/>
      <c r="D29" s="226"/>
      <c r="E29" s="227"/>
      <c r="F29" s="228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30"/>
      <c r="W29" s="229"/>
      <c r="X29" s="230"/>
    </row>
    <row r="30" spans="1:24" ht="20.25">
      <c r="A30" s="38"/>
      <c r="B30" s="221" t="s">
        <v>202</v>
      </c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3"/>
      <c r="W30" s="222"/>
      <c r="X30" s="223"/>
    </row>
    <row r="31" spans="1:24">
      <c r="A31" s="38"/>
      <c r="B31" s="306">
        <v>7896251803803</v>
      </c>
      <c r="C31" s="307">
        <v>660261</v>
      </c>
      <c r="D31" s="308" t="s">
        <v>200</v>
      </c>
      <c r="E31" s="309" t="s">
        <v>372</v>
      </c>
      <c r="F31" s="310">
        <v>28</v>
      </c>
      <c r="G31" s="244">
        <v>44.16</v>
      </c>
      <c r="H31" s="244">
        <v>58.99</v>
      </c>
      <c r="I31" s="244">
        <v>41.11</v>
      </c>
      <c r="J31" s="244">
        <v>56.83</v>
      </c>
      <c r="K31" s="328" t="s">
        <v>677</v>
      </c>
      <c r="L31" s="328" t="s">
        <v>677</v>
      </c>
      <c r="M31" s="328" t="s">
        <v>677</v>
      </c>
      <c r="N31" s="328" t="s">
        <v>677</v>
      </c>
      <c r="O31" s="244">
        <v>47.23</v>
      </c>
      <c r="P31" s="244">
        <v>62.95</v>
      </c>
      <c r="Q31" s="244">
        <v>47.89</v>
      </c>
      <c r="R31" s="244">
        <v>63.8</v>
      </c>
      <c r="S31" s="244">
        <v>47.89</v>
      </c>
      <c r="T31" s="244">
        <v>63.8</v>
      </c>
      <c r="U31" s="244">
        <v>48.57</v>
      </c>
      <c r="V31" s="244">
        <v>64.680000000000007</v>
      </c>
      <c r="W31" s="328" t="s">
        <v>677</v>
      </c>
      <c r="X31" s="328" t="s">
        <v>677</v>
      </c>
    </row>
    <row r="32" spans="1:24" ht="20.100000000000001" customHeight="1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ht="20.100000000000001" customHeight="1">
      <c r="B33" s="468" t="s">
        <v>126</v>
      </c>
      <c r="C33" s="469"/>
      <c r="D33" s="149"/>
      <c r="E33" s="150"/>
      <c r="F33" s="150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2"/>
    </row>
    <row r="34" spans="1:24" ht="22.5" customHeight="1">
      <c r="B34" s="153" t="s">
        <v>203</v>
      </c>
      <c r="C34" s="154"/>
      <c r="D34" s="38"/>
      <c r="E34" s="155"/>
      <c r="F34" s="155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156"/>
    </row>
    <row r="35" spans="1:24" ht="21" customHeight="1">
      <c r="B35" s="153" t="s">
        <v>204</v>
      </c>
      <c r="C35" s="154"/>
      <c r="D35" s="38"/>
      <c r="E35" s="155"/>
      <c r="F35" s="155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156"/>
    </row>
    <row r="36" spans="1:24" ht="23.25" customHeight="1">
      <c r="B36" s="157" t="s">
        <v>205</v>
      </c>
      <c r="C36" s="158"/>
      <c r="D36" s="159"/>
      <c r="E36" s="160"/>
      <c r="F36" s="160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61"/>
    </row>
    <row r="37" spans="1:24" ht="20.100000000000001" customHeight="1">
      <c r="B37" s="13"/>
      <c r="E37" s="14"/>
    </row>
    <row r="38" spans="1:24" ht="20.100000000000001" customHeight="1">
      <c r="B38" s="13"/>
      <c r="E38" s="14"/>
    </row>
    <row r="39" spans="1:24" ht="20.100000000000001" customHeight="1">
      <c r="B39" s="13"/>
      <c r="E39" s="14"/>
    </row>
    <row r="40" spans="1:24" ht="20.100000000000001" customHeight="1">
      <c r="B40" s="13"/>
      <c r="E40" s="14"/>
    </row>
    <row r="41" spans="1:24" ht="15">
      <c r="B41" s="13"/>
      <c r="E41" s="14"/>
    </row>
    <row r="42" spans="1:24" ht="15">
      <c r="B42" s="13"/>
      <c r="E42" s="14"/>
    </row>
    <row r="43" spans="1:24" s="14" customFormat="1" ht="15">
      <c r="A43" s="18"/>
      <c r="B43" s="13"/>
      <c r="C43" s="13"/>
      <c r="D43" s="13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4" s="14" customFormat="1" ht="15">
      <c r="A44" s="18"/>
      <c r="B44" s="13"/>
      <c r="C44" s="13"/>
      <c r="D44" s="13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4" s="14" customFormat="1" ht="15">
      <c r="A45" s="18"/>
      <c r="B45" s="13"/>
      <c r="C45" s="13"/>
      <c r="D45" s="13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1:24" s="14" customFormat="1" ht="15">
      <c r="A46" s="18"/>
      <c r="B46" s="13"/>
      <c r="C46" s="13"/>
      <c r="D46" s="13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4" s="14" customFormat="1" ht="15">
      <c r="A47" s="18"/>
      <c r="B47" s="13"/>
      <c r="C47" s="13"/>
      <c r="D47" s="13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4" s="14" customFormat="1" ht="15">
      <c r="A48" s="18"/>
      <c r="B48" s="13"/>
      <c r="C48" s="13"/>
      <c r="D48" s="13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1:23" s="14" customFormat="1" ht="15">
      <c r="A49" s="18"/>
      <c r="B49" s="13"/>
      <c r="C49" s="13"/>
      <c r="D49" s="13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3" s="14" customFormat="1" ht="15">
      <c r="A50" s="18"/>
      <c r="B50" s="13"/>
      <c r="C50" s="13"/>
      <c r="D50" s="13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3" s="14" customFormat="1" ht="15">
      <c r="A51" s="18"/>
      <c r="B51" s="13"/>
      <c r="C51" s="13"/>
      <c r="D51" s="13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1:23" s="14" customFormat="1" ht="15">
      <c r="A52" s="18"/>
      <c r="B52" s="13"/>
      <c r="C52" s="13"/>
      <c r="D52" s="13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1:23" s="14" customFormat="1" ht="15">
      <c r="A53" s="18"/>
      <c r="B53" s="13"/>
      <c r="C53" s="13"/>
      <c r="D53" s="13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1:23" s="14" customFormat="1" ht="15">
      <c r="A54" s="18"/>
      <c r="B54" s="13"/>
      <c r="C54" s="13"/>
      <c r="D54" s="13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1:23" s="14" customFormat="1" ht="15">
      <c r="A55" s="18"/>
      <c r="B55" s="13"/>
      <c r="C55" s="13"/>
      <c r="D55" s="13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1:23" s="14" customFormat="1" ht="15">
      <c r="A56" s="18"/>
      <c r="B56" s="13"/>
      <c r="C56" s="13"/>
      <c r="D56" s="13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1:23" s="14" customFormat="1" ht="15">
      <c r="A57" s="18"/>
      <c r="B57" s="13"/>
      <c r="C57" s="13"/>
      <c r="D57" s="13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</sheetData>
  <mergeCells count="15">
    <mergeCell ref="W5:X5"/>
    <mergeCell ref="B33:C33"/>
    <mergeCell ref="W2:X2"/>
    <mergeCell ref="B4:X4"/>
    <mergeCell ref="B5:B6"/>
    <mergeCell ref="C5:C6"/>
    <mergeCell ref="D5:D6"/>
    <mergeCell ref="E5:E6"/>
    <mergeCell ref="F5:F6"/>
    <mergeCell ref="G5:H5"/>
    <mergeCell ref="O5:P5"/>
    <mergeCell ref="S5:T5"/>
    <mergeCell ref="I5:J5"/>
    <mergeCell ref="K5:L5"/>
    <mergeCell ref="U5:V5"/>
  </mergeCells>
  <printOptions horizontalCentered="1" verticalCentered="1" gridLinesSet="0"/>
  <pageMargins left="0.15748031496062992" right="0" top="0" bottom="0" header="0" footer="0"/>
  <pageSetup paperSize="9" scale="55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tabColor theme="9" tint="0.39997558519241921"/>
  </sheetPr>
  <dimension ref="A1:AU70"/>
  <sheetViews>
    <sheetView showGridLines="0" zoomScale="60" zoomScaleNormal="60" workbookViewId="0">
      <pane xSplit="9" ySplit="5" topLeftCell="K6" activePane="bottomRight" state="frozen"/>
      <selection activeCell="C17" sqref="C17:C33"/>
      <selection pane="topRight" activeCell="C17" sqref="C17:C33"/>
      <selection pane="bottomLeft" activeCell="C17" sqref="C17:C33"/>
      <selection pane="bottomRight" activeCell="N29" sqref="N29"/>
    </sheetView>
  </sheetViews>
  <sheetFormatPr defaultColWidth="11.5546875" defaultRowHeight="24.75" customHeight="1"/>
  <cols>
    <col min="1" max="1" width="2.77734375" style="3" customWidth="1"/>
    <col min="2" max="2" width="20" style="3" customWidth="1"/>
    <col min="3" max="3" width="16.77734375" style="3" hidden="1" customWidth="1"/>
    <col min="4" max="4" width="20" style="3" hidden="1" customWidth="1"/>
    <col min="5" max="5" width="16.77734375" style="3" hidden="1" customWidth="1"/>
    <col min="6" max="6" width="14.33203125" style="1" customWidth="1"/>
    <col min="7" max="7" width="51.77734375" style="1" customWidth="1"/>
    <col min="8" max="8" width="19.33203125" style="53" customWidth="1"/>
    <col min="9" max="9" width="10.88671875" style="1" bestFit="1" customWidth="1"/>
    <col min="10" max="10" width="7.109375" style="68" hidden="1" customWidth="1"/>
    <col min="11" max="12" width="10.21875" style="6" customWidth="1"/>
    <col min="13" max="14" width="10.21875" style="2" customWidth="1"/>
    <col min="15" max="26" width="10.21875" style="1" customWidth="1"/>
    <col min="27" max="16384" width="11.5546875" style="3"/>
  </cols>
  <sheetData>
    <row r="1" spans="2:26" ht="33" customHeight="1">
      <c r="B1" s="22" t="s">
        <v>658</v>
      </c>
      <c r="C1" s="22"/>
      <c r="D1" s="22"/>
      <c r="E1" s="22"/>
      <c r="F1" s="22"/>
      <c r="H1" s="80"/>
      <c r="I1" s="13"/>
      <c r="K1" s="15"/>
      <c r="L1" s="16"/>
      <c r="M1" s="17"/>
      <c r="N1" s="20"/>
      <c r="O1" s="20"/>
    </row>
    <row r="2" spans="2:26" ht="24.75" customHeight="1">
      <c r="B2" s="11" t="s">
        <v>659</v>
      </c>
      <c r="C2" s="11"/>
      <c r="D2" s="11"/>
      <c r="E2" s="11"/>
      <c r="F2" s="11"/>
      <c r="H2" s="80"/>
      <c r="I2" s="13"/>
      <c r="L2" s="16"/>
      <c r="M2" s="17"/>
      <c r="N2" s="20"/>
      <c r="O2" s="20"/>
      <c r="P2" s="21" t="s">
        <v>105</v>
      </c>
      <c r="Q2" s="21"/>
      <c r="R2" s="21"/>
      <c r="S2" s="21"/>
      <c r="T2" s="21"/>
      <c r="U2" s="21"/>
      <c r="V2" s="21"/>
    </row>
    <row r="3" spans="2:26" s="5" customFormat="1" ht="16.5" customHeight="1">
      <c r="B3" s="393" t="s">
        <v>113</v>
      </c>
      <c r="C3" s="393"/>
      <c r="D3" s="393"/>
      <c r="E3" s="393"/>
      <c r="F3" s="393"/>
      <c r="G3" s="393"/>
      <c r="H3" s="393"/>
      <c r="I3" s="393"/>
      <c r="J3" s="394" t="s">
        <v>151</v>
      </c>
      <c r="K3" s="397" t="s">
        <v>660</v>
      </c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9"/>
    </row>
    <row r="4" spans="2:26" s="5" customFormat="1" ht="45" customHeight="1">
      <c r="B4" s="117" t="s">
        <v>11</v>
      </c>
      <c r="C4" s="117"/>
      <c r="D4" s="118" t="s">
        <v>11</v>
      </c>
      <c r="E4" s="118"/>
      <c r="F4" s="119" t="s">
        <v>11</v>
      </c>
      <c r="G4" s="400" t="s">
        <v>2</v>
      </c>
      <c r="H4" s="402" t="s">
        <v>0</v>
      </c>
      <c r="I4" s="9" t="s">
        <v>12</v>
      </c>
      <c r="J4" s="395"/>
      <c r="K4" s="404" t="s">
        <v>39</v>
      </c>
      <c r="L4" s="405"/>
      <c r="M4" s="406" t="s">
        <v>40</v>
      </c>
      <c r="N4" s="407"/>
      <c r="O4" s="408" t="s">
        <v>30</v>
      </c>
      <c r="P4" s="409"/>
      <c r="Q4" s="480" t="s">
        <v>682</v>
      </c>
      <c r="R4" s="481"/>
      <c r="S4" s="416" t="s">
        <v>662</v>
      </c>
      <c r="T4" s="417"/>
      <c r="U4" s="414" t="s">
        <v>625</v>
      </c>
      <c r="V4" s="415"/>
      <c r="W4" s="410" t="s">
        <v>29</v>
      </c>
      <c r="X4" s="411"/>
      <c r="Y4" s="478" t="s">
        <v>663</v>
      </c>
      <c r="Z4" s="479"/>
    </row>
    <row r="5" spans="2:26" s="5" customFormat="1" ht="24.75" customHeight="1">
      <c r="B5" s="120" t="s">
        <v>15</v>
      </c>
      <c r="C5" s="120"/>
      <c r="D5" s="121" t="s">
        <v>72</v>
      </c>
      <c r="E5" s="121"/>
      <c r="F5" s="122" t="s">
        <v>572</v>
      </c>
      <c r="G5" s="401"/>
      <c r="H5" s="403"/>
      <c r="I5" s="82" t="s">
        <v>13</v>
      </c>
      <c r="J5" s="396"/>
      <c r="K5" s="83" t="s">
        <v>26</v>
      </c>
      <c r="L5" s="84" t="s">
        <v>27</v>
      </c>
      <c r="M5" s="85" t="s">
        <v>26</v>
      </c>
      <c r="N5" s="86" t="s">
        <v>27</v>
      </c>
      <c r="O5" s="87" t="s">
        <v>26</v>
      </c>
      <c r="P5" s="88" t="s">
        <v>27</v>
      </c>
      <c r="Q5" s="347" t="s">
        <v>26</v>
      </c>
      <c r="R5" s="346" t="s">
        <v>27</v>
      </c>
      <c r="S5" s="300" t="s">
        <v>26</v>
      </c>
      <c r="T5" s="299" t="s">
        <v>27</v>
      </c>
      <c r="U5" s="279" t="s">
        <v>26</v>
      </c>
      <c r="V5" s="280" t="s">
        <v>27</v>
      </c>
      <c r="W5" s="89" t="s">
        <v>26</v>
      </c>
      <c r="X5" s="90" t="s">
        <v>27</v>
      </c>
      <c r="Y5" s="301" t="s">
        <v>26</v>
      </c>
      <c r="Z5" s="302" t="s">
        <v>27</v>
      </c>
    </row>
    <row r="6" spans="2:26" s="98" customFormat="1" ht="14.25" customHeight="1">
      <c r="B6" s="99"/>
      <c r="C6" s="99"/>
      <c r="D6" s="100"/>
      <c r="E6" s="100"/>
      <c r="F6" s="101"/>
      <c r="G6" s="102"/>
      <c r="H6" s="103"/>
      <c r="I6" s="104"/>
      <c r="J6" s="105"/>
      <c r="K6" s="106"/>
      <c r="L6" s="107"/>
      <c r="M6" s="106"/>
      <c r="N6" s="107"/>
      <c r="O6" s="106"/>
      <c r="P6" s="107"/>
      <c r="Q6" s="107"/>
      <c r="R6" s="107"/>
      <c r="S6" s="107"/>
      <c r="T6" s="107"/>
      <c r="U6" s="107"/>
      <c r="V6" s="107"/>
      <c r="W6" s="106"/>
      <c r="X6" s="107"/>
      <c r="Y6" s="106"/>
      <c r="Z6" s="107"/>
    </row>
    <row r="7" spans="2:26" s="4" customFormat="1" ht="24.75" customHeight="1">
      <c r="B7" s="93" t="s">
        <v>571</v>
      </c>
      <c r="C7" s="94"/>
      <c r="D7" s="94"/>
      <c r="E7" s="94"/>
      <c r="F7" s="94"/>
      <c r="G7" s="95"/>
      <c r="H7" s="95"/>
      <c r="I7" s="108">
        <f>SUM(K7:Z7)</f>
        <v>0</v>
      </c>
      <c r="J7" s="109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</row>
    <row r="8" spans="2:26" s="4" customFormat="1" ht="24.75" customHeight="1">
      <c r="B8" s="329">
        <v>7896261002067</v>
      </c>
      <c r="C8" s="182"/>
      <c r="D8" s="182"/>
      <c r="E8" s="182"/>
      <c r="F8" s="331">
        <v>119554</v>
      </c>
      <c r="G8" s="330" t="s">
        <v>543</v>
      </c>
      <c r="H8" s="332" t="s">
        <v>493</v>
      </c>
      <c r="I8" s="183"/>
      <c r="J8" s="191"/>
      <c r="K8" s="333">
        <v>10.029999999999999</v>
      </c>
      <c r="L8" s="334">
        <v>13.4</v>
      </c>
      <c r="M8" s="333">
        <v>9.34</v>
      </c>
      <c r="N8" s="334">
        <v>12.91</v>
      </c>
      <c r="O8" s="333">
        <v>10.73</v>
      </c>
      <c r="P8" s="334">
        <v>14.3</v>
      </c>
      <c r="Q8" s="333">
        <v>10.8</v>
      </c>
      <c r="R8" s="334">
        <v>14.4</v>
      </c>
      <c r="S8" s="335">
        <v>9.4</v>
      </c>
      <c r="T8" s="335">
        <v>12.99</v>
      </c>
      <c r="U8" s="333">
        <v>9.4499999999999993</v>
      </c>
      <c r="V8" s="334">
        <v>13.07</v>
      </c>
      <c r="W8" s="333">
        <v>10.88</v>
      </c>
      <c r="X8" s="334">
        <v>14.49</v>
      </c>
      <c r="Y8" s="333">
        <v>11.19</v>
      </c>
      <c r="Z8" s="334">
        <v>14.9</v>
      </c>
    </row>
    <row r="9" spans="2:26" s="4" customFormat="1" ht="24.75" customHeight="1">
      <c r="B9" s="329">
        <v>7896261002050</v>
      </c>
      <c r="C9" s="182"/>
      <c r="D9" s="182"/>
      <c r="E9" s="182"/>
      <c r="F9" s="331">
        <v>119827</v>
      </c>
      <c r="G9" s="330" t="s">
        <v>543</v>
      </c>
      <c r="H9" s="332" t="s">
        <v>492</v>
      </c>
      <c r="I9" s="183"/>
      <c r="J9" s="191"/>
      <c r="K9" s="333">
        <v>16.600000000000001</v>
      </c>
      <c r="L9" s="334">
        <v>22.17</v>
      </c>
      <c r="M9" s="333">
        <v>15.45</v>
      </c>
      <c r="N9" s="334">
        <v>21.36</v>
      </c>
      <c r="O9" s="333">
        <v>17.75</v>
      </c>
      <c r="P9" s="334">
        <v>23.66</v>
      </c>
      <c r="Q9" s="333">
        <v>17.87</v>
      </c>
      <c r="R9" s="334">
        <v>23.82</v>
      </c>
      <c r="S9" s="335">
        <v>15.55</v>
      </c>
      <c r="T9" s="335">
        <v>21.49</v>
      </c>
      <c r="U9" s="333">
        <v>15.64</v>
      </c>
      <c r="V9" s="334">
        <v>21.62</v>
      </c>
      <c r="W9" s="333">
        <v>18</v>
      </c>
      <c r="X9" s="334">
        <v>23.98</v>
      </c>
      <c r="Y9" s="333">
        <v>18.52</v>
      </c>
      <c r="Z9" s="334">
        <v>24.65</v>
      </c>
    </row>
    <row r="10" spans="2:26" s="4" customFormat="1" ht="24.75" customHeight="1">
      <c r="B10" s="329">
        <v>7896261014497</v>
      </c>
      <c r="C10" s="182"/>
      <c r="D10" s="182"/>
      <c r="E10" s="182"/>
      <c r="F10" s="331">
        <v>712327</v>
      </c>
      <c r="G10" s="330" t="s">
        <v>544</v>
      </c>
      <c r="H10" s="332" t="s">
        <v>494</v>
      </c>
      <c r="I10" s="183"/>
      <c r="J10" s="191"/>
      <c r="K10" s="333">
        <v>60.74</v>
      </c>
      <c r="L10" s="334" t="s">
        <v>1</v>
      </c>
      <c r="M10" s="333">
        <v>58.36</v>
      </c>
      <c r="N10" s="334" t="s">
        <v>1</v>
      </c>
      <c r="O10" s="333">
        <v>64.81</v>
      </c>
      <c r="P10" s="334" t="s">
        <v>1</v>
      </c>
      <c r="Q10" s="333">
        <v>65.239999999999995</v>
      </c>
      <c r="R10" s="334" t="s">
        <v>1</v>
      </c>
      <c r="S10" s="335">
        <v>58.72</v>
      </c>
      <c r="T10" s="335" t="s">
        <v>1</v>
      </c>
      <c r="U10" s="333">
        <v>59.08</v>
      </c>
      <c r="V10" s="334" t="s">
        <v>1</v>
      </c>
      <c r="W10" s="333">
        <v>65.69</v>
      </c>
      <c r="X10" s="334" t="s">
        <v>1</v>
      </c>
      <c r="Y10" s="333">
        <v>67.52</v>
      </c>
      <c r="Z10" s="334" t="s">
        <v>1</v>
      </c>
    </row>
    <row r="11" spans="2:26" s="4" customFormat="1" ht="24.75" customHeight="1">
      <c r="B11" s="329">
        <v>7896261015500</v>
      </c>
      <c r="C11" s="182"/>
      <c r="D11" s="182"/>
      <c r="E11" s="182"/>
      <c r="F11" s="331">
        <v>712329</v>
      </c>
      <c r="G11" s="330" t="s">
        <v>545</v>
      </c>
      <c r="H11" s="332" t="s">
        <v>496</v>
      </c>
      <c r="I11" s="183"/>
      <c r="J11" s="191"/>
      <c r="K11" s="333">
        <v>67.569999999999993</v>
      </c>
      <c r="L11" s="334" t="s">
        <v>1</v>
      </c>
      <c r="M11" s="333">
        <v>64.930000000000007</v>
      </c>
      <c r="N11" s="334" t="s">
        <v>1</v>
      </c>
      <c r="O11" s="333">
        <v>72.09</v>
      </c>
      <c r="P11" s="334" t="s">
        <v>1</v>
      </c>
      <c r="Q11" s="333">
        <v>72.58</v>
      </c>
      <c r="R11" s="334" t="s">
        <v>1</v>
      </c>
      <c r="S11" s="335">
        <v>65.319999999999993</v>
      </c>
      <c r="T11" s="335" t="s">
        <v>1</v>
      </c>
      <c r="U11" s="333">
        <v>65.72</v>
      </c>
      <c r="V11" s="334" t="s">
        <v>1</v>
      </c>
      <c r="W11" s="333">
        <v>73.069999999999993</v>
      </c>
      <c r="X11" s="334" t="s">
        <v>1</v>
      </c>
      <c r="Y11" s="333">
        <v>75.11</v>
      </c>
      <c r="Z11" s="334" t="s">
        <v>1</v>
      </c>
    </row>
    <row r="12" spans="2:26" s="4" customFormat="1" ht="24.75" customHeight="1">
      <c r="B12" s="329">
        <v>7896261015043</v>
      </c>
      <c r="C12" s="182"/>
      <c r="D12" s="182"/>
      <c r="E12" s="182"/>
      <c r="F12" s="331">
        <v>720224</v>
      </c>
      <c r="G12" s="330" t="s">
        <v>545</v>
      </c>
      <c r="H12" s="332" t="s">
        <v>495</v>
      </c>
      <c r="I12" s="183"/>
      <c r="J12" s="191"/>
      <c r="K12" s="333">
        <v>24.95</v>
      </c>
      <c r="L12" s="334" t="s">
        <v>1</v>
      </c>
      <c r="M12" s="333">
        <v>23.97</v>
      </c>
      <c r="N12" s="334" t="s">
        <v>1</v>
      </c>
      <c r="O12" s="333">
        <v>26.62</v>
      </c>
      <c r="P12" s="334" t="s">
        <v>1</v>
      </c>
      <c r="Q12" s="333">
        <v>26.8</v>
      </c>
      <c r="R12" s="334" t="s">
        <v>1</v>
      </c>
      <c r="S12" s="335">
        <v>24.12</v>
      </c>
      <c r="T12" s="335" t="s">
        <v>1</v>
      </c>
      <c r="U12" s="333">
        <v>24.27</v>
      </c>
      <c r="V12" s="334" t="s">
        <v>1</v>
      </c>
      <c r="W12" s="333">
        <v>26.98</v>
      </c>
      <c r="X12" s="334" t="s">
        <v>1</v>
      </c>
      <c r="Y12" s="333">
        <v>27.73</v>
      </c>
      <c r="Z12" s="334" t="s">
        <v>1</v>
      </c>
    </row>
    <row r="13" spans="2:26" s="4" customFormat="1" ht="24.75" customHeight="1">
      <c r="B13" s="329">
        <v>7896261017795</v>
      </c>
      <c r="C13" s="182"/>
      <c r="D13" s="182"/>
      <c r="E13" s="182"/>
      <c r="F13" s="331">
        <v>721962</v>
      </c>
      <c r="G13" s="330" t="s">
        <v>546</v>
      </c>
      <c r="H13" s="332" t="s">
        <v>497</v>
      </c>
      <c r="I13" s="183"/>
      <c r="J13" s="191"/>
      <c r="K13" s="333">
        <v>32.630000000000003</v>
      </c>
      <c r="L13" s="334">
        <v>43.58</v>
      </c>
      <c r="M13" s="333">
        <v>30.37</v>
      </c>
      <c r="N13" s="334">
        <v>41.99</v>
      </c>
      <c r="O13" s="333">
        <v>34.89</v>
      </c>
      <c r="P13" s="334">
        <v>46.51</v>
      </c>
      <c r="Q13" s="333">
        <v>35.130000000000003</v>
      </c>
      <c r="R13" s="334">
        <v>46.82</v>
      </c>
      <c r="S13" s="335">
        <v>30.56</v>
      </c>
      <c r="T13" s="335">
        <v>42.24</v>
      </c>
      <c r="U13" s="333">
        <v>30.74</v>
      </c>
      <c r="V13" s="334">
        <v>42.5</v>
      </c>
      <c r="W13" s="333">
        <v>35.380000000000003</v>
      </c>
      <c r="X13" s="334">
        <v>47.14</v>
      </c>
      <c r="Y13" s="333">
        <v>36.409999999999997</v>
      </c>
      <c r="Z13" s="334">
        <v>48.46</v>
      </c>
    </row>
    <row r="14" spans="2:26" s="4" customFormat="1" ht="24.75" customHeight="1">
      <c r="B14" s="329">
        <v>7896261017801</v>
      </c>
      <c r="C14" s="182"/>
      <c r="D14" s="182"/>
      <c r="E14" s="182"/>
      <c r="F14" s="331">
        <v>721970</v>
      </c>
      <c r="G14" s="330" t="s">
        <v>547</v>
      </c>
      <c r="H14" s="332" t="s">
        <v>498</v>
      </c>
      <c r="I14" s="183"/>
      <c r="J14" s="191"/>
      <c r="K14" s="333">
        <v>270.70999999999998</v>
      </c>
      <c r="L14" s="334">
        <v>361.61</v>
      </c>
      <c r="M14" s="333">
        <v>252</v>
      </c>
      <c r="N14" s="334">
        <v>348.38</v>
      </c>
      <c r="O14" s="333">
        <v>289.48</v>
      </c>
      <c r="P14" s="334">
        <v>385.86</v>
      </c>
      <c r="Q14" s="333">
        <v>291.51</v>
      </c>
      <c r="R14" s="334">
        <v>388.47</v>
      </c>
      <c r="S14" s="335">
        <v>253.53</v>
      </c>
      <c r="T14" s="335">
        <v>350.49</v>
      </c>
      <c r="U14" s="333">
        <v>255.08</v>
      </c>
      <c r="V14" s="334">
        <v>352.63</v>
      </c>
      <c r="W14" s="333">
        <v>293.56</v>
      </c>
      <c r="X14" s="334">
        <v>391.11</v>
      </c>
      <c r="Y14" s="333">
        <v>302.06</v>
      </c>
      <c r="Z14" s="334">
        <v>402.05</v>
      </c>
    </row>
    <row r="15" spans="2:26" s="4" customFormat="1" ht="24.75" customHeight="1">
      <c r="B15" s="329">
        <v>7896261017788</v>
      </c>
      <c r="C15" s="182"/>
      <c r="D15" s="182"/>
      <c r="E15" s="182"/>
      <c r="F15" s="331">
        <v>721973</v>
      </c>
      <c r="G15" s="330" t="s">
        <v>548</v>
      </c>
      <c r="H15" s="332" t="s">
        <v>499</v>
      </c>
      <c r="I15" s="183"/>
      <c r="J15" s="191"/>
      <c r="K15" s="333">
        <v>10.15</v>
      </c>
      <c r="L15" s="334">
        <v>13.56</v>
      </c>
      <c r="M15" s="333">
        <v>9.44</v>
      </c>
      <c r="N15" s="334">
        <v>13.05</v>
      </c>
      <c r="O15" s="333">
        <v>10.85</v>
      </c>
      <c r="P15" s="334">
        <v>14.46</v>
      </c>
      <c r="Q15" s="333">
        <v>10.92</v>
      </c>
      <c r="R15" s="334">
        <v>14.56</v>
      </c>
      <c r="S15" s="335">
        <v>9.5</v>
      </c>
      <c r="T15" s="335">
        <v>13.13</v>
      </c>
      <c r="U15" s="333">
        <v>9.56</v>
      </c>
      <c r="V15" s="334">
        <v>13.21</v>
      </c>
      <c r="W15" s="333">
        <v>11</v>
      </c>
      <c r="X15" s="334">
        <v>14.66</v>
      </c>
      <c r="Y15" s="333">
        <v>11.32</v>
      </c>
      <c r="Z15" s="334">
        <v>15.07</v>
      </c>
    </row>
    <row r="16" spans="2:26" s="4" customFormat="1" ht="24.75" customHeight="1">
      <c r="B16" s="329">
        <v>7896261005761</v>
      </c>
      <c r="C16" s="182"/>
      <c r="D16" s="182"/>
      <c r="E16" s="182"/>
      <c r="F16" s="331">
        <v>702283</v>
      </c>
      <c r="G16" s="330" t="s">
        <v>549</v>
      </c>
      <c r="H16" s="332" t="s">
        <v>500</v>
      </c>
      <c r="I16" s="183"/>
      <c r="J16" s="191"/>
      <c r="K16" s="333">
        <v>25.63</v>
      </c>
      <c r="L16" s="334">
        <v>34.24</v>
      </c>
      <c r="M16" s="333">
        <v>23.86</v>
      </c>
      <c r="N16" s="334">
        <v>32.99</v>
      </c>
      <c r="O16" s="333">
        <v>27.41</v>
      </c>
      <c r="P16" s="334">
        <v>36.54</v>
      </c>
      <c r="Q16" s="333">
        <v>27.61</v>
      </c>
      <c r="R16" s="334">
        <v>36.79</v>
      </c>
      <c r="S16" s="335">
        <v>24.01</v>
      </c>
      <c r="T16" s="335">
        <v>33.19</v>
      </c>
      <c r="U16" s="333">
        <v>24.16</v>
      </c>
      <c r="V16" s="334">
        <v>33.39</v>
      </c>
      <c r="W16" s="333">
        <v>27.8</v>
      </c>
      <c r="X16" s="334">
        <v>37.04</v>
      </c>
      <c r="Y16" s="333">
        <v>28.6</v>
      </c>
      <c r="Z16" s="334">
        <v>38.07</v>
      </c>
    </row>
    <row r="17" spans="2:27" s="4" customFormat="1" ht="24.75" customHeight="1">
      <c r="B17" s="329">
        <v>7896261008519</v>
      </c>
      <c r="C17" s="182"/>
      <c r="D17" s="182"/>
      <c r="E17" s="182"/>
      <c r="F17" s="331">
        <v>702321</v>
      </c>
      <c r="G17" s="330" t="s">
        <v>549</v>
      </c>
      <c r="H17" s="332" t="s">
        <v>501</v>
      </c>
      <c r="I17" s="183"/>
      <c r="J17" s="191"/>
      <c r="K17" s="333">
        <v>48.34</v>
      </c>
      <c r="L17" s="334">
        <v>64.569999999999993</v>
      </c>
      <c r="M17" s="333">
        <v>45</v>
      </c>
      <c r="N17" s="334">
        <v>62.21</v>
      </c>
      <c r="O17" s="333">
        <v>51.69</v>
      </c>
      <c r="P17" s="334">
        <v>68.900000000000006</v>
      </c>
      <c r="Q17" s="333">
        <v>52.05</v>
      </c>
      <c r="R17" s="334">
        <v>69.37</v>
      </c>
      <c r="S17" s="335">
        <v>45.27</v>
      </c>
      <c r="T17" s="335">
        <v>62.59</v>
      </c>
      <c r="U17" s="333">
        <v>45.55</v>
      </c>
      <c r="V17" s="334">
        <v>62.97</v>
      </c>
      <c r="W17" s="333">
        <v>52.42</v>
      </c>
      <c r="X17" s="334">
        <v>69.84</v>
      </c>
      <c r="Y17" s="333">
        <v>53.94</v>
      </c>
      <c r="Z17" s="334">
        <v>71.790000000000006</v>
      </c>
    </row>
    <row r="18" spans="2:27" s="4" customFormat="1" ht="24.75" customHeight="1">
      <c r="B18" s="329">
        <v>7896261013353</v>
      </c>
      <c r="C18" s="182"/>
      <c r="D18" s="182"/>
      <c r="E18" s="182"/>
      <c r="F18" s="331">
        <v>712109</v>
      </c>
      <c r="G18" s="330" t="s">
        <v>552</v>
      </c>
      <c r="H18" s="332" t="s">
        <v>504</v>
      </c>
      <c r="I18" s="183"/>
      <c r="J18" s="191"/>
      <c r="K18" s="333">
        <v>11.51</v>
      </c>
      <c r="L18" s="334">
        <v>15.37</v>
      </c>
      <c r="M18" s="333">
        <v>10.71</v>
      </c>
      <c r="N18" s="334">
        <v>14.81</v>
      </c>
      <c r="O18" s="333">
        <v>12.3</v>
      </c>
      <c r="P18" s="334">
        <v>16.39</v>
      </c>
      <c r="Q18" s="333">
        <v>12.39</v>
      </c>
      <c r="R18" s="334">
        <v>16.510000000000002</v>
      </c>
      <c r="S18" s="335">
        <v>10.78</v>
      </c>
      <c r="T18" s="335">
        <v>14.9</v>
      </c>
      <c r="U18" s="333">
        <v>10.84</v>
      </c>
      <c r="V18" s="334">
        <v>14.99</v>
      </c>
      <c r="W18" s="333">
        <v>12.48</v>
      </c>
      <c r="X18" s="334">
        <v>16.62</v>
      </c>
      <c r="Y18" s="333">
        <v>12.84</v>
      </c>
      <c r="Z18" s="334">
        <v>17.09</v>
      </c>
    </row>
    <row r="19" spans="2:27" s="4" customFormat="1" ht="24.75" customHeight="1">
      <c r="B19" s="329">
        <v>7896261012639</v>
      </c>
      <c r="C19" s="182"/>
      <c r="D19" s="182"/>
      <c r="E19" s="182"/>
      <c r="F19" s="331">
        <v>712105</v>
      </c>
      <c r="G19" s="330" t="s">
        <v>550</v>
      </c>
      <c r="H19" s="332" t="s">
        <v>502</v>
      </c>
      <c r="I19" s="183"/>
      <c r="J19" s="191"/>
      <c r="K19" s="333">
        <v>12.24</v>
      </c>
      <c r="L19" s="334">
        <v>16.350000000000001</v>
      </c>
      <c r="M19" s="333">
        <v>11.4</v>
      </c>
      <c r="N19" s="334">
        <v>15.76</v>
      </c>
      <c r="O19" s="333">
        <v>13.09</v>
      </c>
      <c r="P19" s="334">
        <v>17.45</v>
      </c>
      <c r="Q19" s="333">
        <v>13.19</v>
      </c>
      <c r="R19" s="334">
        <v>17.57</v>
      </c>
      <c r="S19" s="335">
        <v>11.47</v>
      </c>
      <c r="T19" s="335">
        <v>15.86</v>
      </c>
      <c r="U19" s="333">
        <v>11.54</v>
      </c>
      <c r="V19" s="334">
        <v>15.95</v>
      </c>
      <c r="W19" s="333">
        <v>13.28</v>
      </c>
      <c r="X19" s="334">
        <v>17.690000000000001</v>
      </c>
      <c r="Y19" s="333">
        <v>13.66</v>
      </c>
      <c r="Z19" s="334">
        <v>18.190000000000001</v>
      </c>
    </row>
    <row r="20" spans="2:27" s="4" customFormat="1" ht="24.75" customHeight="1">
      <c r="B20" s="329">
        <v>7896261012653</v>
      </c>
      <c r="C20" s="182"/>
      <c r="D20" s="182"/>
      <c r="E20" s="182"/>
      <c r="F20" s="331">
        <v>712107</v>
      </c>
      <c r="G20" s="330" t="s">
        <v>551</v>
      </c>
      <c r="H20" s="332" t="s">
        <v>503</v>
      </c>
      <c r="I20" s="183"/>
      <c r="J20" s="191"/>
      <c r="K20" s="333">
        <v>19.77</v>
      </c>
      <c r="L20" s="334">
        <v>26.41</v>
      </c>
      <c r="M20" s="333">
        <v>18.41</v>
      </c>
      <c r="N20" s="334">
        <v>25.45</v>
      </c>
      <c r="O20" s="333">
        <v>21.14</v>
      </c>
      <c r="P20" s="334">
        <v>28.18</v>
      </c>
      <c r="Q20" s="333">
        <v>21.29</v>
      </c>
      <c r="R20" s="334">
        <v>28.37</v>
      </c>
      <c r="S20" s="335">
        <v>18.52</v>
      </c>
      <c r="T20" s="335">
        <v>25.6</v>
      </c>
      <c r="U20" s="333">
        <v>18.63</v>
      </c>
      <c r="V20" s="334">
        <v>25.75</v>
      </c>
      <c r="W20" s="333">
        <v>21.44</v>
      </c>
      <c r="X20" s="334">
        <v>28.57</v>
      </c>
      <c r="Y20" s="333">
        <v>22.06</v>
      </c>
      <c r="Z20" s="334">
        <v>29.36</v>
      </c>
    </row>
    <row r="21" spans="2:27" s="4" customFormat="1" ht="24.75" customHeight="1">
      <c r="B21" s="329">
        <v>7896261002029</v>
      </c>
      <c r="C21" s="182"/>
      <c r="D21" s="182"/>
      <c r="E21" s="182"/>
      <c r="F21" s="331">
        <v>132307</v>
      </c>
      <c r="G21" s="330" t="s">
        <v>553</v>
      </c>
      <c r="H21" s="332" t="s">
        <v>505</v>
      </c>
      <c r="I21" s="183"/>
      <c r="J21" s="191"/>
      <c r="K21" s="333">
        <v>35.200000000000003</v>
      </c>
      <c r="L21" s="334">
        <v>47.02</v>
      </c>
      <c r="M21" s="333">
        <v>32.770000000000003</v>
      </c>
      <c r="N21" s="334">
        <v>45.3</v>
      </c>
      <c r="O21" s="333">
        <v>37.64</v>
      </c>
      <c r="P21" s="334">
        <v>50.17</v>
      </c>
      <c r="Q21" s="333">
        <v>37.9</v>
      </c>
      <c r="R21" s="334">
        <v>50.51</v>
      </c>
      <c r="S21" s="335">
        <v>32.97</v>
      </c>
      <c r="T21" s="335">
        <v>45.57</v>
      </c>
      <c r="U21" s="333">
        <v>33.17</v>
      </c>
      <c r="V21" s="334">
        <v>45.85</v>
      </c>
      <c r="W21" s="333">
        <v>38.17</v>
      </c>
      <c r="X21" s="334">
        <v>50.86</v>
      </c>
      <c r="Y21" s="333">
        <v>39.28</v>
      </c>
      <c r="Z21" s="334">
        <v>52.28</v>
      </c>
    </row>
    <row r="22" spans="2:27" s="4" customFormat="1" ht="24.75" customHeight="1">
      <c r="B22" s="329">
        <v>7896261018303</v>
      </c>
      <c r="C22" s="182"/>
      <c r="D22" s="182"/>
      <c r="E22" s="182"/>
      <c r="F22" s="331">
        <v>723973</v>
      </c>
      <c r="G22" s="330" t="s">
        <v>557</v>
      </c>
      <c r="H22" s="332" t="s">
        <v>569</v>
      </c>
      <c r="I22" s="183"/>
      <c r="J22" s="191"/>
      <c r="K22" s="333">
        <v>22</v>
      </c>
      <c r="L22" s="334" t="s">
        <v>1</v>
      </c>
      <c r="M22" s="333">
        <v>20.48</v>
      </c>
      <c r="N22" s="334" t="s">
        <v>1</v>
      </c>
      <c r="O22" s="333">
        <v>23.53</v>
      </c>
      <c r="P22" s="334" t="s">
        <v>1</v>
      </c>
      <c r="Q22" s="333">
        <v>23.69</v>
      </c>
      <c r="R22" s="334" t="s">
        <v>1</v>
      </c>
      <c r="S22" s="335">
        <v>20.61</v>
      </c>
      <c r="T22" s="335" t="s">
        <v>1</v>
      </c>
      <c r="U22" s="333">
        <v>20.73</v>
      </c>
      <c r="V22" s="334" t="s">
        <v>1</v>
      </c>
      <c r="W22" s="333">
        <v>23.86</v>
      </c>
      <c r="X22" s="334" t="s">
        <v>1</v>
      </c>
      <c r="Y22" s="333">
        <v>24.55</v>
      </c>
      <c r="Z22" s="334" t="s">
        <v>1</v>
      </c>
    </row>
    <row r="23" spans="2:27" s="4" customFormat="1" ht="24.75" customHeight="1">
      <c r="B23" s="329">
        <v>7896261018563</v>
      </c>
      <c r="C23" s="182"/>
      <c r="D23" s="182"/>
      <c r="E23" s="182"/>
      <c r="F23" s="331">
        <v>725943</v>
      </c>
      <c r="G23" s="330" t="s">
        <v>557</v>
      </c>
      <c r="H23" s="332" t="s">
        <v>570</v>
      </c>
      <c r="I23" s="183"/>
      <c r="J23" s="191"/>
      <c r="K23" s="333">
        <v>31.98</v>
      </c>
      <c r="L23" s="334" t="s">
        <v>1</v>
      </c>
      <c r="M23" s="333">
        <v>29.77</v>
      </c>
      <c r="N23" s="334" t="s">
        <v>1</v>
      </c>
      <c r="O23" s="333">
        <v>34.200000000000003</v>
      </c>
      <c r="P23" s="334" t="s">
        <v>1</v>
      </c>
      <c r="Q23" s="333">
        <v>34.44</v>
      </c>
      <c r="R23" s="334" t="s">
        <v>1</v>
      </c>
      <c r="S23" s="335">
        <v>29.95</v>
      </c>
      <c r="T23" s="335" t="s">
        <v>1</v>
      </c>
      <c r="U23" s="333">
        <v>30.14</v>
      </c>
      <c r="V23" s="334" t="s">
        <v>1</v>
      </c>
      <c r="W23" s="333">
        <v>34.68</v>
      </c>
      <c r="X23" s="334" t="s">
        <v>1</v>
      </c>
      <c r="Y23" s="333">
        <v>35.69</v>
      </c>
      <c r="Z23" s="334" t="s">
        <v>1</v>
      </c>
    </row>
    <row r="24" spans="2:27" s="4" customFormat="1" ht="24.75" customHeight="1">
      <c r="B24" s="329">
        <v>7896261018990</v>
      </c>
      <c r="C24" s="182"/>
      <c r="D24" s="182"/>
      <c r="E24" s="182"/>
      <c r="F24" s="331" t="s">
        <v>509</v>
      </c>
      <c r="G24" s="330" t="s">
        <v>507</v>
      </c>
      <c r="H24" s="332" t="s">
        <v>508</v>
      </c>
      <c r="I24" s="183"/>
      <c r="J24" s="191"/>
      <c r="K24" s="333">
        <v>3.2</v>
      </c>
      <c r="L24" s="334">
        <v>4.42</v>
      </c>
      <c r="M24" s="333">
        <v>3.39</v>
      </c>
      <c r="N24" s="334">
        <v>4.6900000000000004</v>
      </c>
      <c r="O24" s="333">
        <v>3.39</v>
      </c>
      <c r="P24" s="334">
        <v>4.6900000000000004</v>
      </c>
      <c r="Q24" s="333">
        <v>3.41</v>
      </c>
      <c r="R24" s="334">
        <v>4.71</v>
      </c>
      <c r="S24" s="335">
        <v>3.41</v>
      </c>
      <c r="T24" s="335">
        <v>4.71</v>
      </c>
      <c r="U24" s="333">
        <v>3.43</v>
      </c>
      <c r="V24" s="334">
        <v>4.74</v>
      </c>
      <c r="W24" s="333">
        <v>3.43</v>
      </c>
      <c r="X24" s="334">
        <v>4.74</v>
      </c>
      <c r="Y24" s="333">
        <v>3.52</v>
      </c>
      <c r="Z24" s="334">
        <v>4.8600000000000003</v>
      </c>
      <c r="AA24" s="247"/>
    </row>
    <row r="25" spans="2:27" s="4" customFormat="1" ht="24.75" customHeight="1">
      <c r="B25" s="329">
        <v>7896261016279</v>
      </c>
      <c r="C25" s="182"/>
      <c r="D25" s="182"/>
      <c r="E25" s="182"/>
      <c r="F25" s="331">
        <v>717986</v>
      </c>
      <c r="G25" s="330" t="s">
        <v>555</v>
      </c>
      <c r="H25" s="332" t="s">
        <v>512</v>
      </c>
      <c r="I25" s="192"/>
      <c r="J25" s="191"/>
      <c r="K25" s="333">
        <v>21.63</v>
      </c>
      <c r="L25" s="334">
        <v>28.89</v>
      </c>
      <c r="M25" s="333">
        <v>20.14</v>
      </c>
      <c r="N25" s="334">
        <v>27.84</v>
      </c>
      <c r="O25" s="333">
        <v>23.13</v>
      </c>
      <c r="P25" s="334">
        <v>30.83</v>
      </c>
      <c r="Q25" s="333">
        <v>23.3</v>
      </c>
      <c r="R25" s="334">
        <v>31.04</v>
      </c>
      <c r="S25" s="335">
        <v>20.260000000000002</v>
      </c>
      <c r="T25" s="335">
        <v>28.01</v>
      </c>
      <c r="U25" s="333">
        <v>20.38</v>
      </c>
      <c r="V25" s="334">
        <v>28.18</v>
      </c>
      <c r="W25" s="333">
        <v>23.46</v>
      </c>
      <c r="X25" s="334">
        <v>31.25</v>
      </c>
      <c r="Y25" s="333">
        <v>24.14</v>
      </c>
      <c r="Z25" s="334">
        <v>32.130000000000003</v>
      </c>
    </row>
    <row r="26" spans="2:27" s="4" customFormat="1" ht="24.75" customHeight="1">
      <c r="B26" s="329">
        <v>7896261014244</v>
      </c>
      <c r="C26" s="182"/>
      <c r="D26" s="182"/>
      <c r="E26" s="182"/>
      <c r="F26" s="331">
        <v>717995</v>
      </c>
      <c r="G26" s="330" t="s">
        <v>555</v>
      </c>
      <c r="H26" s="332" t="s">
        <v>510</v>
      </c>
      <c r="I26" s="193"/>
      <c r="J26" s="191"/>
      <c r="K26" s="333">
        <v>8.2200000000000006</v>
      </c>
      <c r="L26" s="334">
        <v>10.98</v>
      </c>
      <c r="M26" s="333">
        <v>7.65</v>
      </c>
      <c r="N26" s="334">
        <v>10.58</v>
      </c>
      <c r="O26" s="333">
        <v>8.7899999999999991</v>
      </c>
      <c r="P26" s="334">
        <v>11.72</v>
      </c>
      <c r="Q26" s="333">
        <v>8.85</v>
      </c>
      <c r="R26" s="334">
        <v>11.79</v>
      </c>
      <c r="S26" s="335">
        <v>7.7</v>
      </c>
      <c r="T26" s="335">
        <v>10.64</v>
      </c>
      <c r="U26" s="333">
        <v>7.74</v>
      </c>
      <c r="V26" s="334">
        <v>10.7</v>
      </c>
      <c r="W26" s="333">
        <v>8.91</v>
      </c>
      <c r="X26" s="334">
        <v>11.87</v>
      </c>
      <c r="Y26" s="333">
        <v>9.17</v>
      </c>
      <c r="Z26" s="334">
        <v>12.2</v>
      </c>
    </row>
    <row r="27" spans="2:27" s="4" customFormat="1" ht="24.75" customHeight="1">
      <c r="B27" s="329">
        <v>7896261014268</v>
      </c>
      <c r="C27" s="182"/>
      <c r="D27" s="182"/>
      <c r="E27" s="182"/>
      <c r="F27" s="331">
        <v>717996</v>
      </c>
      <c r="G27" s="330" t="s">
        <v>555</v>
      </c>
      <c r="H27" s="332" t="s">
        <v>511</v>
      </c>
      <c r="I27" s="183"/>
      <c r="J27" s="191"/>
      <c r="K27" s="333">
        <v>16.38</v>
      </c>
      <c r="L27" s="334">
        <v>21.88</v>
      </c>
      <c r="M27" s="333">
        <v>15.25</v>
      </c>
      <c r="N27" s="334">
        <v>21.08</v>
      </c>
      <c r="O27" s="333">
        <v>17.52</v>
      </c>
      <c r="P27" s="334">
        <v>23.35</v>
      </c>
      <c r="Q27" s="333">
        <v>17.64</v>
      </c>
      <c r="R27" s="334">
        <v>23.5</v>
      </c>
      <c r="S27" s="335">
        <v>15.34</v>
      </c>
      <c r="T27" s="335">
        <v>21.2</v>
      </c>
      <c r="U27" s="333">
        <v>15.43</v>
      </c>
      <c r="V27" s="334">
        <v>21.33</v>
      </c>
      <c r="W27" s="333">
        <v>17.760000000000002</v>
      </c>
      <c r="X27" s="334">
        <v>23.67</v>
      </c>
      <c r="Y27" s="333">
        <v>18.27</v>
      </c>
      <c r="Z27" s="334">
        <v>24.32</v>
      </c>
    </row>
    <row r="28" spans="2:27" s="4" customFormat="1" ht="24.75" customHeight="1">
      <c r="B28" s="329">
        <v>7896261018310</v>
      </c>
      <c r="C28" s="182"/>
      <c r="D28" s="182"/>
      <c r="E28" s="182"/>
      <c r="F28" s="331">
        <v>723971</v>
      </c>
      <c r="G28" s="330" t="s">
        <v>555</v>
      </c>
      <c r="H28" s="332" t="s">
        <v>513</v>
      </c>
      <c r="I28" s="183"/>
      <c r="J28" s="191"/>
      <c r="K28" s="333">
        <v>27.26</v>
      </c>
      <c r="L28" s="334">
        <v>36.409999999999997</v>
      </c>
      <c r="M28" s="333">
        <v>25.38</v>
      </c>
      <c r="N28" s="334">
        <v>35.090000000000003</v>
      </c>
      <c r="O28" s="333">
        <v>29.15</v>
      </c>
      <c r="P28" s="334">
        <v>38.85</v>
      </c>
      <c r="Q28" s="333">
        <v>29.35</v>
      </c>
      <c r="R28" s="334">
        <v>39.119999999999997</v>
      </c>
      <c r="S28" s="335">
        <v>25.53</v>
      </c>
      <c r="T28" s="335">
        <v>35.29</v>
      </c>
      <c r="U28" s="333">
        <v>25.69</v>
      </c>
      <c r="V28" s="334">
        <v>35.51</v>
      </c>
      <c r="W28" s="333">
        <v>29.56</v>
      </c>
      <c r="X28" s="334">
        <v>39.380000000000003</v>
      </c>
      <c r="Y28" s="333">
        <v>30.42</v>
      </c>
      <c r="Z28" s="334">
        <v>40.479999999999997</v>
      </c>
    </row>
    <row r="29" spans="2:27" s="4" customFormat="1" ht="24.75" customHeight="1">
      <c r="B29" s="125">
        <v>7896261019348</v>
      </c>
      <c r="C29" s="125"/>
      <c r="D29" s="125"/>
      <c r="E29" s="125"/>
      <c r="F29" s="112">
        <v>727412</v>
      </c>
      <c r="G29" s="126" t="s">
        <v>556</v>
      </c>
      <c r="H29" s="127" t="s">
        <v>512</v>
      </c>
      <c r="I29" s="128"/>
      <c r="J29" s="254"/>
      <c r="K29" s="57">
        <v>32.799999999999997</v>
      </c>
      <c r="L29" s="58">
        <v>43.81</v>
      </c>
      <c r="M29" s="57">
        <v>30.54</v>
      </c>
      <c r="N29" s="58">
        <v>42.22</v>
      </c>
      <c r="O29" s="57">
        <v>35.08</v>
      </c>
      <c r="P29" s="58">
        <v>46.76</v>
      </c>
      <c r="Q29" s="57">
        <v>35.32</v>
      </c>
      <c r="R29" s="58">
        <v>47.07</v>
      </c>
      <c r="S29" s="298">
        <v>30.72</v>
      </c>
      <c r="T29" s="298">
        <v>42.47</v>
      </c>
      <c r="U29" s="57">
        <v>30.91</v>
      </c>
      <c r="V29" s="58">
        <v>42.73</v>
      </c>
      <c r="W29" s="57">
        <v>35.57</v>
      </c>
      <c r="X29" s="58">
        <v>47.39</v>
      </c>
      <c r="Y29" s="57">
        <v>36.6</v>
      </c>
      <c r="Z29" s="58">
        <v>48.72</v>
      </c>
    </row>
    <row r="30" spans="2:27" s="4" customFormat="1" ht="24.75" customHeight="1">
      <c r="B30" s="329">
        <v>7896261019331</v>
      </c>
      <c r="C30" s="182"/>
      <c r="D30" s="182"/>
      <c r="E30" s="182"/>
      <c r="F30" s="331">
        <v>729036</v>
      </c>
      <c r="G30" s="330" t="s">
        <v>556</v>
      </c>
      <c r="H30" s="332" t="s">
        <v>514</v>
      </c>
      <c r="I30" s="183"/>
      <c r="J30" s="191"/>
      <c r="K30" s="333">
        <v>20.37</v>
      </c>
      <c r="L30" s="334">
        <v>27.21</v>
      </c>
      <c r="M30" s="333">
        <v>18.96</v>
      </c>
      <c r="N30" s="334">
        <v>26.21</v>
      </c>
      <c r="O30" s="333">
        <v>21.78</v>
      </c>
      <c r="P30" s="334">
        <v>29.03</v>
      </c>
      <c r="Q30" s="333">
        <v>21.93</v>
      </c>
      <c r="R30" s="334">
        <v>29.22</v>
      </c>
      <c r="S30" s="335">
        <v>19.07</v>
      </c>
      <c r="T30" s="335">
        <v>26.37</v>
      </c>
      <c r="U30" s="333">
        <v>19.190000000000001</v>
      </c>
      <c r="V30" s="334">
        <v>26.53</v>
      </c>
      <c r="W30" s="333">
        <v>22.09</v>
      </c>
      <c r="X30" s="334">
        <v>29.38</v>
      </c>
      <c r="Y30" s="333">
        <v>22.73</v>
      </c>
      <c r="Z30" s="334">
        <v>30.25</v>
      </c>
    </row>
    <row r="31" spans="2:27" s="4" customFormat="1" ht="24.75" customHeight="1">
      <c r="B31" s="329">
        <v>7896261005723</v>
      </c>
      <c r="C31" s="182"/>
      <c r="D31" s="182"/>
      <c r="E31" s="182"/>
      <c r="F31" s="331">
        <v>150404</v>
      </c>
      <c r="G31" s="330" t="s">
        <v>554</v>
      </c>
      <c r="H31" s="332" t="s">
        <v>506</v>
      </c>
      <c r="I31" s="192"/>
      <c r="J31" s="191"/>
      <c r="K31" s="333">
        <v>21.92</v>
      </c>
      <c r="L31" s="334">
        <v>29.28</v>
      </c>
      <c r="M31" s="333">
        <v>20.41</v>
      </c>
      <c r="N31" s="334">
        <v>28.22</v>
      </c>
      <c r="O31" s="333">
        <v>23.44</v>
      </c>
      <c r="P31" s="334">
        <v>31.24</v>
      </c>
      <c r="Q31" s="333">
        <v>23.6</v>
      </c>
      <c r="R31" s="334">
        <v>31.46</v>
      </c>
      <c r="S31" s="335">
        <v>20.53</v>
      </c>
      <c r="T31" s="335">
        <v>28.38</v>
      </c>
      <c r="U31" s="333">
        <v>20.65</v>
      </c>
      <c r="V31" s="334">
        <v>28.55</v>
      </c>
      <c r="W31" s="333">
        <v>23.77</v>
      </c>
      <c r="X31" s="334">
        <v>31.67</v>
      </c>
      <c r="Y31" s="333">
        <v>24.46</v>
      </c>
      <c r="Z31" s="334">
        <v>32.549999999999997</v>
      </c>
    </row>
    <row r="32" spans="2:27" s="4" customFormat="1" ht="24.75" customHeight="1">
      <c r="B32" s="329">
        <v>7896261015630</v>
      </c>
      <c r="C32" s="182"/>
      <c r="D32" s="182"/>
      <c r="E32" s="182"/>
      <c r="F32" s="331">
        <v>723975</v>
      </c>
      <c r="G32" s="330" t="s">
        <v>558</v>
      </c>
      <c r="H32" s="332" t="s">
        <v>515</v>
      </c>
      <c r="I32" s="193"/>
      <c r="J32" s="191"/>
      <c r="K32" s="333">
        <v>179.66</v>
      </c>
      <c r="L32" s="334">
        <v>239.99</v>
      </c>
      <c r="M32" s="333">
        <v>167.25</v>
      </c>
      <c r="N32" s="334">
        <v>231.21</v>
      </c>
      <c r="O32" s="333">
        <v>192.12</v>
      </c>
      <c r="P32" s="334">
        <v>256.08999999999997</v>
      </c>
      <c r="Q32" s="333">
        <v>193.47</v>
      </c>
      <c r="R32" s="334">
        <v>257.82</v>
      </c>
      <c r="S32" s="335">
        <v>168.26</v>
      </c>
      <c r="T32" s="335">
        <v>232.61</v>
      </c>
      <c r="U32" s="333">
        <v>169.29</v>
      </c>
      <c r="V32" s="334">
        <v>234.03</v>
      </c>
      <c r="W32" s="333">
        <v>194.83</v>
      </c>
      <c r="X32" s="334">
        <v>259.57</v>
      </c>
      <c r="Y32" s="333">
        <v>200.47</v>
      </c>
      <c r="Z32" s="334">
        <v>266.83</v>
      </c>
    </row>
    <row r="33" spans="2:26" s="4" customFormat="1" ht="24.75" customHeight="1">
      <c r="B33" s="329">
        <v>5013147063833</v>
      </c>
      <c r="C33" s="182"/>
      <c r="D33" s="182"/>
      <c r="E33" s="182"/>
      <c r="F33" s="331">
        <v>720635</v>
      </c>
      <c r="G33" s="330" t="s">
        <v>516</v>
      </c>
      <c r="H33" s="332" t="s">
        <v>518</v>
      </c>
      <c r="I33" s="193"/>
      <c r="J33" s="191"/>
      <c r="K33" s="333">
        <v>16.03</v>
      </c>
      <c r="L33" s="334" t="s">
        <v>1</v>
      </c>
      <c r="M33" s="333">
        <v>15.4</v>
      </c>
      <c r="N33" s="334" t="s">
        <v>1</v>
      </c>
      <c r="O33" s="333">
        <v>17.100000000000001</v>
      </c>
      <c r="P33" s="334" t="s">
        <v>1</v>
      </c>
      <c r="Q33" s="333">
        <v>17.22</v>
      </c>
      <c r="R33" s="334" t="s">
        <v>1</v>
      </c>
      <c r="S33" s="335">
        <v>15.5</v>
      </c>
      <c r="T33" s="335" t="s">
        <v>1</v>
      </c>
      <c r="U33" s="333">
        <v>15.59</v>
      </c>
      <c r="V33" s="334" t="s">
        <v>1</v>
      </c>
      <c r="W33" s="333">
        <v>17.34</v>
      </c>
      <c r="X33" s="334" t="s">
        <v>1</v>
      </c>
      <c r="Y33" s="333">
        <v>17.82</v>
      </c>
      <c r="Z33" s="334" t="s">
        <v>1</v>
      </c>
    </row>
    <row r="34" spans="2:26" s="4" customFormat="1" ht="24.75" customHeight="1">
      <c r="B34" s="329">
        <v>5013147063802</v>
      </c>
      <c r="C34" s="182"/>
      <c r="D34" s="182"/>
      <c r="E34" s="182"/>
      <c r="F34" s="331">
        <v>720637</v>
      </c>
      <c r="G34" s="330" t="s">
        <v>516</v>
      </c>
      <c r="H34" s="332" t="s">
        <v>517</v>
      </c>
      <c r="I34" s="193"/>
      <c r="J34" s="191"/>
      <c r="K34" s="333">
        <v>44.59</v>
      </c>
      <c r="L34" s="334" t="s">
        <v>1</v>
      </c>
      <c r="M34" s="333">
        <v>42.84</v>
      </c>
      <c r="N34" s="334" t="s">
        <v>1</v>
      </c>
      <c r="O34" s="333">
        <v>47.57</v>
      </c>
      <c r="P34" s="334" t="s">
        <v>1</v>
      </c>
      <c r="Q34" s="333">
        <v>47.89</v>
      </c>
      <c r="R34" s="334" t="s">
        <v>1</v>
      </c>
      <c r="S34" s="335">
        <v>43.1</v>
      </c>
      <c r="T34" s="335" t="s">
        <v>1</v>
      </c>
      <c r="U34" s="333">
        <v>43.37</v>
      </c>
      <c r="V34" s="334" t="s">
        <v>1</v>
      </c>
      <c r="W34" s="333">
        <v>48.22</v>
      </c>
      <c r="X34" s="334" t="s">
        <v>1</v>
      </c>
      <c r="Y34" s="333">
        <v>49.56</v>
      </c>
      <c r="Z34" s="334" t="s">
        <v>1</v>
      </c>
    </row>
    <row r="35" spans="2:26" s="4" customFormat="1" ht="24.75" customHeight="1">
      <c r="B35" s="329">
        <v>7896261012042</v>
      </c>
      <c r="C35" s="182"/>
      <c r="D35" s="182"/>
      <c r="E35" s="182"/>
      <c r="F35" s="331">
        <v>717545</v>
      </c>
      <c r="G35" s="330" t="s">
        <v>559</v>
      </c>
      <c r="H35" s="332" t="s">
        <v>519</v>
      </c>
      <c r="I35" s="193"/>
      <c r="J35" s="191"/>
      <c r="K35" s="333">
        <v>24.01</v>
      </c>
      <c r="L35" s="334">
        <v>32.07</v>
      </c>
      <c r="M35" s="333">
        <v>22.35</v>
      </c>
      <c r="N35" s="334">
        <v>30.89</v>
      </c>
      <c r="O35" s="333">
        <v>25.67</v>
      </c>
      <c r="P35" s="334">
        <v>34.22</v>
      </c>
      <c r="Q35" s="333">
        <v>25.85</v>
      </c>
      <c r="R35" s="334">
        <v>34.450000000000003</v>
      </c>
      <c r="S35" s="335">
        <v>22.48</v>
      </c>
      <c r="T35" s="335">
        <v>31.08</v>
      </c>
      <c r="U35" s="333">
        <v>22.62</v>
      </c>
      <c r="V35" s="334">
        <v>31.27</v>
      </c>
      <c r="W35" s="333">
        <v>26.03</v>
      </c>
      <c r="X35" s="334">
        <v>34.68</v>
      </c>
      <c r="Y35" s="333">
        <v>26.79</v>
      </c>
      <c r="Z35" s="334">
        <v>35.65</v>
      </c>
    </row>
    <row r="36" spans="2:26" s="4" customFormat="1" ht="24.75" customHeight="1">
      <c r="B36" s="329">
        <v>7896261012295</v>
      </c>
      <c r="C36" s="182"/>
      <c r="D36" s="182"/>
      <c r="E36" s="182"/>
      <c r="F36" s="331">
        <v>719661</v>
      </c>
      <c r="G36" s="330" t="s">
        <v>561</v>
      </c>
      <c r="H36" s="332" t="s">
        <v>523</v>
      </c>
      <c r="I36" s="193"/>
      <c r="J36" s="191"/>
      <c r="K36" s="333">
        <v>25.48</v>
      </c>
      <c r="L36" s="334">
        <v>34.04</v>
      </c>
      <c r="M36" s="333">
        <v>23.72</v>
      </c>
      <c r="N36" s="334">
        <v>32.79</v>
      </c>
      <c r="O36" s="333">
        <v>27.25</v>
      </c>
      <c r="P36" s="334">
        <v>36.32</v>
      </c>
      <c r="Q36" s="333">
        <v>27.44</v>
      </c>
      <c r="R36" s="334">
        <v>36.56</v>
      </c>
      <c r="S36" s="335">
        <v>23.86</v>
      </c>
      <c r="T36" s="335">
        <v>32.99</v>
      </c>
      <c r="U36" s="333">
        <v>24.01</v>
      </c>
      <c r="V36" s="334">
        <v>33.19</v>
      </c>
      <c r="W36" s="333">
        <v>27.63</v>
      </c>
      <c r="X36" s="334">
        <v>36.81</v>
      </c>
      <c r="Y36" s="333">
        <v>28.43</v>
      </c>
      <c r="Z36" s="334">
        <v>37.840000000000003</v>
      </c>
    </row>
    <row r="37" spans="2:26" s="4" customFormat="1" ht="24.75" customHeight="1">
      <c r="B37" s="329">
        <v>7896261009011</v>
      </c>
      <c r="C37" s="182"/>
      <c r="D37" s="182"/>
      <c r="E37" s="182"/>
      <c r="F37" s="331">
        <v>718131</v>
      </c>
      <c r="G37" s="330" t="s">
        <v>560</v>
      </c>
      <c r="H37" s="332" t="s">
        <v>522</v>
      </c>
      <c r="I37" s="193"/>
      <c r="J37" s="191"/>
      <c r="K37" s="333">
        <v>18.18</v>
      </c>
      <c r="L37" s="334">
        <v>24.28</v>
      </c>
      <c r="M37" s="333">
        <v>16.920000000000002</v>
      </c>
      <c r="N37" s="334">
        <v>23.39</v>
      </c>
      <c r="O37" s="333">
        <v>19.440000000000001</v>
      </c>
      <c r="P37" s="334">
        <v>25.91</v>
      </c>
      <c r="Q37" s="333">
        <v>19.57</v>
      </c>
      <c r="R37" s="334">
        <v>26.08</v>
      </c>
      <c r="S37" s="335">
        <v>17.02</v>
      </c>
      <c r="T37" s="335">
        <v>23.53</v>
      </c>
      <c r="U37" s="333">
        <v>17.13</v>
      </c>
      <c r="V37" s="334">
        <v>23.68</v>
      </c>
      <c r="W37" s="333">
        <v>19.71</v>
      </c>
      <c r="X37" s="334">
        <v>26.26</v>
      </c>
      <c r="Y37" s="333">
        <v>20.28</v>
      </c>
      <c r="Z37" s="334">
        <v>26.99</v>
      </c>
    </row>
    <row r="38" spans="2:26" s="4" customFormat="1" ht="24.75" customHeight="1">
      <c r="B38" s="329">
        <v>7896261003989</v>
      </c>
      <c r="C38" s="182"/>
      <c r="D38" s="182"/>
      <c r="E38" s="182"/>
      <c r="F38" s="331">
        <v>718710</v>
      </c>
      <c r="G38" s="330" t="s">
        <v>560</v>
      </c>
      <c r="H38" s="332" t="s">
        <v>520</v>
      </c>
      <c r="I38" s="193"/>
      <c r="J38" s="191"/>
      <c r="K38" s="333">
        <v>35.81</v>
      </c>
      <c r="L38" s="334">
        <v>47.83</v>
      </c>
      <c r="M38" s="333">
        <v>33.340000000000003</v>
      </c>
      <c r="N38" s="334">
        <v>46.09</v>
      </c>
      <c r="O38" s="333">
        <v>38.299999999999997</v>
      </c>
      <c r="P38" s="334">
        <v>51.05</v>
      </c>
      <c r="Q38" s="333">
        <v>38.57</v>
      </c>
      <c r="R38" s="334">
        <v>51.4</v>
      </c>
      <c r="S38" s="335">
        <v>33.54</v>
      </c>
      <c r="T38" s="335">
        <v>46.37</v>
      </c>
      <c r="U38" s="333">
        <v>33.75</v>
      </c>
      <c r="V38" s="334">
        <v>46.66</v>
      </c>
      <c r="W38" s="333">
        <v>38.840000000000003</v>
      </c>
      <c r="X38" s="334">
        <v>51.74</v>
      </c>
      <c r="Y38" s="333">
        <v>39.96</v>
      </c>
      <c r="Z38" s="334">
        <v>53.19</v>
      </c>
    </row>
    <row r="39" spans="2:26" s="4" customFormat="1" ht="24.75" customHeight="1">
      <c r="B39" s="329">
        <v>7896261009745</v>
      </c>
      <c r="C39" s="182"/>
      <c r="D39" s="182"/>
      <c r="E39" s="182"/>
      <c r="F39" s="331">
        <v>719129</v>
      </c>
      <c r="G39" s="330" t="s">
        <v>560</v>
      </c>
      <c r="H39" s="332" t="s">
        <v>521</v>
      </c>
      <c r="I39" s="193"/>
      <c r="J39" s="191"/>
      <c r="K39" s="333">
        <v>10.9</v>
      </c>
      <c r="L39" s="334">
        <v>14.56</v>
      </c>
      <c r="M39" s="333">
        <v>10.15</v>
      </c>
      <c r="N39" s="334">
        <v>14.03</v>
      </c>
      <c r="O39" s="333">
        <v>11.66</v>
      </c>
      <c r="P39" s="334">
        <v>15.54</v>
      </c>
      <c r="Q39" s="333">
        <v>11.74</v>
      </c>
      <c r="R39" s="334">
        <v>15.64</v>
      </c>
      <c r="S39" s="335">
        <v>10.210000000000001</v>
      </c>
      <c r="T39" s="335">
        <v>14.11</v>
      </c>
      <c r="U39" s="333">
        <v>10.27</v>
      </c>
      <c r="V39" s="334">
        <v>14.2</v>
      </c>
      <c r="W39" s="333">
        <v>11.82</v>
      </c>
      <c r="X39" s="334">
        <v>15.75</v>
      </c>
      <c r="Y39" s="333">
        <v>12.16</v>
      </c>
      <c r="Z39" s="334">
        <v>16.190000000000001</v>
      </c>
    </row>
    <row r="40" spans="2:26" s="4" customFormat="1" ht="24.75" customHeight="1">
      <c r="B40" s="329">
        <v>7896261015821</v>
      </c>
      <c r="C40" s="182"/>
      <c r="D40" s="182"/>
      <c r="E40" s="182"/>
      <c r="F40" s="331">
        <v>720831</v>
      </c>
      <c r="G40" s="330" t="s">
        <v>562</v>
      </c>
      <c r="H40" s="332" t="s">
        <v>524</v>
      </c>
      <c r="I40" s="193"/>
      <c r="J40" s="191"/>
      <c r="K40" s="333">
        <v>40.619999999999997</v>
      </c>
      <c r="L40" s="334">
        <v>54.26</v>
      </c>
      <c r="M40" s="333">
        <v>37.81</v>
      </c>
      <c r="N40" s="334">
        <v>52.27</v>
      </c>
      <c r="O40" s="333">
        <v>43.43</v>
      </c>
      <c r="P40" s="334">
        <v>57.89</v>
      </c>
      <c r="Q40" s="333">
        <v>43.73</v>
      </c>
      <c r="R40" s="334">
        <v>58.28</v>
      </c>
      <c r="S40" s="335">
        <v>38.04</v>
      </c>
      <c r="T40" s="335">
        <v>52.58</v>
      </c>
      <c r="U40" s="333">
        <v>38.270000000000003</v>
      </c>
      <c r="V40" s="334">
        <v>52.9</v>
      </c>
      <c r="W40" s="333">
        <v>44.04</v>
      </c>
      <c r="X40" s="334">
        <v>58.68</v>
      </c>
      <c r="Y40" s="333">
        <v>45.32</v>
      </c>
      <c r="Z40" s="334">
        <v>60.32</v>
      </c>
    </row>
    <row r="41" spans="2:26" s="4" customFormat="1" ht="24.75" customHeight="1">
      <c r="B41" s="329">
        <v>7896261015968</v>
      </c>
      <c r="C41" s="182"/>
      <c r="D41" s="182"/>
      <c r="E41" s="182"/>
      <c r="F41" s="331">
        <v>720833</v>
      </c>
      <c r="G41" s="330" t="s">
        <v>562</v>
      </c>
      <c r="H41" s="332" t="s">
        <v>528</v>
      </c>
      <c r="I41" s="193"/>
      <c r="J41" s="191"/>
      <c r="K41" s="333">
        <v>44.45</v>
      </c>
      <c r="L41" s="334">
        <v>59.38</v>
      </c>
      <c r="M41" s="333">
        <v>41.38</v>
      </c>
      <c r="N41" s="334">
        <v>57.21</v>
      </c>
      <c r="O41" s="333">
        <v>47.54</v>
      </c>
      <c r="P41" s="334">
        <v>63.37</v>
      </c>
      <c r="Q41" s="333">
        <v>47.87</v>
      </c>
      <c r="R41" s="334">
        <v>63.8</v>
      </c>
      <c r="S41" s="335">
        <v>41.64</v>
      </c>
      <c r="T41" s="335">
        <v>57.56</v>
      </c>
      <c r="U41" s="333">
        <v>41.89</v>
      </c>
      <c r="V41" s="334">
        <v>57.91</v>
      </c>
      <c r="W41" s="333">
        <v>48.21</v>
      </c>
      <c r="X41" s="334">
        <v>64.23</v>
      </c>
      <c r="Y41" s="333">
        <v>49.61</v>
      </c>
      <c r="Z41" s="334">
        <v>66.03</v>
      </c>
    </row>
    <row r="42" spans="2:26" s="4" customFormat="1" ht="24.75" customHeight="1">
      <c r="B42" s="329">
        <v>7896261015890</v>
      </c>
      <c r="C42" s="182"/>
      <c r="D42" s="182"/>
      <c r="E42" s="182"/>
      <c r="F42" s="331">
        <v>720835</v>
      </c>
      <c r="G42" s="330" t="s">
        <v>562</v>
      </c>
      <c r="H42" s="332" t="s">
        <v>526</v>
      </c>
      <c r="I42" s="193"/>
      <c r="J42" s="191"/>
      <c r="K42" s="333">
        <v>42.52</v>
      </c>
      <c r="L42" s="334">
        <v>56.8</v>
      </c>
      <c r="M42" s="333">
        <v>39.590000000000003</v>
      </c>
      <c r="N42" s="334">
        <v>54.73</v>
      </c>
      <c r="O42" s="333">
        <v>45.47</v>
      </c>
      <c r="P42" s="334">
        <v>60.61</v>
      </c>
      <c r="Q42" s="333">
        <v>45.79</v>
      </c>
      <c r="R42" s="334">
        <v>61.02</v>
      </c>
      <c r="S42" s="335">
        <v>39.82</v>
      </c>
      <c r="T42" s="335">
        <v>55.05</v>
      </c>
      <c r="U42" s="333">
        <v>40.07</v>
      </c>
      <c r="V42" s="334">
        <v>55.39</v>
      </c>
      <c r="W42" s="333">
        <v>46.11</v>
      </c>
      <c r="X42" s="334">
        <v>61.44</v>
      </c>
      <c r="Y42" s="333">
        <v>47.44</v>
      </c>
      <c r="Z42" s="334">
        <v>63.15</v>
      </c>
    </row>
    <row r="43" spans="2:26" s="4" customFormat="1" ht="24.75" customHeight="1">
      <c r="B43" s="329">
        <v>7896261016033</v>
      </c>
      <c r="C43" s="182"/>
      <c r="D43" s="182"/>
      <c r="E43" s="182"/>
      <c r="F43" s="331" t="s">
        <v>525</v>
      </c>
      <c r="G43" s="330" t="s">
        <v>562</v>
      </c>
      <c r="H43" s="332" t="s">
        <v>524</v>
      </c>
      <c r="I43" s="193"/>
      <c r="J43" s="191"/>
      <c r="K43" s="333">
        <v>40.619999999999997</v>
      </c>
      <c r="L43" s="334">
        <v>54.26</v>
      </c>
      <c r="M43" s="333">
        <v>37.81</v>
      </c>
      <c r="N43" s="334">
        <v>52.27</v>
      </c>
      <c r="O43" s="333">
        <v>43.43</v>
      </c>
      <c r="P43" s="334">
        <v>57.89</v>
      </c>
      <c r="Q43" s="333">
        <v>43.73</v>
      </c>
      <c r="R43" s="334">
        <v>58.28</v>
      </c>
      <c r="S43" s="335">
        <v>38.04</v>
      </c>
      <c r="T43" s="335">
        <v>52.58</v>
      </c>
      <c r="U43" s="333">
        <v>38.270000000000003</v>
      </c>
      <c r="V43" s="334">
        <v>52.9</v>
      </c>
      <c r="W43" s="333">
        <v>44.04</v>
      </c>
      <c r="X43" s="334">
        <v>58.68</v>
      </c>
      <c r="Y43" s="333">
        <v>45.32</v>
      </c>
      <c r="Z43" s="334">
        <v>60.32</v>
      </c>
    </row>
    <row r="44" spans="2:26" s="4" customFormat="1" ht="24.75" customHeight="1">
      <c r="B44" s="329">
        <v>7896261016170</v>
      </c>
      <c r="C44" s="182"/>
      <c r="D44" s="182"/>
      <c r="E44" s="182"/>
      <c r="F44" s="331" t="s">
        <v>529</v>
      </c>
      <c r="G44" s="330" t="s">
        <v>562</v>
      </c>
      <c r="H44" s="332" t="s">
        <v>528</v>
      </c>
      <c r="I44" s="193"/>
      <c r="J44" s="191"/>
      <c r="K44" s="333">
        <v>44.45</v>
      </c>
      <c r="L44" s="334">
        <v>59.38</v>
      </c>
      <c r="M44" s="333">
        <v>41.38</v>
      </c>
      <c r="N44" s="334">
        <v>57.21</v>
      </c>
      <c r="O44" s="333">
        <v>47.54</v>
      </c>
      <c r="P44" s="334">
        <v>63.37</v>
      </c>
      <c r="Q44" s="333">
        <v>47.87</v>
      </c>
      <c r="R44" s="334">
        <v>63.8</v>
      </c>
      <c r="S44" s="335">
        <v>41.64</v>
      </c>
      <c r="T44" s="335">
        <v>57.56</v>
      </c>
      <c r="U44" s="333">
        <v>41.89</v>
      </c>
      <c r="V44" s="334">
        <v>57.91</v>
      </c>
      <c r="W44" s="333">
        <v>48.21</v>
      </c>
      <c r="X44" s="334">
        <v>64.23</v>
      </c>
      <c r="Y44" s="333">
        <v>49.61</v>
      </c>
      <c r="Z44" s="334">
        <v>66.03</v>
      </c>
    </row>
    <row r="45" spans="2:26" s="4" customFormat="1" ht="24.75" customHeight="1">
      <c r="B45" s="329">
        <v>7896261016101</v>
      </c>
      <c r="C45" s="182"/>
      <c r="D45" s="182"/>
      <c r="E45" s="182"/>
      <c r="F45" s="331" t="s">
        <v>527</v>
      </c>
      <c r="G45" s="330" t="s">
        <v>562</v>
      </c>
      <c r="H45" s="332" t="s">
        <v>526</v>
      </c>
      <c r="I45" s="193"/>
      <c r="J45" s="191"/>
      <c r="K45" s="333">
        <v>42.52</v>
      </c>
      <c r="L45" s="334">
        <v>56.8</v>
      </c>
      <c r="M45" s="333">
        <v>39.590000000000003</v>
      </c>
      <c r="N45" s="334">
        <v>54.73</v>
      </c>
      <c r="O45" s="333">
        <v>45.47</v>
      </c>
      <c r="P45" s="334">
        <v>60.61</v>
      </c>
      <c r="Q45" s="333">
        <v>45.79</v>
      </c>
      <c r="R45" s="334">
        <v>61.02</v>
      </c>
      <c r="S45" s="335">
        <v>39.82</v>
      </c>
      <c r="T45" s="335">
        <v>55.05</v>
      </c>
      <c r="U45" s="333">
        <v>40.07</v>
      </c>
      <c r="V45" s="334">
        <v>55.39</v>
      </c>
      <c r="W45" s="333">
        <v>46.11</v>
      </c>
      <c r="X45" s="334">
        <v>61.44</v>
      </c>
      <c r="Y45" s="333">
        <v>47.44</v>
      </c>
      <c r="Z45" s="334">
        <v>63.15</v>
      </c>
    </row>
    <row r="46" spans="2:26" s="4" customFormat="1" ht="24.75" customHeight="1">
      <c r="B46" s="329">
        <v>7896261010055</v>
      </c>
      <c r="C46" s="182"/>
      <c r="D46" s="182"/>
      <c r="E46" s="182"/>
      <c r="F46" s="331">
        <v>704110</v>
      </c>
      <c r="G46" s="330" t="s">
        <v>563</v>
      </c>
      <c r="H46" s="332" t="s">
        <v>531</v>
      </c>
      <c r="I46" s="193"/>
      <c r="J46" s="191"/>
      <c r="K46" s="333">
        <v>5.43</v>
      </c>
      <c r="L46" s="334">
        <v>7.25</v>
      </c>
      <c r="M46" s="333">
        <v>5.05</v>
      </c>
      <c r="N46" s="334">
        <v>6.98</v>
      </c>
      <c r="O46" s="333">
        <v>5.8</v>
      </c>
      <c r="P46" s="334">
        <v>7.73</v>
      </c>
      <c r="Q46" s="333">
        <v>5.84</v>
      </c>
      <c r="R46" s="334">
        <v>7.78</v>
      </c>
      <c r="S46" s="335">
        <v>5.08</v>
      </c>
      <c r="T46" s="335">
        <v>7.02</v>
      </c>
      <c r="U46" s="333">
        <v>5.1100000000000003</v>
      </c>
      <c r="V46" s="334">
        <v>7.06</v>
      </c>
      <c r="W46" s="333">
        <v>5.88</v>
      </c>
      <c r="X46" s="334">
        <v>7.84</v>
      </c>
      <c r="Y46" s="333">
        <v>6.05</v>
      </c>
      <c r="Z46" s="334">
        <v>8.0500000000000007</v>
      </c>
    </row>
    <row r="47" spans="2:26" s="4" customFormat="1" ht="24.75" customHeight="1">
      <c r="B47" s="329">
        <v>7896261000704</v>
      </c>
      <c r="C47" s="182"/>
      <c r="D47" s="182"/>
      <c r="E47" s="182"/>
      <c r="F47" s="331">
        <v>712658</v>
      </c>
      <c r="G47" s="330" t="s">
        <v>563</v>
      </c>
      <c r="H47" s="332" t="s">
        <v>530</v>
      </c>
      <c r="I47" s="193"/>
      <c r="J47" s="191"/>
      <c r="K47" s="333">
        <v>7.06</v>
      </c>
      <c r="L47" s="334">
        <v>9.43</v>
      </c>
      <c r="M47" s="333">
        <v>6.58</v>
      </c>
      <c r="N47" s="334">
        <v>9.1</v>
      </c>
      <c r="O47" s="333">
        <v>7.55</v>
      </c>
      <c r="P47" s="334">
        <v>10.06</v>
      </c>
      <c r="Q47" s="333">
        <v>7.61</v>
      </c>
      <c r="R47" s="334">
        <v>10.14</v>
      </c>
      <c r="S47" s="335">
        <v>6.62</v>
      </c>
      <c r="T47" s="335">
        <v>9.15</v>
      </c>
      <c r="U47" s="333">
        <v>6.66</v>
      </c>
      <c r="V47" s="334">
        <v>9.1999999999999993</v>
      </c>
      <c r="W47" s="333">
        <v>7.66</v>
      </c>
      <c r="X47" s="334">
        <v>10.210000000000001</v>
      </c>
      <c r="Y47" s="333">
        <v>7.88</v>
      </c>
      <c r="Z47" s="334">
        <v>10.49</v>
      </c>
    </row>
    <row r="48" spans="2:26" s="4" customFormat="1" ht="24.75" customHeight="1">
      <c r="B48" s="329">
        <v>7896261014800</v>
      </c>
      <c r="C48" s="182"/>
      <c r="D48" s="182"/>
      <c r="E48" s="182"/>
      <c r="F48" s="331">
        <v>132304</v>
      </c>
      <c r="G48" s="330" t="s">
        <v>564</v>
      </c>
      <c r="H48" s="332" t="s">
        <v>532</v>
      </c>
      <c r="I48" s="193"/>
      <c r="J48" s="191"/>
      <c r="K48" s="333">
        <v>18.97</v>
      </c>
      <c r="L48" s="334">
        <v>25.34</v>
      </c>
      <c r="M48" s="333">
        <v>17.66</v>
      </c>
      <c r="N48" s="334">
        <v>24.41</v>
      </c>
      <c r="O48" s="333">
        <v>20.29</v>
      </c>
      <c r="P48" s="334">
        <v>27.05</v>
      </c>
      <c r="Q48" s="333">
        <v>20.440000000000001</v>
      </c>
      <c r="R48" s="334">
        <v>27.23</v>
      </c>
      <c r="S48" s="335">
        <v>17.77</v>
      </c>
      <c r="T48" s="335">
        <v>24.57</v>
      </c>
      <c r="U48" s="333">
        <v>17.88</v>
      </c>
      <c r="V48" s="334">
        <v>24.72</v>
      </c>
      <c r="W48" s="333">
        <v>20.58</v>
      </c>
      <c r="X48" s="334">
        <v>27.41</v>
      </c>
      <c r="Y48" s="333">
        <v>21.18</v>
      </c>
      <c r="Z48" s="334">
        <v>28.19</v>
      </c>
    </row>
    <row r="49" spans="1:26" s="4" customFormat="1" ht="24.75" customHeight="1">
      <c r="B49" s="329">
        <v>7896261000711</v>
      </c>
      <c r="C49" s="182"/>
      <c r="D49" s="182"/>
      <c r="E49" s="182"/>
      <c r="F49" s="331">
        <v>113201</v>
      </c>
      <c r="G49" s="330" t="s">
        <v>565</v>
      </c>
      <c r="H49" s="332" t="s">
        <v>533</v>
      </c>
      <c r="I49" s="193"/>
      <c r="J49" s="191"/>
      <c r="K49" s="333">
        <v>5.47</v>
      </c>
      <c r="L49" s="334">
        <v>7.31</v>
      </c>
      <c r="M49" s="333">
        <v>5.09</v>
      </c>
      <c r="N49" s="334">
        <v>7.04</v>
      </c>
      <c r="O49" s="333">
        <v>5.85</v>
      </c>
      <c r="P49" s="334">
        <v>7.8</v>
      </c>
      <c r="Q49" s="333">
        <v>5.89</v>
      </c>
      <c r="R49" s="334">
        <v>7.85</v>
      </c>
      <c r="S49" s="335">
        <v>5.12</v>
      </c>
      <c r="T49" s="335">
        <v>7.08</v>
      </c>
      <c r="U49" s="333">
        <v>5.15</v>
      </c>
      <c r="V49" s="334">
        <v>7.12</v>
      </c>
      <c r="W49" s="333">
        <v>5.93</v>
      </c>
      <c r="X49" s="334">
        <v>7.9</v>
      </c>
      <c r="Y49" s="333">
        <v>6.1</v>
      </c>
      <c r="Z49" s="334">
        <v>8.1199999999999992</v>
      </c>
    </row>
    <row r="50" spans="1:26" s="4" customFormat="1" ht="24.75" customHeight="1">
      <c r="B50" s="329">
        <v>7896261011632</v>
      </c>
      <c r="C50" s="182"/>
      <c r="D50" s="182"/>
      <c r="E50" s="182"/>
      <c r="F50" s="331">
        <v>711932</v>
      </c>
      <c r="G50" s="330" t="s">
        <v>566</v>
      </c>
      <c r="H50" s="332" t="s">
        <v>535</v>
      </c>
      <c r="I50" s="193"/>
      <c r="J50" s="191"/>
      <c r="K50" s="333">
        <v>19.41</v>
      </c>
      <c r="L50" s="334">
        <v>25.93</v>
      </c>
      <c r="M50" s="333">
        <v>18.07</v>
      </c>
      <c r="N50" s="334">
        <v>24.98</v>
      </c>
      <c r="O50" s="333">
        <v>20.76</v>
      </c>
      <c r="P50" s="334">
        <v>27.67</v>
      </c>
      <c r="Q50" s="333">
        <v>20.9</v>
      </c>
      <c r="R50" s="334">
        <v>27.86</v>
      </c>
      <c r="S50" s="335">
        <v>18.18</v>
      </c>
      <c r="T50" s="335">
        <v>25.13</v>
      </c>
      <c r="U50" s="333">
        <v>18.29</v>
      </c>
      <c r="V50" s="334">
        <v>25.29</v>
      </c>
      <c r="W50" s="333">
        <v>21.05</v>
      </c>
      <c r="X50" s="334">
        <v>28.04</v>
      </c>
      <c r="Y50" s="333">
        <v>21.66</v>
      </c>
      <c r="Z50" s="334">
        <v>28.83</v>
      </c>
    </row>
    <row r="51" spans="1:26" s="4" customFormat="1" ht="24.75" customHeight="1">
      <c r="B51" s="329">
        <v>7896261009226</v>
      </c>
      <c r="C51" s="182"/>
      <c r="D51" s="182"/>
      <c r="E51" s="182"/>
      <c r="F51" s="331">
        <v>712656</v>
      </c>
      <c r="G51" s="330" t="s">
        <v>566</v>
      </c>
      <c r="H51" s="332" t="s">
        <v>534</v>
      </c>
      <c r="I51" s="193"/>
      <c r="J51" s="191"/>
      <c r="K51" s="333">
        <v>16.600000000000001</v>
      </c>
      <c r="L51" s="334">
        <v>22.17</v>
      </c>
      <c r="M51" s="333">
        <v>15.45</v>
      </c>
      <c r="N51" s="334">
        <v>21.36</v>
      </c>
      <c r="O51" s="333">
        <v>17.75</v>
      </c>
      <c r="P51" s="334">
        <v>23.66</v>
      </c>
      <c r="Q51" s="333">
        <v>17.87</v>
      </c>
      <c r="R51" s="334">
        <v>23.82</v>
      </c>
      <c r="S51" s="335">
        <v>15.55</v>
      </c>
      <c r="T51" s="335">
        <v>21.49</v>
      </c>
      <c r="U51" s="333">
        <v>15.64</v>
      </c>
      <c r="V51" s="334">
        <v>21.62</v>
      </c>
      <c r="W51" s="333">
        <v>18</v>
      </c>
      <c r="X51" s="334">
        <v>23.98</v>
      </c>
      <c r="Y51" s="333">
        <v>18.52</v>
      </c>
      <c r="Z51" s="334">
        <v>24.65</v>
      </c>
    </row>
    <row r="52" spans="1:26" s="4" customFormat="1" ht="24.75" customHeight="1">
      <c r="B52" s="329">
        <v>7896261006553</v>
      </c>
      <c r="C52" s="182"/>
      <c r="D52" s="182"/>
      <c r="E52" s="182"/>
      <c r="F52" s="331">
        <v>703499</v>
      </c>
      <c r="G52" s="330" t="s">
        <v>536</v>
      </c>
      <c r="H52" s="332" t="s">
        <v>537</v>
      </c>
      <c r="I52" s="193"/>
      <c r="J52" s="191"/>
      <c r="K52" s="333">
        <v>9.1199999999999992</v>
      </c>
      <c r="L52" s="334">
        <v>12.18</v>
      </c>
      <c r="M52" s="333">
        <v>8.49</v>
      </c>
      <c r="N52" s="334">
        <v>11.74</v>
      </c>
      <c r="O52" s="333">
        <v>9.75</v>
      </c>
      <c r="P52" s="334">
        <v>13</v>
      </c>
      <c r="Q52" s="333">
        <v>9.82</v>
      </c>
      <c r="R52" s="334">
        <v>13.09</v>
      </c>
      <c r="S52" s="335">
        <v>8.5399999999999991</v>
      </c>
      <c r="T52" s="335">
        <v>11.81</v>
      </c>
      <c r="U52" s="333">
        <v>8.59</v>
      </c>
      <c r="V52" s="334">
        <v>11.88</v>
      </c>
      <c r="W52" s="333">
        <v>9.89</v>
      </c>
      <c r="X52" s="334">
        <v>13.17</v>
      </c>
      <c r="Y52" s="333">
        <v>10.18</v>
      </c>
      <c r="Z52" s="334">
        <v>13.55</v>
      </c>
    </row>
    <row r="53" spans="1:26" s="4" customFormat="1" ht="24.75" customHeight="1">
      <c r="B53" s="329">
        <v>7896261010222</v>
      </c>
      <c r="C53" s="182"/>
      <c r="D53" s="182"/>
      <c r="E53" s="182"/>
      <c r="F53" s="331">
        <v>707987</v>
      </c>
      <c r="G53" s="330" t="s">
        <v>567</v>
      </c>
      <c r="H53" s="332" t="s">
        <v>539</v>
      </c>
      <c r="I53" s="193"/>
      <c r="J53" s="191"/>
      <c r="K53" s="333">
        <v>16.190000000000001</v>
      </c>
      <c r="L53" s="334">
        <v>21.63</v>
      </c>
      <c r="M53" s="333">
        <v>15.08</v>
      </c>
      <c r="N53" s="334">
        <v>20.85</v>
      </c>
      <c r="O53" s="333">
        <v>17.32</v>
      </c>
      <c r="P53" s="334">
        <v>23.09</v>
      </c>
      <c r="Q53" s="333">
        <v>17.440000000000001</v>
      </c>
      <c r="R53" s="334">
        <v>23.24</v>
      </c>
      <c r="S53" s="335">
        <v>15.17</v>
      </c>
      <c r="T53" s="335">
        <v>20.97</v>
      </c>
      <c r="U53" s="333">
        <v>15.26</v>
      </c>
      <c r="V53" s="334">
        <v>21.09</v>
      </c>
      <c r="W53" s="333">
        <v>17.559999999999999</v>
      </c>
      <c r="X53" s="334">
        <v>23.4</v>
      </c>
      <c r="Y53" s="333">
        <v>18.07</v>
      </c>
      <c r="Z53" s="334">
        <v>24.05</v>
      </c>
    </row>
    <row r="54" spans="1:26" s="4" customFormat="1" ht="24.75" customHeight="1">
      <c r="B54" s="329">
        <v>7896261010246</v>
      </c>
      <c r="C54" s="182"/>
      <c r="D54" s="182"/>
      <c r="E54" s="182"/>
      <c r="F54" s="331">
        <v>719724</v>
      </c>
      <c r="G54" s="330" t="s">
        <v>567</v>
      </c>
      <c r="H54" s="332" t="s">
        <v>538</v>
      </c>
      <c r="I54" s="193"/>
      <c r="J54" s="191"/>
      <c r="K54" s="333">
        <v>2.69</v>
      </c>
      <c r="L54" s="334">
        <v>3.59</v>
      </c>
      <c r="M54" s="333">
        <v>2.5</v>
      </c>
      <c r="N54" s="334">
        <v>3.46</v>
      </c>
      <c r="O54" s="333">
        <v>2.87</v>
      </c>
      <c r="P54" s="334">
        <v>3.83</v>
      </c>
      <c r="Q54" s="333">
        <v>2.89</v>
      </c>
      <c r="R54" s="334">
        <v>3.85</v>
      </c>
      <c r="S54" s="335">
        <v>2.5099999999999998</v>
      </c>
      <c r="T54" s="335">
        <v>3.47</v>
      </c>
      <c r="U54" s="333">
        <v>2.5299999999999998</v>
      </c>
      <c r="V54" s="334">
        <v>3.5</v>
      </c>
      <c r="W54" s="333">
        <v>2.91</v>
      </c>
      <c r="X54" s="334">
        <v>3.88</v>
      </c>
      <c r="Y54" s="333">
        <v>2.99</v>
      </c>
      <c r="Z54" s="334">
        <v>3.99</v>
      </c>
    </row>
    <row r="55" spans="1:26" s="4" customFormat="1" ht="24.75" customHeight="1">
      <c r="B55" s="329">
        <v>7896261006577</v>
      </c>
      <c r="C55" s="182"/>
      <c r="D55" s="182"/>
      <c r="E55" s="182"/>
      <c r="F55" s="331">
        <v>148979</v>
      </c>
      <c r="G55" s="330" t="s">
        <v>568</v>
      </c>
      <c r="H55" s="332" t="s">
        <v>540</v>
      </c>
      <c r="I55" s="193"/>
      <c r="J55" s="191"/>
      <c r="K55" s="333">
        <v>26.21</v>
      </c>
      <c r="L55" s="334">
        <v>35.01</v>
      </c>
      <c r="M55" s="333">
        <v>24.39</v>
      </c>
      <c r="N55" s="334">
        <v>33.72</v>
      </c>
      <c r="O55" s="333">
        <v>28.02</v>
      </c>
      <c r="P55" s="334">
        <v>37.35</v>
      </c>
      <c r="Q55" s="333">
        <v>28.22</v>
      </c>
      <c r="R55" s="334">
        <v>37.61</v>
      </c>
      <c r="S55" s="335">
        <v>24.54</v>
      </c>
      <c r="T55" s="335">
        <v>33.93</v>
      </c>
      <c r="U55" s="333">
        <v>24.69</v>
      </c>
      <c r="V55" s="334">
        <v>34.14</v>
      </c>
      <c r="W55" s="333">
        <v>28.42</v>
      </c>
      <c r="X55" s="334">
        <v>37.86</v>
      </c>
      <c r="Y55" s="333">
        <v>29.24</v>
      </c>
      <c r="Z55" s="334">
        <v>38.92</v>
      </c>
    </row>
    <row r="56" spans="1:26" s="4" customFormat="1" ht="24.75" customHeight="1">
      <c r="B56" s="329">
        <v>7896261006584</v>
      </c>
      <c r="C56" s="182"/>
      <c r="D56" s="182"/>
      <c r="E56" s="182"/>
      <c r="F56" s="331">
        <v>149553</v>
      </c>
      <c r="G56" s="330" t="s">
        <v>568</v>
      </c>
      <c r="H56" s="332" t="s">
        <v>541</v>
      </c>
      <c r="I56" s="193"/>
      <c r="J56" s="191"/>
      <c r="K56" s="333">
        <v>44.45</v>
      </c>
      <c r="L56" s="334">
        <v>59.38</v>
      </c>
      <c r="M56" s="333">
        <v>41.38</v>
      </c>
      <c r="N56" s="334">
        <v>57.21</v>
      </c>
      <c r="O56" s="333">
        <v>47.54</v>
      </c>
      <c r="P56" s="334">
        <v>63.37</v>
      </c>
      <c r="Q56" s="333">
        <v>47.87</v>
      </c>
      <c r="R56" s="334">
        <v>63.8</v>
      </c>
      <c r="S56" s="335">
        <v>41.64</v>
      </c>
      <c r="T56" s="335">
        <v>57.56</v>
      </c>
      <c r="U56" s="333">
        <v>41.89</v>
      </c>
      <c r="V56" s="334">
        <v>57.91</v>
      </c>
      <c r="W56" s="333">
        <v>48.21</v>
      </c>
      <c r="X56" s="334">
        <v>64.23</v>
      </c>
      <c r="Y56" s="333">
        <v>49.61</v>
      </c>
      <c r="Z56" s="334">
        <v>66.03</v>
      </c>
    </row>
    <row r="57" spans="1:26" s="98" customFormat="1" ht="24.75" customHeight="1">
      <c r="B57" s="99"/>
      <c r="C57" s="99"/>
      <c r="D57" s="100"/>
      <c r="E57" s="100"/>
      <c r="F57" s="101"/>
      <c r="G57" s="102"/>
      <c r="H57" s="103"/>
      <c r="I57" s="104"/>
      <c r="J57" s="105"/>
      <c r="K57" s="106"/>
      <c r="L57" s="107"/>
      <c r="M57" s="106"/>
      <c r="N57" s="107"/>
      <c r="O57" s="106"/>
      <c r="P57" s="107"/>
      <c r="Q57" s="107"/>
      <c r="R57" s="107"/>
      <c r="S57" s="107"/>
      <c r="T57" s="107"/>
      <c r="U57" s="107"/>
      <c r="V57" s="107"/>
      <c r="W57" s="106"/>
      <c r="X57" s="107"/>
      <c r="Y57" s="106"/>
      <c r="Z57" s="107"/>
    </row>
    <row r="58" spans="1:26" s="4" customFormat="1" ht="24.75" customHeight="1">
      <c r="B58" s="116"/>
      <c r="C58" s="116"/>
      <c r="D58" s="116"/>
      <c r="E58" s="116"/>
      <c r="F58" s="116"/>
      <c r="G58" s="81"/>
      <c r="H58" s="75"/>
      <c r="I58" s="24"/>
      <c r="J58" s="69"/>
      <c r="K58" s="42" t="s">
        <v>69</v>
      </c>
      <c r="L58" s="24"/>
      <c r="M58" s="24"/>
      <c r="N58" s="25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32"/>
    </row>
    <row r="59" spans="1:26" s="4" customFormat="1" ht="24.75" customHeight="1">
      <c r="B59" s="114"/>
      <c r="C59" s="114"/>
      <c r="D59" s="114"/>
      <c r="E59" s="114"/>
      <c r="F59" s="114"/>
      <c r="G59" s="115"/>
      <c r="H59" s="54"/>
      <c r="J59" s="69"/>
      <c r="K59" s="36" t="s">
        <v>70</v>
      </c>
      <c r="N59" s="10"/>
      <c r="Z59" s="26"/>
    </row>
    <row r="60" spans="1:26" s="4" customFormat="1" ht="33.75" customHeight="1">
      <c r="A60" s="26"/>
      <c r="B60" s="72"/>
      <c r="C60" s="77"/>
      <c r="D60" s="77"/>
      <c r="E60" s="77"/>
      <c r="F60" s="64"/>
      <c r="H60" s="54"/>
      <c r="J60" s="70"/>
      <c r="K60" s="36" t="s">
        <v>124</v>
      </c>
      <c r="N60" s="10"/>
      <c r="Y60" s="7"/>
      <c r="Z60" s="33"/>
    </row>
    <row r="61" spans="1:26" s="4" customFormat="1" ht="21" customHeight="1">
      <c r="B61" s="72"/>
      <c r="C61" s="77"/>
      <c r="D61" s="77"/>
      <c r="E61" s="77"/>
      <c r="F61" s="64"/>
      <c r="H61" s="54"/>
      <c r="J61" s="70"/>
      <c r="K61" s="37" t="s">
        <v>71</v>
      </c>
      <c r="N61" s="8"/>
      <c r="Y61" s="7"/>
      <c r="Z61" s="33"/>
    </row>
    <row r="62" spans="1:26" s="4" customFormat="1" ht="20.25" customHeight="1">
      <c r="B62" s="73"/>
      <c r="C62" s="78"/>
      <c r="D62" s="78"/>
      <c r="E62" s="78"/>
      <c r="F62" s="64"/>
      <c r="H62" s="54"/>
      <c r="J62" s="69"/>
      <c r="Z62" s="26"/>
    </row>
    <row r="63" spans="1:26" s="4" customFormat="1" ht="21" customHeight="1">
      <c r="B63" s="35"/>
      <c r="F63" s="65"/>
      <c r="H63" s="384" t="s">
        <v>126</v>
      </c>
      <c r="I63" s="385"/>
      <c r="J63" s="69"/>
      <c r="K63" s="28" t="s">
        <v>19</v>
      </c>
      <c r="N63" s="27"/>
      <c r="Z63" s="26"/>
    </row>
    <row r="64" spans="1:26" s="4" customFormat="1" ht="18.75" customHeight="1">
      <c r="B64" s="74"/>
      <c r="C64" s="79"/>
      <c r="D64" s="79"/>
      <c r="E64" s="79"/>
      <c r="F64" s="66"/>
      <c r="H64" s="472"/>
      <c r="I64" s="473"/>
      <c r="J64" s="69"/>
      <c r="K64" s="4" t="s">
        <v>17</v>
      </c>
      <c r="N64" s="27"/>
      <c r="Z64" s="26"/>
    </row>
    <row r="65" spans="1:47" s="4" customFormat="1" ht="21" customHeight="1">
      <c r="B65" s="74"/>
      <c r="C65" s="79"/>
      <c r="D65" s="79"/>
      <c r="E65" s="79"/>
      <c r="F65" s="65"/>
      <c r="H65" s="474"/>
      <c r="I65" s="475"/>
      <c r="J65" s="69"/>
      <c r="K65" s="4" t="s">
        <v>106</v>
      </c>
      <c r="N65" s="27"/>
      <c r="Z65" s="26"/>
    </row>
    <row r="66" spans="1:47" s="4" customFormat="1" ht="21" customHeight="1">
      <c r="B66" s="74"/>
      <c r="C66" s="79"/>
      <c r="D66" s="79"/>
      <c r="E66" s="79"/>
      <c r="H66" s="476"/>
      <c r="I66" s="477"/>
      <c r="J66" s="69"/>
      <c r="K66" s="4" t="s">
        <v>18</v>
      </c>
      <c r="N66" s="27"/>
      <c r="O66" s="4" t="s">
        <v>123</v>
      </c>
      <c r="Z66" s="26"/>
    </row>
    <row r="67" spans="1:47" s="4" customFormat="1" ht="18" customHeight="1">
      <c r="B67" s="67"/>
      <c r="C67" s="29"/>
      <c r="D67" s="29"/>
      <c r="E67" s="29"/>
      <c r="F67" s="29"/>
      <c r="G67" s="29"/>
      <c r="H67" s="55"/>
      <c r="I67" s="29"/>
      <c r="J67" s="69"/>
      <c r="K67" s="29" t="s">
        <v>122</v>
      </c>
      <c r="L67" s="29"/>
      <c r="M67" s="29"/>
      <c r="N67" s="29"/>
      <c r="O67" s="56" t="s">
        <v>136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34"/>
    </row>
    <row r="68" spans="1:47" ht="24.75" customHeight="1">
      <c r="B68" s="30"/>
      <c r="C68" s="30"/>
      <c r="D68" s="30"/>
      <c r="E68" s="30"/>
      <c r="J68" s="71"/>
      <c r="Y68" s="392"/>
      <c r="Z68" s="392"/>
    </row>
    <row r="69" spans="1:47" s="344" customFormat="1" ht="15.75" customHeight="1">
      <c r="A69" s="336" t="s">
        <v>680</v>
      </c>
      <c r="B69" s="337"/>
      <c r="C69" s="338"/>
      <c r="D69" s="338"/>
      <c r="E69" s="338"/>
      <c r="F69" s="339"/>
      <c r="G69" s="338"/>
      <c r="H69" s="339"/>
      <c r="I69" s="339"/>
      <c r="J69" s="339"/>
      <c r="K69" s="340"/>
      <c r="L69" s="340"/>
      <c r="M69" s="340"/>
      <c r="N69" s="340"/>
      <c r="O69" s="340"/>
      <c r="P69" s="340"/>
      <c r="Q69" s="340"/>
      <c r="R69" s="340"/>
      <c r="S69" s="340"/>
      <c r="T69" s="340"/>
      <c r="U69" s="340"/>
      <c r="V69" s="340"/>
      <c r="W69" s="340"/>
      <c r="X69" s="340"/>
      <c r="Y69" s="340"/>
      <c r="Z69" s="340"/>
      <c r="AA69" s="340"/>
      <c r="AB69" s="340"/>
      <c r="AC69" s="340"/>
      <c r="AD69" s="340"/>
      <c r="AE69" s="340"/>
      <c r="AF69" s="341"/>
      <c r="AG69" s="341"/>
      <c r="AH69" s="342"/>
      <c r="AI69" s="341"/>
      <c r="AJ69" s="337"/>
      <c r="AK69" s="337"/>
      <c r="AL69" s="337"/>
      <c r="AM69" s="337"/>
      <c r="AN69" s="337"/>
      <c r="AO69" s="337"/>
      <c r="AP69" s="337"/>
      <c r="AQ69" s="343"/>
      <c r="AR69" s="337"/>
      <c r="AS69" s="343"/>
      <c r="AT69" s="337"/>
      <c r="AU69" s="337"/>
    </row>
    <row r="70" spans="1:47" ht="24.75" customHeight="1">
      <c r="A70" s="345" t="s">
        <v>681</v>
      </c>
    </row>
  </sheetData>
  <mergeCells count="16">
    <mergeCell ref="U4:V4"/>
    <mergeCell ref="H63:I63"/>
    <mergeCell ref="H64:I66"/>
    <mergeCell ref="Y68:Z68"/>
    <mergeCell ref="B3:I3"/>
    <mergeCell ref="J3:J5"/>
    <mergeCell ref="K3:Z3"/>
    <mergeCell ref="G4:G5"/>
    <mergeCell ref="H4:H5"/>
    <mergeCell ref="K4:L4"/>
    <mergeCell ref="M4:N4"/>
    <mergeCell ref="O4:P4"/>
    <mergeCell ref="W4:X4"/>
    <mergeCell ref="Y4:Z4"/>
    <mergeCell ref="S4:T4"/>
    <mergeCell ref="Q4:R4"/>
  </mergeCells>
  <hyperlinks>
    <hyperlink ref="O67" r:id="rId1"/>
  </hyperlinks>
  <pageMargins left="0" right="0" top="0.17" bottom="0.17" header="0.17" footer="0.17"/>
  <pageSetup paperSize="8" scale="45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tabColor rgb="FFFFFF00"/>
  </sheetPr>
  <dimension ref="B1:R92"/>
  <sheetViews>
    <sheetView showGridLines="0" workbookViewId="0">
      <pane xSplit="1" ySplit="4" topLeftCell="C38" activePane="bottomRight" state="frozen"/>
      <selection pane="topRight" activeCell="B1" sqref="B1"/>
      <selection pane="bottomLeft" activeCell="A4" sqref="A4"/>
      <selection pane="bottomRight" activeCell="R52" sqref="R52"/>
    </sheetView>
  </sheetViews>
  <sheetFormatPr defaultRowHeight="11.25"/>
  <cols>
    <col min="1" max="1" width="1.77734375" style="289" customWidth="1"/>
    <col min="2" max="2" width="8.33203125" style="289" customWidth="1"/>
    <col min="3" max="3" width="5.44140625" style="289" bestFit="1" customWidth="1"/>
    <col min="4" max="4" width="5.109375" style="289" bestFit="1" customWidth="1"/>
    <col min="5" max="5" width="30.109375" style="289" bestFit="1" customWidth="1"/>
    <col min="6" max="6" width="1.77734375" style="289" customWidth="1"/>
    <col min="7" max="13" width="8" style="289" customWidth="1"/>
    <col min="14" max="14" width="8.88671875" style="289"/>
    <col min="15" max="15" width="5.5546875" style="289" bestFit="1" customWidth="1"/>
    <col min="16" max="17" width="10.77734375" style="289" bestFit="1" customWidth="1"/>
    <col min="18" max="18" width="4.109375" style="289" bestFit="1" customWidth="1"/>
    <col min="19" max="16384" width="8.88671875" style="289"/>
  </cols>
  <sheetData>
    <row r="1" spans="2:18">
      <c r="H1" s="290">
        <v>0.17</v>
      </c>
      <c r="M1" s="290">
        <v>0.18</v>
      </c>
    </row>
    <row r="2" spans="2:18" s="291" customFormat="1">
      <c r="G2" s="291">
        <v>5</v>
      </c>
      <c r="H2" s="291">
        <f>G2+2</f>
        <v>7</v>
      </c>
      <c r="I2" s="291">
        <v>11</v>
      </c>
      <c r="J2" s="291">
        <v>13</v>
      </c>
      <c r="K2" s="291">
        <f t="shared" ref="K2:L2" si="0">J2+2</f>
        <v>15</v>
      </c>
      <c r="L2" s="291">
        <f t="shared" si="0"/>
        <v>17</v>
      </c>
      <c r="O2" s="291">
        <f>J2</f>
        <v>13</v>
      </c>
      <c r="P2" s="291">
        <f>H2</f>
        <v>7</v>
      </c>
    </row>
    <row r="3" spans="2:18">
      <c r="G3" s="292" t="s">
        <v>646</v>
      </c>
      <c r="H3" s="292"/>
      <c r="I3" s="292"/>
      <c r="J3" s="292"/>
      <c r="K3" s="292"/>
      <c r="L3" s="292"/>
      <c r="M3" s="292"/>
    </row>
    <row r="4" spans="2:18">
      <c r="D4" s="293" t="s">
        <v>647</v>
      </c>
      <c r="E4" s="293" t="s">
        <v>2</v>
      </c>
      <c r="F4" s="293"/>
      <c r="G4" s="294">
        <v>0.12</v>
      </c>
      <c r="H4" s="294" t="s">
        <v>648</v>
      </c>
      <c r="I4" s="294">
        <v>0.17</v>
      </c>
      <c r="J4" s="295" t="s">
        <v>649</v>
      </c>
      <c r="K4" s="294">
        <v>0.18</v>
      </c>
      <c r="L4" s="294">
        <v>0.19</v>
      </c>
      <c r="M4" s="294" t="s">
        <v>650</v>
      </c>
      <c r="O4" s="291" t="s">
        <v>651</v>
      </c>
      <c r="P4" s="291" t="s">
        <v>652</v>
      </c>
      <c r="Q4" s="291" t="s">
        <v>653</v>
      </c>
    </row>
    <row r="5" spans="2:18">
      <c r="B5" s="289" t="s">
        <v>654</v>
      </c>
      <c r="C5" s="289" t="str">
        <f>0&amp;D5</f>
        <v>0660051</v>
      </c>
      <c r="D5" s="289">
        <v>660051</v>
      </c>
      <c r="E5" s="289" t="s">
        <v>358</v>
      </c>
      <c r="G5" s="296">
        <f ca="1">-ROUND((1-VLOOKUP($D5,INDIRECT($B5&amp;"!$C:$S"),G$2,0)/VLOOKUP($D5,INDIRECT($B5&amp;"!$C:$S"),13,0))*100,4)</f>
        <v>0</v>
      </c>
      <c r="H5" s="296">
        <f t="shared" ref="H5:L20" ca="1" si="1">-ROUND((1-VLOOKUP($D5,INDIRECT($B5&amp;"!$C:$S"),H$2,0)/VLOOKUP($D5,INDIRECT($B5&amp;"!$C:$S"),13,0))*100,4)</f>
        <v>-19.325199999999999</v>
      </c>
      <c r="I5" s="296">
        <f t="shared" ca="1" si="1"/>
        <v>-18.3413</v>
      </c>
      <c r="J5" s="296">
        <f t="shared" ca="1" si="1"/>
        <v>0</v>
      </c>
      <c r="K5" s="296">
        <f t="shared" ca="1" si="1"/>
        <v>2.3006000000000002</v>
      </c>
      <c r="L5" s="296">
        <f t="shared" ca="1" si="1"/>
        <v>0</v>
      </c>
      <c r="M5" s="296">
        <f ca="1">-ROUND((1-$Q5/VLOOKUP($D5,INDIRECT($B5&amp;"!$C:$S"),13,0))*100,4)</f>
        <v>-18.3413</v>
      </c>
      <c r="O5" s="297">
        <f ca="1">(VLOOKUP($D5,INDIRECT($B5&amp;"!$C:$S"),O$2,0))</f>
        <v>26.08</v>
      </c>
      <c r="P5" s="297">
        <f ca="1">(VLOOKUP($D5,INDIRECT($B5&amp;"!$C:$S"),P$2,0))</f>
        <v>21.04</v>
      </c>
      <c r="Q5" s="297">
        <f ca="1">P5*0.83/0.82</f>
        <v>21.296585365853655</v>
      </c>
      <c r="R5" s="297">
        <f ca="1">O5*(1+M5/100)-Q5</f>
        <v>3.5941463423228015E-6</v>
      </c>
    </row>
    <row r="6" spans="2:18">
      <c r="B6" s="289" t="s">
        <v>654</v>
      </c>
      <c r="C6" s="289" t="str">
        <f t="shared" ref="C6:C69" si="2">0&amp;D6</f>
        <v>0660103</v>
      </c>
      <c r="D6" s="289">
        <v>660103</v>
      </c>
      <c r="E6" s="289" t="s">
        <v>360</v>
      </c>
      <c r="G6" s="296">
        <f t="shared" ref="G6:L37" ca="1" si="3">-ROUND((1-VLOOKUP($D6,INDIRECT($B6&amp;"!$C:$S"),G$2,0)/VLOOKUP($D6,INDIRECT($B6&amp;"!$C:$S"),13,0))*100,4)</f>
        <v>0</v>
      </c>
      <c r="H6" s="296">
        <f t="shared" ca="1" si="1"/>
        <v>-22.695799999999998</v>
      </c>
      <c r="I6" s="296">
        <f t="shared" ca="1" si="1"/>
        <v>-21.7531</v>
      </c>
      <c r="J6" s="296">
        <f t="shared" ca="1" si="1"/>
        <v>0</v>
      </c>
      <c r="K6" s="296">
        <f t="shared" ca="1" si="1"/>
        <v>7.6943999999999999</v>
      </c>
      <c r="L6" s="296">
        <f t="shared" ca="1" si="1"/>
        <v>0</v>
      </c>
      <c r="M6" s="296">
        <f t="shared" ref="M6:M69" ca="1" si="4">-ROUND((1-$Q6/VLOOKUP($D6,INDIRECT($B6&amp;"!$C:$S"),13,0))*100,4)</f>
        <v>-21.7531</v>
      </c>
      <c r="O6" s="297">
        <f t="shared" ref="O6:P69" ca="1" si="5">(VLOOKUP($D6,INDIRECT($B6&amp;"!$C:$S"),O$2,0))</f>
        <v>36.130000000000003</v>
      </c>
      <c r="P6" s="297">
        <f t="shared" ca="1" si="5"/>
        <v>27.93</v>
      </c>
      <c r="Q6" s="297">
        <f t="shared" ref="Q6:Q69" ca="1" si="6">P6*0.83/0.82</f>
        <v>28.27060975609756</v>
      </c>
      <c r="R6" s="297">
        <f t="shared" ref="R6:R69" ca="1" si="7">O6*(1+M6/100)-Q6</f>
        <v>-4.7860975591618171E-6</v>
      </c>
    </row>
    <row r="7" spans="2:18">
      <c r="B7" s="289" t="s">
        <v>654</v>
      </c>
      <c r="C7" s="289" t="str">
        <f t="shared" si="2"/>
        <v>0660096</v>
      </c>
      <c r="D7" s="289">
        <v>660096</v>
      </c>
      <c r="E7" s="289" t="s">
        <v>362</v>
      </c>
      <c r="G7" s="296">
        <f t="shared" ca="1" si="3"/>
        <v>0</v>
      </c>
      <c r="H7" s="296">
        <f t="shared" ca="1" si="1"/>
        <v>-18.987300000000001</v>
      </c>
      <c r="I7" s="296">
        <f t="shared" ca="1" si="1"/>
        <v>-17.999400000000001</v>
      </c>
      <c r="J7" s="296">
        <f t="shared" ca="1" si="1"/>
        <v>0</v>
      </c>
      <c r="K7" s="296">
        <f t="shared" ca="1" si="1"/>
        <v>3.6057000000000001</v>
      </c>
      <c r="L7" s="296">
        <f t="shared" ca="1" si="1"/>
        <v>0</v>
      </c>
      <c r="M7" s="296">
        <f t="shared" ca="1" si="4"/>
        <v>-17.999400000000001</v>
      </c>
      <c r="O7" s="297">
        <f t="shared" ca="1" si="5"/>
        <v>26.07</v>
      </c>
      <c r="P7" s="297">
        <f t="shared" ca="1" si="5"/>
        <v>21.12</v>
      </c>
      <c r="Q7" s="297">
        <f t="shared" ca="1" si="6"/>
        <v>21.377560975609757</v>
      </c>
      <c r="R7" s="297">
        <f t="shared" ca="1" si="7"/>
        <v>-4.5556097560961462E-6</v>
      </c>
    </row>
    <row r="8" spans="2:18">
      <c r="B8" s="289" t="s">
        <v>654</v>
      </c>
      <c r="C8" s="289" t="str">
        <f t="shared" si="2"/>
        <v>0660163</v>
      </c>
      <c r="D8" s="289">
        <v>660163</v>
      </c>
      <c r="E8" s="289" t="s">
        <v>364</v>
      </c>
      <c r="G8" s="296">
        <f t="shared" ca="1" si="3"/>
        <v>0</v>
      </c>
      <c r="H8" s="296">
        <f t="shared" ca="1" si="1"/>
        <v>-15.2395</v>
      </c>
      <c r="I8" s="296">
        <f t="shared" ca="1" si="1"/>
        <v>-14.2058</v>
      </c>
      <c r="J8" s="296">
        <f t="shared" ca="1" si="1"/>
        <v>0</v>
      </c>
      <c r="K8" s="296">
        <f t="shared" ca="1" si="1"/>
        <v>3.7877999999999998</v>
      </c>
      <c r="L8" s="296">
        <f t="shared" ca="1" si="1"/>
        <v>0</v>
      </c>
      <c r="M8" s="296">
        <f t="shared" ca="1" si="4"/>
        <v>-14.2058</v>
      </c>
      <c r="O8" s="297">
        <f t="shared" ca="1" si="5"/>
        <v>67.849999999999994</v>
      </c>
      <c r="P8" s="297">
        <f t="shared" ca="1" si="5"/>
        <v>57.51</v>
      </c>
      <c r="Q8" s="297">
        <f t="shared" ca="1" si="6"/>
        <v>58.211341463414627</v>
      </c>
      <c r="R8" s="297">
        <f t="shared" ca="1" si="7"/>
        <v>2.3236585370511875E-5</v>
      </c>
    </row>
    <row r="9" spans="2:18">
      <c r="B9" s="289" t="s">
        <v>654</v>
      </c>
      <c r="C9" s="289" t="str">
        <f t="shared" si="2"/>
        <v>0660202</v>
      </c>
      <c r="D9" s="289">
        <v>660202</v>
      </c>
      <c r="E9" s="289" t="s">
        <v>366</v>
      </c>
      <c r="G9" s="296">
        <f t="shared" ca="1" si="3"/>
        <v>0</v>
      </c>
      <c r="H9" s="296">
        <f t="shared" ca="1" si="1"/>
        <v>-15.241</v>
      </c>
      <c r="I9" s="296">
        <f t="shared" ca="1" si="1"/>
        <v>-14.2073</v>
      </c>
      <c r="J9" s="296">
        <f t="shared" ca="1" si="1"/>
        <v>0</v>
      </c>
      <c r="K9" s="296">
        <f t="shared" ca="1" si="1"/>
        <v>3.7606000000000002</v>
      </c>
      <c r="L9" s="296">
        <f t="shared" ca="1" si="1"/>
        <v>0</v>
      </c>
      <c r="M9" s="296">
        <f t="shared" ca="1" si="4"/>
        <v>-14.2073</v>
      </c>
      <c r="O9" s="297">
        <f t="shared" ca="1" si="5"/>
        <v>75.52</v>
      </c>
      <c r="P9" s="297">
        <f t="shared" ca="1" si="5"/>
        <v>64.010000000000005</v>
      </c>
      <c r="Q9" s="297">
        <f t="shared" ca="1" si="6"/>
        <v>64.790609756097567</v>
      </c>
      <c r="R9" s="297">
        <f t="shared" ca="1" si="7"/>
        <v>3.7283902429408045E-5</v>
      </c>
    </row>
    <row r="10" spans="2:18">
      <c r="B10" s="289" t="s">
        <v>654</v>
      </c>
      <c r="C10" s="289" t="str">
        <f t="shared" si="2"/>
        <v>0660139</v>
      </c>
      <c r="D10" s="289">
        <v>660139</v>
      </c>
      <c r="E10" s="289" t="s">
        <v>368</v>
      </c>
      <c r="G10" s="296">
        <f t="shared" ca="1" si="3"/>
        <v>0</v>
      </c>
      <c r="H10" s="296">
        <f t="shared" ca="1" si="1"/>
        <v>-15.257999999999999</v>
      </c>
      <c r="I10" s="296">
        <f t="shared" ca="1" si="1"/>
        <v>-14.224500000000001</v>
      </c>
      <c r="J10" s="296">
        <f t="shared" ca="1" si="1"/>
        <v>0</v>
      </c>
      <c r="K10" s="296">
        <f t="shared" ca="1" si="1"/>
        <v>3.7629999999999999</v>
      </c>
      <c r="L10" s="296">
        <f t="shared" ca="1" si="1"/>
        <v>0</v>
      </c>
      <c r="M10" s="296">
        <f t="shared" ca="1" si="4"/>
        <v>-14.224500000000001</v>
      </c>
      <c r="O10" s="297">
        <f t="shared" ca="1" si="5"/>
        <v>68.03</v>
      </c>
      <c r="P10" s="297">
        <f t="shared" ca="1" si="5"/>
        <v>57.65</v>
      </c>
      <c r="Q10" s="297">
        <f t="shared" ca="1" si="6"/>
        <v>58.353048780487811</v>
      </c>
      <c r="R10" s="297">
        <f t="shared" ca="1" si="7"/>
        <v>2.3869512190799469E-5</v>
      </c>
    </row>
    <row r="11" spans="2:18">
      <c r="B11" s="289" t="s">
        <v>654</v>
      </c>
      <c r="C11" s="289" t="str">
        <f t="shared" si="2"/>
        <v>0660199</v>
      </c>
      <c r="D11" s="289">
        <v>660199</v>
      </c>
      <c r="E11" s="289" t="s">
        <v>370</v>
      </c>
      <c r="G11" s="296">
        <f t="shared" ca="1" si="3"/>
        <v>0</v>
      </c>
      <c r="H11" s="296">
        <f t="shared" ca="1" si="1"/>
        <v>-15.245200000000001</v>
      </c>
      <c r="I11" s="296">
        <f t="shared" ca="1" si="1"/>
        <v>-14.2117</v>
      </c>
      <c r="J11" s="296">
        <f t="shared" ca="1" si="1"/>
        <v>0</v>
      </c>
      <c r="K11" s="296">
        <f t="shared" ca="1" si="1"/>
        <v>3.7561</v>
      </c>
      <c r="L11" s="296">
        <f t="shared" ca="1" si="1"/>
        <v>0</v>
      </c>
      <c r="M11" s="296">
        <f t="shared" ca="1" si="4"/>
        <v>-14.2117</v>
      </c>
      <c r="O11" s="297">
        <f t="shared" ca="1" si="5"/>
        <v>67.89</v>
      </c>
      <c r="P11" s="297">
        <f t="shared" ca="1" si="5"/>
        <v>57.54</v>
      </c>
      <c r="Q11" s="297">
        <f t="shared" ca="1" si="6"/>
        <v>58.241707317073171</v>
      </c>
      <c r="R11" s="297">
        <f t="shared" ca="1" si="7"/>
        <v>-3.0447073172013006E-5</v>
      </c>
    </row>
    <row r="12" spans="2:18">
      <c r="B12" s="289" t="s">
        <v>654</v>
      </c>
      <c r="C12" s="289" t="str">
        <f t="shared" si="2"/>
        <v>0660154</v>
      </c>
      <c r="D12" s="289">
        <v>660154</v>
      </c>
      <c r="E12" s="289" t="s">
        <v>374</v>
      </c>
      <c r="G12" s="296">
        <f t="shared" ca="1" si="3"/>
        <v>0</v>
      </c>
      <c r="H12" s="296">
        <f t="shared" ca="1" si="1"/>
        <v>-37.497900000000001</v>
      </c>
      <c r="I12" s="296">
        <f t="shared" ca="1" si="1"/>
        <v>-36.735700000000001</v>
      </c>
      <c r="J12" s="296">
        <f t="shared" ca="1" si="1"/>
        <v>0</v>
      </c>
      <c r="K12" s="296">
        <f t="shared" ca="1" si="1"/>
        <v>18.411100000000001</v>
      </c>
      <c r="L12" s="296">
        <f t="shared" ca="1" si="1"/>
        <v>0</v>
      </c>
      <c r="M12" s="296">
        <f t="shared" ca="1" si="4"/>
        <v>-36.735700000000001</v>
      </c>
      <c r="O12" s="297">
        <f t="shared" ca="1" si="5"/>
        <v>72.075960000000009</v>
      </c>
      <c r="P12" s="297">
        <f t="shared" ca="1" si="5"/>
        <v>45.048960000000008</v>
      </c>
      <c r="Q12" s="297">
        <f t="shared" ca="1" si="6"/>
        <v>45.598337560975615</v>
      </c>
      <c r="R12" s="297">
        <f t="shared" ca="1" si="7"/>
        <v>1.4001304393218561E-5</v>
      </c>
    </row>
    <row r="13" spans="2:18">
      <c r="B13" s="289" t="s">
        <v>654</v>
      </c>
      <c r="C13" s="289" t="str">
        <f t="shared" si="2"/>
        <v>0660259</v>
      </c>
      <c r="D13" s="289">
        <v>660259</v>
      </c>
      <c r="E13" s="289" t="s">
        <v>375</v>
      </c>
      <c r="G13" s="296">
        <f t="shared" ca="1" si="3"/>
        <v>-12.723599999999999</v>
      </c>
      <c r="H13" s="296">
        <f t="shared" ca="1" si="1"/>
        <v>-14.2536</v>
      </c>
      <c r="I13" s="296">
        <f t="shared" ca="1" si="1"/>
        <v>-13.2079</v>
      </c>
      <c r="J13" s="296">
        <f t="shared" ca="1" si="1"/>
        <v>0</v>
      </c>
      <c r="K13" s="296">
        <f t="shared" ca="1" si="1"/>
        <v>20.294699999999999</v>
      </c>
      <c r="L13" s="296">
        <f t="shared" ca="1" si="1"/>
        <v>-19.1023</v>
      </c>
      <c r="M13" s="296">
        <f t="shared" ca="1" si="4"/>
        <v>-13.2079</v>
      </c>
      <c r="O13" s="297">
        <f t="shared" ca="1" si="5"/>
        <v>97.779000000000011</v>
      </c>
      <c r="P13" s="297">
        <f t="shared" ca="1" si="5"/>
        <v>83.841999999999999</v>
      </c>
      <c r="Q13" s="297">
        <f t="shared" ca="1" si="6"/>
        <v>84.864463414634145</v>
      </c>
      <c r="R13" s="297">
        <f t="shared" ca="1" si="7"/>
        <v>-1.5955634140141228E-5</v>
      </c>
    </row>
    <row r="14" spans="2:18">
      <c r="B14" s="289" t="s">
        <v>654</v>
      </c>
      <c r="C14" s="289" t="str">
        <f t="shared" si="2"/>
        <v>0660257</v>
      </c>
      <c r="D14" s="289">
        <v>660257</v>
      </c>
      <c r="E14" s="289" t="s">
        <v>377</v>
      </c>
      <c r="G14" s="296">
        <f t="shared" ca="1" si="3"/>
        <v>0</v>
      </c>
      <c r="H14" s="296">
        <f t="shared" ca="1" si="1"/>
        <v>-30.276599999999998</v>
      </c>
      <c r="I14" s="296">
        <f t="shared" ca="1" si="1"/>
        <v>-29.426300000000001</v>
      </c>
      <c r="J14" s="296">
        <f t="shared" ca="1" si="1"/>
        <v>0</v>
      </c>
      <c r="K14" s="296">
        <f t="shared" ca="1" si="1"/>
        <v>24.872299999999999</v>
      </c>
      <c r="L14" s="296">
        <f t="shared" ca="1" si="1"/>
        <v>0</v>
      </c>
      <c r="M14" s="296">
        <f t="shared" ca="1" si="4"/>
        <v>-29.426300000000001</v>
      </c>
      <c r="O14" s="297">
        <f t="shared" ca="1" si="5"/>
        <v>50.760000000000005</v>
      </c>
      <c r="P14" s="297">
        <f t="shared" ca="1" si="5"/>
        <v>35.391600000000004</v>
      </c>
      <c r="Q14" s="297">
        <f t="shared" ca="1" si="6"/>
        <v>35.823204878048784</v>
      </c>
      <c r="R14" s="297">
        <f t="shared" ca="1" si="7"/>
        <v>5.241951221535146E-6</v>
      </c>
    </row>
    <row r="15" spans="2:18">
      <c r="B15" s="289" t="s">
        <v>654</v>
      </c>
      <c r="C15" s="289" t="str">
        <f t="shared" si="2"/>
        <v>0660268</v>
      </c>
      <c r="D15" s="289">
        <v>660268</v>
      </c>
      <c r="E15" s="289" t="s">
        <v>379</v>
      </c>
      <c r="G15" s="296">
        <f t="shared" ca="1" si="3"/>
        <v>-8.0531000000000006</v>
      </c>
      <c r="H15" s="296">
        <f t="shared" ca="1" si="1"/>
        <v>-0.24909999999999999</v>
      </c>
      <c r="I15" s="296">
        <f t="shared" ca="1" si="1"/>
        <v>0.96740000000000004</v>
      </c>
      <c r="J15" s="296">
        <f t="shared" ca="1" si="1"/>
        <v>0</v>
      </c>
      <c r="K15" s="296">
        <f t="shared" ca="1" si="1"/>
        <v>7.8871000000000002</v>
      </c>
      <c r="L15" s="296">
        <f t="shared" ca="1" si="1"/>
        <v>-5.6040000000000001</v>
      </c>
      <c r="M15" s="296">
        <f t="shared" ca="1" si="4"/>
        <v>0.96740000000000004</v>
      </c>
      <c r="O15" s="297">
        <f t="shared" ca="1" si="5"/>
        <v>26.017200000000003</v>
      </c>
      <c r="P15" s="297">
        <f t="shared" ca="1" si="5"/>
        <v>25.952400000000004</v>
      </c>
      <c r="Q15" s="297">
        <f t="shared" ca="1" si="6"/>
        <v>26.268892682926836</v>
      </c>
      <c r="R15" s="297">
        <f t="shared" ca="1" si="7"/>
        <v>-2.2901268330599578E-6</v>
      </c>
    </row>
    <row r="16" spans="2:18">
      <c r="B16" s="289" t="s">
        <v>654</v>
      </c>
      <c r="C16" s="289" t="str">
        <f t="shared" si="2"/>
        <v>0660254</v>
      </c>
      <c r="D16" s="289">
        <v>660254</v>
      </c>
      <c r="E16" s="289" t="s">
        <v>381</v>
      </c>
      <c r="G16" s="296">
        <f t="shared" ca="1" si="3"/>
        <v>-10.035299999999999</v>
      </c>
      <c r="H16" s="296">
        <f t="shared" ca="1" si="1"/>
        <v>-9.4301999999999992</v>
      </c>
      <c r="I16" s="296">
        <f t="shared" ca="1" si="1"/>
        <v>-8.3255999999999997</v>
      </c>
      <c r="J16" s="296">
        <f t="shared" ca="1" si="1"/>
        <v>0</v>
      </c>
      <c r="K16" s="296">
        <f t="shared" ca="1" si="1"/>
        <v>3.53</v>
      </c>
      <c r="L16" s="296">
        <f t="shared" ca="1" si="1"/>
        <v>-5.04E-2</v>
      </c>
      <c r="M16" s="296">
        <f t="shared" ca="1" si="4"/>
        <v>-8.3255999999999997</v>
      </c>
      <c r="O16" s="297">
        <f t="shared" ca="1" si="5"/>
        <v>21.416399999999999</v>
      </c>
      <c r="P16" s="297">
        <f t="shared" ca="1" si="5"/>
        <v>19.396800000000002</v>
      </c>
      <c r="Q16" s="297">
        <f t="shared" ca="1" si="6"/>
        <v>19.633346341463419</v>
      </c>
      <c r="R16" s="297">
        <f t="shared" ca="1" si="7"/>
        <v>9.8601365792205797E-6</v>
      </c>
    </row>
    <row r="17" spans="2:18">
      <c r="B17" s="289" t="s">
        <v>654</v>
      </c>
      <c r="C17" s="289" t="str">
        <f t="shared" si="2"/>
        <v>0660241</v>
      </c>
      <c r="D17" s="289">
        <v>660241</v>
      </c>
      <c r="E17" s="289" t="s">
        <v>383</v>
      </c>
      <c r="G17" s="296">
        <f t="shared" ca="1" si="3"/>
        <v>-6.5838999999999999</v>
      </c>
      <c r="H17" s="296">
        <f t="shared" ca="1" si="1"/>
        <v>-13.1366</v>
      </c>
      <c r="I17" s="296">
        <f t="shared" ca="1" si="1"/>
        <v>-12.139799999999999</v>
      </c>
      <c r="J17" s="296">
        <f t="shared" ca="1" si="1"/>
        <v>0</v>
      </c>
      <c r="K17" s="296">
        <f t="shared" ca="1" si="1"/>
        <v>3.3540000000000001</v>
      </c>
      <c r="L17" s="296">
        <f t="shared" ca="1" si="1"/>
        <v>1.3353999999999999</v>
      </c>
      <c r="M17" s="296">
        <f t="shared" ca="1" si="4"/>
        <v>-12.077299999999999</v>
      </c>
      <c r="O17" s="297">
        <f t="shared" ca="1" si="5"/>
        <v>32.200000000000003</v>
      </c>
      <c r="P17" s="297">
        <f t="shared" ca="1" si="5"/>
        <v>27.97</v>
      </c>
      <c r="Q17" s="297">
        <f t="shared" ca="1" si="6"/>
        <v>28.311097560975611</v>
      </c>
      <c r="R17" s="297">
        <f t="shared" ca="1" si="7"/>
        <v>1.1839024391946396E-5</v>
      </c>
    </row>
    <row r="18" spans="2:18">
      <c r="B18" s="289" t="s">
        <v>654</v>
      </c>
      <c r="C18" s="289" t="str">
        <f t="shared" si="2"/>
        <v>0660242</v>
      </c>
      <c r="D18" s="289">
        <v>660242</v>
      </c>
      <c r="E18" s="289" t="s">
        <v>384</v>
      </c>
      <c r="G18" s="296">
        <f t="shared" ca="1" si="3"/>
        <v>-6.5190999999999999</v>
      </c>
      <c r="H18" s="296">
        <f t="shared" ca="1" si="1"/>
        <v>-13.129200000000001</v>
      </c>
      <c r="I18" s="296">
        <f t="shared" ca="1" si="1"/>
        <v>-12.004200000000001</v>
      </c>
      <c r="J18" s="296">
        <f t="shared" ca="1" si="1"/>
        <v>0</v>
      </c>
      <c r="K18" s="296">
        <f t="shared" ca="1" si="1"/>
        <v>3.4870000000000001</v>
      </c>
      <c r="L18" s="296">
        <f t="shared" ca="1" si="1"/>
        <v>1.4554</v>
      </c>
      <c r="M18" s="296">
        <f t="shared" ca="1" si="4"/>
        <v>-12.069800000000001</v>
      </c>
      <c r="O18" s="297">
        <f t="shared" ca="1" si="5"/>
        <v>32.979999999999997</v>
      </c>
      <c r="P18" s="297">
        <f t="shared" ca="1" si="5"/>
        <v>28.65</v>
      </c>
      <c r="Q18" s="297">
        <f t="shared" ca="1" si="6"/>
        <v>28.99939024390244</v>
      </c>
      <c r="R18" s="297">
        <f t="shared" ca="1" si="7"/>
        <v>-1.0283902440733073E-5</v>
      </c>
    </row>
    <row r="19" spans="2:18">
      <c r="B19" s="289" t="s">
        <v>654</v>
      </c>
      <c r="C19" s="289" t="str">
        <f t="shared" si="2"/>
        <v>0660255</v>
      </c>
      <c r="D19" s="289">
        <v>660255</v>
      </c>
      <c r="E19" s="289" t="s">
        <v>386</v>
      </c>
      <c r="G19" s="296">
        <f t="shared" ca="1" si="3"/>
        <v>-8.0267999999999997</v>
      </c>
      <c r="H19" s="296">
        <f t="shared" ca="1" si="1"/>
        <v>-11.036799999999999</v>
      </c>
      <c r="I19" s="296">
        <f t="shared" ca="1" si="1"/>
        <v>-9.9519000000000002</v>
      </c>
      <c r="J19" s="296">
        <f t="shared" ca="1" si="1"/>
        <v>0</v>
      </c>
      <c r="K19" s="296">
        <f t="shared" ca="1" si="1"/>
        <v>7.6254</v>
      </c>
      <c r="L19" s="296">
        <f t="shared" ca="1" si="1"/>
        <v>-5.5518000000000001</v>
      </c>
      <c r="M19" s="296">
        <f t="shared" ca="1" si="4"/>
        <v>-9.9519000000000002</v>
      </c>
      <c r="O19" s="297">
        <f t="shared" ca="1" si="5"/>
        <v>32.292000000000002</v>
      </c>
      <c r="P19" s="297">
        <f t="shared" ca="1" si="5"/>
        <v>28.728000000000005</v>
      </c>
      <c r="Q19" s="297">
        <f t="shared" ca="1" si="6"/>
        <v>29.078341463414638</v>
      </c>
      <c r="R19" s="297">
        <f t="shared" ca="1" si="7"/>
        <v>-9.0114146367170633E-6</v>
      </c>
    </row>
    <row r="20" spans="2:18">
      <c r="B20" s="289" t="s">
        <v>654</v>
      </c>
      <c r="C20" s="289" t="str">
        <f t="shared" si="2"/>
        <v>0660312</v>
      </c>
      <c r="D20" s="289">
        <v>660312</v>
      </c>
      <c r="E20" s="289" t="s">
        <v>469</v>
      </c>
      <c r="G20" s="296">
        <f t="shared" ca="1" si="3"/>
        <v>-3.0808</v>
      </c>
      <c r="H20" s="296">
        <f t="shared" ca="1" si="1"/>
        <v>5.6828000000000003</v>
      </c>
      <c r="I20" s="296">
        <f t="shared" ca="1" si="1"/>
        <v>6.9715999999999996</v>
      </c>
      <c r="J20" s="296">
        <f t="shared" ca="1" si="1"/>
        <v>0</v>
      </c>
      <c r="K20" s="296">
        <f t="shared" ca="1" si="1"/>
        <v>7.6186999999999996</v>
      </c>
      <c r="L20" s="296">
        <f t="shared" ca="1" si="1"/>
        <v>-5.5579000000000001</v>
      </c>
      <c r="M20" s="296">
        <f t="shared" ca="1" si="4"/>
        <v>6.9715999999999996</v>
      </c>
      <c r="O20" s="297">
        <f t="shared" ca="1" si="5"/>
        <v>51.883200000000002</v>
      </c>
      <c r="P20" s="297">
        <f t="shared" ca="1" si="5"/>
        <v>54.831600000000009</v>
      </c>
      <c r="Q20" s="297">
        <f t="shared" ca="1" si="6"/>
        <v>55.500278048780494</v>
      </c>
      <c r="R20" s="297">
        <f t="shared" ca="1" si="7"/>
        <v>1.1122419515174897E-5</v>
      </c>
    </row>
    <row r="21" spans="2:18">
      <c r="B21" s="289" t="s">
        <v>654</v>
      </c>
      <c r="C21" s="289" t="str">
        <f t="shared" si="2"/>
        <v>0660085</v>
      </c>
      <c r="D21" s="289">
        <v>660085</v>
      </c>
      <c r="E21" s="289" t="s">
        <v>388</v>
      </c>
      <c r="G21" s="296">
        <f t="shared" ca="1" si="3"/>
        <v>-23.434100000000001</v>
      </c>
      <c r="H21" s="296">
        <f t="shared" ca="1" si="3"/>
        <v>-7.8296999999999999</v>
      </c>
      <c r="I21" s="296">
        <f t="shared" ca="1" si="3"/>
        <v>-6.7055999999999996</v>
      </c>
      <c r="J21" s="296">
        <f t="shared" ca="1" si="3"/>
        <v>0</v>
      </c>
      <c r="K21" s="296">
        <f t="shared" ca="1" si="3"/>
        <v>5.6867999999999999</v>
      </c>
      <c r="L21" s="296">
        <f t="shared" ca="1" si="3"/>
        <v>-34.697800000000001</v>
      </c>
      <c r="M21" s="296">
        <f t="shared" ca="1" si="4"/>
        <v>-6.7055999999999996</v>
      </c>
      <c r="O21" s="297">
        <f t="shared" ca="1" si="5"/>
        <v>36.4</v>
      </c>
      <c r="P21" s="297">
        <f t="shared" ca="1" si="5"/>
        <v>33.549999999999997</v>
      </c>
      <c r="Q21" s="297">
        <f t="shared" ca="1" si="6"/>
        <v>33.959146341463409</v>
      </c>
      <c r="R21" s="297">
        <f t="shared" ca="1" si="7"/>
        <v>1.525853659245513E-5</v>
      </c>
    </row>
    <row r="22" spans="2:18">
      <c r="B22" s="289" t="s">
        <v>654</v>
      </c>
      <c r="C22" s="289" t="str">
        <f t="shared" si="2"/>
        <v>0660130</v>
      </c>
      <c r="D22" s="289">
        <v>660130</v>
      </c>
      <c r="E22" s="289" t="s">
        <v>389</v>
      </c>
      <c r="G22" s="296">
        <f t="shared" ca="1" si="3"/>
        <v>0</v>
      </c>
      <c r="H22" s="296">
        <f t="shared" ca="1" si="3"/>
        <v>-26.2348</v>
      </c>
      <c r="I22" s="296">
        <f t="shared" ca="1" si="3"/>
        <v>-25.3352</v>
      </c>
      <c r="J22" s="296">
        <f t="shared" ca="1" si="3"/>
        <v>0</v>
      </c>
      <c r="K22" s="296">
        <f t="shared" ca="1" si="3"/>
        <v>33.8872</v>
      </c>
      <c r="L22" s="296">
        <f t="shared" ca="1" si="3"/>
        <v>-8.0030000000000001</v>
      </c>
      <c r="M22" s="296">
        <f t="shared" ca="1" si="4"/>
        <v>-25.3352</v>
      </c>
      <c r="O22" s="297">
        <f t="shared" ca="1" si="5"/>
        <v>67.567999999999998</v>
      </c>
      <c r="P22" s="297">
        <f t="shared" ca="1" si="5"/>
        <v>49.841700000000003</v>
      </c>
      <c r="Q22" s="297">
        <f t="shared" ca="1" si="6"/>
        <v>50.449525609756101</v>
      </c>
      <c r="R22" s="297">
        <f t="shared" ca="1" si="7"/>
        <v>-1.3545756104349493E-5</v>
      </c>
    </row>
    <row r="23" spans="2:18">
      <c r="B23" s="289" t="s">
        <v>654</v>
      </c>
      <c r="C23" s="289" t="str">
        <f t="shared" si="2"/>
        <v>0660225</v>
      </c>
      <c r="D23" s="289">
        <v>660225</v>
      </c>
      <c r="E23" s="289" t="s">
        <v>389</v>
      </c>
      <c r="G23" s="296">
        <f t="shared" ca="1" si="3"/>
        <v>0</v>
      </c>
      <c r="H23" s="296">
        <f t="shared" ca="1" si="3"/>
        <v>-26.2302</v>
      </c>
      <c r="I23" s="296">
        <f t="shared" ca="1" si="3"/>
        <v>-25.3306</v>
      </c>
      <c r="J23" s="296">
        <f t="shared" ca="1" si="3"/>
        <v>0</v>
      </c>
      <c r="K23" s="296">
        <f t="shared" ca="1" si="3"/>
        <v>32.754199999999997</v>
      </c>
      <c r="L23" s="296">
        <f t="shared" ca="1" si="3"/>
        <v>-8.0036000000000005</v>
      </c>
      <c r="M23" s="296">
        <f t="shared" ca="1" si="4"/>
        <v>-25.3306</v>
      </c>
      <c r="O23" s="297">
        <f t="shared" ca="1" si="5"/>
        <v>93.670500000000004</v>
      </c>
      <c r="P23" s="297">
        <f t="shared" ca="1" si="5"/>
        <v>69.100500000000011</v>
      </c>
      <c r="Q23" s="297">
        <f t="shared" ca="1" si="6"/>
        <v>69.94318902439025</v>
      </c>
      <c r="R23" s="297">
        <f t="shared" ca="1" si="7"/>
        <v>1.1302609749463954E-5</v>
      </c>
    </row>
    <row r="24" spans="2:18">
      <c r="B24" s="289" t="s">
        <v>654</v>
      </c>
      <c r="C24" s="289" t="str">
        <f t="shared" si="2"/>
        <v>0660244</v>
      </c>
      <c r="D24" s="289">
        <v>660244</v>
      </c>
      <c r="E24" s="289" t="s">
        <v>389</v>
      </c>
      <c r="G24" s="296">
        <f t="shared" ca="1" si="3"/>
        <v>0</v>
      </c>
      <c r="H24" s="296">
        <f t="shared" ca="1" si="3"/>
        <v>-27.6143</v>
      </c>
      <c r="I24" s="296">
        <f t="shared" ca="1" si="3"/>
        <v>-26.7315</v>
      </c>
      <c r="J24" s="296">
        <f t="shared" ca="1" si="3"/>
        <v>0</v>
      </c>
      <c r="K24" s="296">
        <f t="shared" ca="1" si="3"/>
        <v>31.2742</v>
      </c>
      <c r="L24" s="296">
        <f t="shared" ca="1" si="3"/>
        <v>-10.001899999999999</v>
      </c>
      <c r="M24" s="296">
        <f t="shared" ca="1" si="4"/>
        <v>-26.7315</v>
      </c>
      <c r="O24" s="297">
        <f t="shared" ca="1" si="5"/>
        <v>103.28</v>
      </c>
      <c r="P24" s="297">
        <f t="shared" ca="1" si="5"/>
        <v>74.760000000000005</v>
      </c>
      <c r="Q24" s="297">
        <f t="shared" ca="1" si="6"/>
        <v>75.671707317073185</v>
      </c>
      <c r="R24" s="297">
        <f t="shared" ca="1" si="7"/>
        <v>-5.1707317538784991E-7</v>
      </c>
    </row>
    <row r="25" spans="2:18">
      <c r="B25" s="289" t="s">
        <v>654</v>
      </c>
      <c r="C25" s="289" t="str">
        <f t="shared" si="2"/>
        <v>0660067</v>
      </c>
      <c r="D25" s="289">
        <v>660067</v>
      </c>
      <c r="E25" s="289" t="s">
        <v>393</v>
      </c>
      <c r="G25" s="296">
        <f t="shared" ca="1" si="3"/>
        <v>0</v>
      </c>
      <c r="H25" s="296">
        <f t="shared" ca="1" si="3"/>
        <v>-26.238800000000001</v>
      </c>
      <c r="I25" s="296">
        <f t="shared" ca="1" si="3"/>
        <v>-25.339300000000001</v>
      </c>
      <c r="J25" s="296">
        <f t="shared" ca="1" si="3"/>
        <v>0</v>
      </c>
      <c r="K25" s="296">
        <f t="shared" ca="1" si="3"/>
        <v>33.907499999999999</v>
      </c>
      <c r="L25" s="296">
        <f t="shared" ca="1" si="3"/>
        <v>-7.9991000000000003</v>
      </c>
      <c r="M25" s="296">
        <f t="shared" ca="1" si="4"/>
        <v>-25.339300000000001</v>
      </c>
      <c r="O25" s="297">
        <f t="shared" ca="1" si="5"/>
        <v>42.38</v>
      </c>
      <c r="P25" s="297">
        <f t="shared" ca="1" si="5"/>
        <v>31.26</v>
      </c>
      <c r="Q25" s="297">
        <f t="shared" ca="1" si="6"/>
        <v>31.641219512195121</v>
      </c>
      <c r="R25" s="297">
        <f t="shared" ca="1" si="7"/>
        <v>-1.4852195118209011E-5</v>
      </c>
    </row>
    <row r="26" spans="2:18">
      <c r="B26" s="289" t="s">
        <v>654</v>
      </c>
      <c r="C26" s="289" t="str">
        <f t="shared" si="2"/>
        <v>0660081</v>
      </c>
      <c r="D26" s="289">
        <v>660081</v>
      </c>
      <c r="E26" s="289" t="s">
        <v>394</v>
      </c>
      <c r="G26" s="296">
        <f t="shared" ca="1" si="3"/>
        <v>0</v>
      </c>
      <c r="H26" s="296">
        <f t="shared" ca="1" si="3"/>
        <v>-26.2271</v>
      </c>
      <c r="I26" s="296">
        <f t="shared" ca="1" si="3"/>
        <v>-25.327400000000001</v>
      </c>
      <c r="J26" s="296">
        <f t="shared" ca="1" si="3"/>
        <v>0</v>
      </c>
      <c r="K26" s="296">
        <f t="shared" ca="1" si="3"/>
        <v>33.9011</v>
      </c>
      <c r="L26" s="296">
        <f t="shared" ca="1" si="3"/>
        <v>-8.0037000000000003</v>
      </c>
      <c r="M26" s="296">
        <f t="shared" ca="1" si="4"/>
        <v>-25.327400000000001</v>
      </c>
      <c r="O26" s="297">
        <f t="shared" ca="1" si="5"/>
        <v>54.6</v>
      </c>
      <c r="P26" s="297">
        <f t="shared" ca="1" si="5"/>
        <v>40.28</v>
      </c>
      <c r="Q26" s="297">
        <f t="shared" ca="1" si="6"/>
        <v>40.771219512195124</v>
      </c>
      <c r="R26" s="297">
        <f t="shared" ca="1" si="7"/>
        <v>2.0087804877277904E-5</v>
      </c>
    </row>
    <row r="27" spans="2:18">
      <c r="B27" s="289" t="s">
        <v>654</v>
      </c>
      <c r="C27" s="289" t="str">
        <f t="shared" si="2"/>
        <v>0660083</v>
      </c>
      <c r="D27" s="289">
        <v>660083</v>
      </c>
      <c r="E27" s="289" t="s">
        <v>394</v>
      </c>
      <c r="G27" s="296">
        <f t="shared" ca="1" si="3"/>
        <v>0</v>
      </c>
      <c r="H27" s="296">
        <f t="shared" ca="1" si="3"/>
        <v>-26.2348</v>
      </c>
      <c r="I27" s="296">
        <f t="shared" ca="1" si="3"/>
        <v>-25.3352</v>
      </c>
      <c r="J27" s="296">
        <f t="shared" ca="1" si="3"/>
        <v>0</v>
      </c>
      <c r="K27" s="296">
        <f t="shared" ca="1" si="3"/>
        <v>33.880200000000002</v>
      </c>
      <c r="L27" s="296">
        <f t="shared" ca="1" si="3"/>
        <v>-9.9966000000000008</v>
      </c>
      <c r="M27" s="296">
        <f t="shared" ca="1" si="4"/>
        <v>-25.3352</v>
      </c>
      <c r="O27" s="297">
        <f t="shared" ca="1" si="5"/>
        <v>59.12</v>
      </c>
      <c r="P27" s="297">
        <f t="shared" ca="1" si="5"/>
        <v>43.61</v>
      </c>
      <c r="Q27" s="297">
        <f t="shared" ca="1" si="6"/>
        <v>44.141829268292689</v>
      </c>
      <c r="R27" s="297">
        <f t="shared" ca="1" si="7"/>
        <v>4.9170731131198409E-7</v>
      </c>
    </row>
    <row r="28" spans="2:18">
      <c r="B28" s="289" t="s">
        <v>654</v>
      </c>
      <c r="C28" s="289" t="str">
        <f t="shared" si="2"/>
        <v>0660240</v>
      </c>
      <c r="D28" s="289">
        <v>660240</v>
      </c>
      <c r="E28" s="289" t="s">
        <v>394</v>
      </c>
      <c r="G28" s="296">
        <f t="shared" ca="1" si="3"/>
        <v>0</v>
      </c>
      <c r="H28" s="296">
        <f t="shared" ca="1" si="3"/>
        <v>-27.616599999999998</v>
      </c>
      <c r="I28" s="296">
        <f t="shared" ca="1" si="3"/>
        <v>-26.733799999999999</v>
      </c>
      <c r="J28" s="296">
        <f t="shared" ca="1" si="3"/>
        <v>0</v>
      </c>
      <c r="K28" s="296">
        <f t="shared" ca="1" si="3"/>
        <v>31.2624</v>
      </c>
      <c r="L28" s="296">
        <f t="shared" ca="1" si="3"/>
        <v>-10.007400000000001</v>
      </c>
      <c r="M28" s="296">
        <f t="shared" ca="1" si="4"/>
        <v>-26.733799999999999</v>
      </c>
      <c r="O28" s="297">
        <f t="shared" ca="1" si="5"/>
        <v>80.64</v>
      </c>
      <c r="P28" s="297">
        <f t="shared" ca="1" si="5"/>
        <v>58.37</v>
      </c>
      <c r="Q28" s="297">
        <f t="shared" ca="1" si="6"/>
        <v>59.081829268292687</v>
      </c>
      <c r="R28" s="297">
        <f t="shared" ca="1" si="7"/>
        <v>3.4411707318326989E-5</v>
      </c>
    </row>
    <row r="29" spans="2:18">
      <c r="B29" s="289" t="s">
        <v>654</v>
      </c>
      <c r="C29" s="289" t="str">
        <f t="shared" si="2"/>
        <v>0660110</v>
      </c>
      <c r="D29" s="289">
        <v>660110</v>
      </c>
      <c r="E29" s="289" t="s">
        <v>395</v>
      </c>
      <c r="G29" s="296">
        <f t="shared" ca="1" si="3"/>
        <v>0</v>
      </c>
      <c r="H29" s="296">
        <f t="shared" ca="1" si="3"/>
        <v>-19.34</v>
      </c>
      <c r="I29" s="296">
        <f t="shared" ca="1" si="3"/>
        <v>-18.356300000000001</v>
      </c>
      <c r="J29" s="296">
        <f t="shared" ca="1" si="3"/>
        <v>0</v>
      </c>
      <c r="K29" s="296">
        <f t="shared" ca="1" si="3"/>
        <v>6.7792000000000003</v>
      </c>
      <c r="L29" s="296">
        <f t="shared" ca="1" si="3"/>
        <v>-8.0071999999999992</v>
      </c>
      <c r="M29" s="296">
        <f t="shared" ca="1" si="4"/>
        <v>-18.356300000000001</v>
      </c>
      <c r="O29" s="297">
        <f t="shared" ca="1" si="5"/>
        <v>39.090000000000003</v>
      </c>
      <c r="P29" s="297">
        <f t="shared" ca="1" si="5"/>
        <v>31.53</v>
      </c>
      <c r="Q29" s="297">
        <f t="shared" ca="1" si="6"/>
        <v>31.914512195121951</v>
      </c>
      <c r="R29" s="297">
        <f t="shared" ca="1" si="7"/>
        <v>1.0134878049683493E-5</v>
      </c>
    </row>
    <row r="30" spans="2:18">
      <c r="B30" s="289" t="s">
        <v>654</v>
      </c>
      <c r="C30" s="289" t="str">
        <f t="shared" si="2"/>
        <v>0660230</v>
      </c>
      <c r="D30" s="289">
        <v>660230</v>
      </c>
      <c r="E30" s="289" t="s">
        <v>397</v>
      </c>
      <c r="G30" s="296">
        <f t="shared" ca="1" si="3"/>
        <v>0</v>
      </c>
      <c r="H30" s="296">
        <f t="shared" ca="1" si="3"/>
        <v>-11.281700000000001</v>
      </c>
      <c r="I30" s="296">
        <f t="shared" ca="1" si="3"/>
        <v>-10.1998</v>
      </c>
      <c r="J30" s="296">
        <f t="shared" ca="1" si="3"/>
        <v>0</v>
      </c>
      <c r="K30" s="296">
        <f t="shared" ca="1" si="3"/>
        <v>6.7832999999999997</v>
      </c>
      <c r="L30" s="296">
        <f t="shared" ca="1" si="3"/>
        <v>-7.9970999999999997</v>
      </c>
      <c r="M30" s="296">
        <f t="shared" ca="1" si="4"/>
        <v>-10.1998</v>
      </c>
      <c r="O30" s="297">
        <f t="shared" ca="1" si="5"/>
        <v>56.02</v>
      </c>
      <c r="P30" s="297">
        <f t="shared" ca="1" si="5"/>
        <v>49.7</v>
      </c>
      <c r="Q30" s="297">
        <f t="shared" ca="1" si="6"/>
        <v>50.306097560975608</v>
      </c>
      <c r="R30" s="297">
        <f t="shared" ca="1" si="7"/>
        <v>-2.5520975604820251E-5</v>
      </c>
    </row>
    <row r="31" spans="2:18">
      <c r="B31" s="289" t="s">
        <v>654</v>
      </c>
      <c r="C31" s="289" t="str">
        <f t="shared" si="2"/>
        <v>0660229</v>
      </c>
      <c r="D31" s="289">
        <v>660229</v>
      </c>
      <c r="E31" s="289" t="s">
        <v>399</v>
      </c>
      <c r="G31" s="296">
        <f t="shared" ca="1" si="3"/>
        <v>0</v>
      </c>
      <c r="H31" s="296">
        <f t="shared" ca="1" si="3"/>
        <v>-15.2522</v>
      </c>
      <c r="I31" s="296">
        <f t="shared" ca="1" si="3"/>
        <v>-14.2186</v>
      </c>
      <c r="J31" s="296">
        <f t="shared" ca="1" si="3"/>
        <v>0</v>
      </c>
      <c r="K31" s="296">
        <f t="shared" ca="1" si="3"/>
        <v>13.916700000000001</v>
      </c>
      <c r="L31" s="296">
        <f t="shared" ca="1" si="3"/>
        <v>-8.0127000000000006</v>
      </c>
      <c r="M31" s="296">
        <f t="shared" ca="1" si="4"/>
        <v>-14.2186</v>
      </c>
      <c r="O31" s="297">
        <f t="shared" ca="1" si="5"/>
        <v>56.91</v>
      </c>
      <c r="P31" s="297">
        <f t="shared" ca="1" si="5"/>
        <v>48.23</v>
      </c>
      <c r="Q31" s="297">
        <f t="shared" ca="1" si="6"/>
        <v>48.818170731707312</v>
      </c>
      <c r="R31" s="297">
        <f t="shared" ca="1" si="7"/>
        <v>2.4008292683674881E-5</v>
      </c>
    </row>
    <row r="32" spans="2:18">
      <c r="B32" s="289" t="s">
        <v>654</v>
      </c>
      <c r="C32" s="289" t="str">
        <f t="shared" si="2"/>
        <v>0660160</v>
      </c>
      <c r="D32" s="289">
        <v>660160</v>
      </c>
      <c r="E32" s="289" t="s">
        <v>402</v>
      </c>
      <c r="G32" s="296">
        <f t="shared" ca="1" si="3"/>
        <v>0</v>
      </c>
      <c r="H32" s="296">
        <f t="shared" ca="1" si="3"/>
        <v>-37.816400000000002</v>
      </c>
      <c r="I32" s="296">
        <f t="shared" ca="1" si="3"/>
        <v>-37.058100000000003</v>
      </c>
      <c r="J32" s="296">
        <f t="shared" ca="1" si="3"/>
        <v>0</v>
      </c>
      <c r="K32" s="296">
        <f t="shared" ca="1" si="3"/>
        <v>8.0076000000000001</v>
      </c>
      <c r="L32" s="296">
        <f t="shared" ca="1" si="3"/>
        <v>0</v>
      </c>
      <c r="M32" s="296">
        <f t="shared" ca="1" si="4"/>
        <v>-37.058100000000003</v>
      </c>
      <c r="O32" s="297">
        <f t="shared" ca="1" si="5"/>
        <v>58.07</v>
      </c>
      <c r="P32" s="297">
        <f t="shared" ca="1" si="5"/>
        <v>36.11</v>
      </c>
      <c r="Q32" s="297">
        <f t="shared" ca="1" si="6"/>
        <v>36.550365853658541</v>
      </c>
      <c r="R32" s="297">
        <f t="shared" ca="1" si="7"/>
        <v>-4.5236585464181189E-6</v>
      </c>
    </row>
    <row r="33" spans="2:18">
      <c r="B33" s="289" t="s">
        <v>654</v>
      </c>
      <c r="C33" s="289" t="str">
        <f t="shared" si="2"/>
        <v>0660224</v>
      </c>
      <c r="D33" s="289">
        <v>660224</v>
      </c>
      <c r="E33" s="289" t="s">
        <v>404</v>
      </c>
      <c r="G33" s="296">
        <f t="shared" ca="1" si="3"/>
        <v>0</v>
      </c>
      <c r="H33" s="296">
        <f t="shared" ca="1" si="3"/>
        <v>-37.578600000000002</v>
      </c>
      <c r="I33" s="296">
        <f t="shared" ca="1" si="3"/>
        <v>-36.817300000000003</v>
      </c>
      <c r="J33" s="296">
        <f t="shared" ca="1" si="3"/>
        <v>0</v>
      </c>
      <c r="K33" s="296">
        <f t="shared" ca="1" si="3"/>
        <v>7.9722</v>
      </c>
      <c r="L33" s="296">
        <f t="shared" ca="1" si="3"/>
        <v>0</v>
      </c>
      <c r="M33" s="296">
        <f t="shared" ca="1" si="4"/>
        <v>-36.817300000000003</v>
      </c>
      <c r="O33" s="297">
        <f t="shared" ca="1" si="5"/>
        <v>30.23</v>
      </c>
      <c r="P33" s="297">
        <f t="shared" ca="1" si="5"/>
        <v>18.87</v>
      </c>
      <c r="Q33" s="297">
        <f t="shared" ca="1" si="6"/>
        <v>19.100121951219514</v>
      </c>
      <c r="R33" s="297">
        <f t="shared" ca="1" si="7"/>
        <v>8.2587804826061983E-6</v>
      </c>
    </row>
    <row r="34" spans="2:18">
      <c r="B34" s="289" t="s">
        <v>654</v>
      </c>
      <c r="C34" s="289" t="str">
        <f t="shared" si="2"/>
        <v>0660234</v>
      </c>
      <c r="D34" s="289">
        <v>660234</v>
      </c>
      <c r="E34" s="289" t="s">
        <v>405</v>
      </c>
      <c r="G34" s="296">
        <f t="shared" ca="1" si="3"/>
        <v>0</v>
      </c>
      <c r="H34" s="296">
        <f t="shared" ca="1" si="3"/>
        <v>-14.617100000000001</v>
      </c>
      <c r="I34" s="296">
        <f t="shared" ca="1" si="3"/>
        <v>-13.575900000000001</v>
      </c>
      <c r="J34" s="296">
        <f t="shared" ca="1" si="3"/>
        <v>0</v>
      </c>
      <c r="K34" s="296">
        <f t="shared" ca="1" si="3"/>
        <v>3.4695</v>
      </c>
      <c r="L34" s="296">
        <f t="shared" ca="1" si="3"/>
        <v>0</v>
      </c>
      <c r="M34" s="296">
        <f t="shared" ca="1" si="4"/>
        <v>-13.575900000000001</v>
      </c>
      <c r="O34" s="297">
        <f t="shared" ca="1" si="5"/>
        <v>48.71</v>
      </c>
      <c r="P34" s="297">
        <f t="shared" ca="1" si="5"/>
        <v>41.59</v>
      </c>
      <c r="Q34" s="297">
        <f t="shared" ca="1" si="6"/>
        <v>42.097195121951223</v>
      </c>
      <c r="R34" s="297">
        <f t="shared" ca="1" si="7"/>
        <v>-1.6011951224470522E-5</v>
      </c>
    </row>
    <row r="35" spans="2:18">
      <c r="B35" s="289" t="s">
        <v>654</v>
      </c>
      <c r="C35" s="289" t="str">
        <f t="shared" si="2"/>
        <v>0660235</v>
      </c>
      <c r="D35" s="289">
        <v>660235</v>
      </c>
      <c r="E35" s="289" t="s">
        <v>406</v>
      </c>
      <c r="G35" s="296">
        <f t="shared" ca="1" si="3"/>
        <v>0</v>
      </c>
      <c r="H35" s="296">
        <f t="shared" ca="1" si="3"/>
        <v>-14.6326</v>
      </c>
      <c r="I35" s="296">
        <f t="shared" ca="1" si="3"/>
        <v>-13.5916</v>
      </c>
      <c r="J35" s="296">
        <f t="shared" ca="1" si="3"/>
        <v>0</v>
      </c>
      <c r="K35" s="296">
        <f t="shared" ca="1" si="3"/>
        <v>3.4662000000000002</v>
      </c>
      <c r="L35" s="296">
        <f t="shared" ca="1" si="3"/>
        <v>0</v>
      </c>
      <c r="M35" s="296">
        <f t="shared" ca="1" si="4"/>
        <v>-13.5916</v>
      </c>
      <c r="O35" s="297">
        <f t="shared" ca="1" si="5"/>
        <v>48.18</v>
      </c>
      <c r="P35" s="297">
        <f t="shared" ca="1" si="5"/>
        <v>41.13</v>
      </c>
      <c r="Q35" s="297">
        <f t="shared" ca="1" si="6"/>
        <v>41.631585365853667</v>
      </c>
      <c r="R35" s="297">
        <f t="shared" ca="1" si="7"/>
        <v>-1.824585366705378E-5</v>
      </c>
    </row>
    <row r="36" spans="2:18">
      <c r="B36" s="289" t="s">
        <v>654</v>
      </c>
      <c r="C36" s="289" t="str">
        <f t="shared" si="2"/>
        <v>0660251</v>
      </c>
      <c r="D36" s="289">
        <v>660251</v>
      </c>
      <c r="E36" s="289" t="s">
        <v>409</v>
      </c>
      <c r="G36" s="296">
        <f t="shared" ca="1" si="3"/>
        <v>0</v>
      </c>
      <c r="H36" s="296">
        <f t="shared" ca="1" si="3"/>
        <v>-14.6462</v>
      </c>
      <c r="I36" s="296">
        <f t="shared" ca="1" si="3"/>
        <v>-13.6053</v>
      </c>
      <c r="J36" s="296">
        <f t="shared" ca="1" si="3"/>
        <v>0</v>
      </c>
      <c r="K36" s="296">
        <f t="shared" ca="1" si="3"/>
        <v>12.3439</v>
      </c>
      <c r="L36" s="296">
        <f t="shared" ca="1" si="3"/>
        <v>0</v>
      </c>
      <c r="M36" s="296">
        <f t="shared" ca="1" si="4"/>
        <v>-13.6053</v>
      </c>
      <c r="O36" s="297">
        <f t="shared" ca="1" si="5"/>
        <v>76.88</v>
      </c>
      <c r="P36" s="297">
        <f t="shared" ca="1" si="5"/>
        <v>65.62</v>
      </c>
      <c r="Q36" s="297">
        <f t="shared" ca="1" si="6"/>
        <v>66.42024390243904</v>
      </c>
      <c r="R36" s="297">
        <f t="shared" ca="1" si="7"/>
        <v>1.4575609554867697E-6</v>
      </c>
    </row>
    <row r="37" spans="2:18">
      <c r="B37" s="289" t="s">
        <v>654</v>
      </c>
      <c r="C37" s="289" t="str">
        <f t="shared" si="2"/>
        <v>0660060</v>
      </c>
      <c r="D37" s="289">
        <v>660060</v>
      </c>
      <c r="E37" s="289" t="s">
        <v>411</v>
      </c>
      <c r="G37" s="296">
        <f t="shared" ca="1" si="3"/>
        <v>0</v>
      </c>
      <c r="H37" s="296">
        <f t="shared" ca="1" si="3"/>
        <v>-37.353299999999997</v>
      </c>
      <c r="I37" s="296">
        <f t="shared" ca="1" si="3"/>
        <v>-36.589300000000001</v>
      </c>
      <c r="J37" s="296">
        <f t="shared" ca="1" si="3"/>
        <v>0</v>
      </c>
      <c r="K37" s="296">
        <f t="shared" ca="1" si="3"/>
        <v>8.0115999999999996</v>
      </c>
      <c r="L37" s="296">
        <f t="shared" ca="1" si="3"/>
        <v>0</v>
      </c>
      <c r="M37" s="296">
        <f t="shared" ca="1" si="4"/>
        <v>-36.589300000000001</v>
      </c>
      <c r="O37" s="297">
        <f t="shared" ca="1" si="5"/>
        <v>58.79</v>
      </c>
      <c r="P37" s="297">
        <f t="shared" ca="1" si="5"/>
        <v>36.83</v>
      </c>
      <c r="Q37" s="297">
        <f t="shared" ca="1" si="6"/>
        <v>37.279146341463409</v>
      </c>
      <c r="R37" s="297">
        <f t="shared" ca="1" si="7"/>
        <v>4.1885365860139245E-6</v>
      </c>
    </row>
    <row r="38" spans="2:18">
      <c r="B38" s="289" t="s">
        <v>654</v>
      </c>
      <c r="C38" s="289" t="str">
        <f t="shared" si="2"/>
        <v>0660143</v>
      </c>
      <c r="D38" s="289">
        <v>660143</v>
      </c>
      <c r="E38" s="289" t="s">
        <v>413</v>
      </c>
      <c r="G38" s="296">
        <f t="shared" ref="G38:L80" ca="1" si="8">-ROUND((1-VLOOKUP($D38,INDIRECT($B38&amp;"!$C:$S"),G$2,0)/VLOOKUP($D38,INDIRECT($B38&amp;"!$C:$S"),13,0))*100,4)</f>
        <v>0</v>
      </c>
      <c r="H38" s="296">
        <f t="shared" ca="1" si="8"/>
        <v>-18.003299999999999</v>
      </c>
      <c r="I38" s="296">
        <f t="shared" ca="1" si="8"/>
        <v>-17.003399999999999</v>
      </c>
      <c r="J38" s="296">
        <f t="shared" ca="1" si="8"/>
        <v>0</v>
      </c>
      <c r="K38" s="296">
        <f t="shared" ca="1" si="8"/>
        <v>3.6341000000000001</v>
      </c>
      <c r="L38" s="296">
        <f t="shared" ca="1" si="8"/>
        <v>0</v>
      </c>
      <c r="M38" s="296">
        <f t="shared" ca="1" si="4"/>
        <v>-17.003399999999999</v>
      </c>
      <c r="O38" s="297">
        <f t="shared" ca="1" si="5"/>
        <v>23.94</v>
      </c>
      <c r="P38" s="297">
        <f t="shared" ca="1" si="5"/>
        <v>19.63</v>
      </c>
      <c r="Q38" s="297">
        <f t="shared" ca="1" si="6"/>
        <v>19.869390243902441</v>
      </c>
      <c r="R38" s="297">
        <f t="shared" ca="1" si="7"/>
        <v>-4.2039024386042456E-6</v>
      </c>
    </row>
    <row r="39" spans="2:18">
      <c r="B39" s="289" t="s">
        <v>654</v>
      </c>
      <c r="C39" s="289" t="str">
        <f t="shared" si="2"/>
        <v>0660218</v>
      </c>
      <c r="D39" s="289">
        <v>660218</v>
      </c>
      <c r="E39" s="289" t="s">
        <v>414</v>
      </c>
      <c r="G39" s="296">
        <f t="shared" ca="1" si="8"/>
        <v>0</v>
      </c>
      <c r="H39" s="296">
        <f t="shared" ca="1" si="8"/>
        <v>-19.369700000000002</v>
      </c>
      <c r="I39" s="296">
        <f t="shared" ca="1" si="8"/>
        <v>-18.386399999999998</v>
      </c>
      <c r="J39" s="296">
        <f t="shared" ca="1" si="8"/>
        <v>0</v>
      </c>
      <c r="K39" s="296">
        <f t="shared" ca="1" si="8"/>
        <v>6.6871999999999998</v>
      </c>
      <c r="L39" s="296">
        <f t="shared" ca="1" si="8"/>
        <v>0</v>
      </c>
      <c r="M39" s="296">
        <f t="shared" ca="1" si="4"/>
        <v>-18.386399999999998</v>
      </c>
      <c r="O39" s="297">
        <f t="shared" ca="1" si="5"/>
        <v>26.02</v>
      </c>
      <c r="P39" s="297">
        <f t="shared" ca="1" si="5"/>
        <v>20.98</v>
      </c>
      <c r="Q39" s="297">
        <f t="shared" ca="1" si="6"/>
        <v>21.235853658536588</v>
      </c>
      <c r="R39" s="297">
        <f t="shared" ca="1" si="7"/>
        <v>5.0614634119483526E-6</v>
      </c>
    </row>
    <row r="40" spans="2:18">
      <c r="B40" s="289" t="s">
        <v>654</v>
      </c>
      <c r="C40" s="289" t="str">
        <f t="shared" si="2"/>
        <v>0660009</v>
      </c>
      <c r="D40" s="289">
        <v>660009</v>
      </c>
      <c r="E40" s="289" t="s">
        <v>417</v>
      </c>
      <c r="G40" s="296">
        <f t="shared" ca="1" si="8"/>
        <v>0</v>
      </c>
      <c r="H40" s="296">
        <f t="shared" ca="1" si="8"/>
        <v>-15.1653</v>
      </c>
      <c r="I40" s="296">
        <f t="shared" ca="1" si="8"/>
        <v>-14.130699999999999</v>
      </c>
      <c r="J40" s="296">
        <f t="shared" ca="1" si="8"/>
        <v>0</v>
      </c>
      <c r="K40" s="296">
        <f t="shared" ca="1" si="8"/>
        <v>3.8237000000000001</v>
      </c>
      <c r="L40" s="296">
        <f t="shared" ca="1" si="8"/>
        <v>0</v>
      </c>
      <c r="M40" s="296">
        <f t="shared" ca="1" si="4"/>
        <v>-14.130699999999999</v>
      </c>
      <c r="O40" s="297">
        <f t="shared" ca="1" si="5"/>
        <v>17.281600000000001</v>
      </c>
      <c r="P40" s="297">
        <f t="shared" ca="1" si="5"/>
        <v>14.660800000000002</v>
      </c>
      <c r="Q40" s="297">
        <f t="shared" ca="1" si="6"/>
        <v>14.839590243902441</v>
      </c>
      <c r="R40" s="297">
        <f t="shared" ca="1" si="7"/>
        <v>-1.2951024395135846E-6</v>
      </c>
    </row>
    <row r="41" spans="2:18">
      <c r="B41" s="289" t="s">
        <v>654</v>
      </c>
      <c r="C41" s="289" t="str">
        <f t="shared" si="2"/>
        <v>0660301</v>
      </c>
      <c r="D41" s="289">
        <v>660301</v>
      </c>
      <c r="E41" s="289" t="s">
        <v>600</v>
      </c>
      <c r="G41" s="296">
        <f t="shared" ca="1" si="8"/>
        <v>0</v>
      </c>
      <c r="H41" s="296">
        <f t="shared" ca="1" si="8"/>
        <v>-15.242900000000001</v>
      </c>
      <c r="I41" s="296">
        <f t="shared" ca="1" si="8"/>
        <v>-14.209300000000001</v>
      </c>
      <c r="J41" s="296">
        <f t="shared" ca="1" si="8"/>
        <v>0</v>
      </c>
      <c r="K41" s="296">
        <f t="shared" ca="1" si="8"/>
        <v>3.7991999999999999</v>
      </c>
      <c r="L41" s="296">
        <f t="shared" ca="1" si="8"/>
        <v>0</v>
      </c>
      <c r="M41" s="296">
        <f t="shared" ca="1" si="4"/>
        <v>-14.209300000000001</v>
      </c>
      <c r="O41" s="297">
        <f t="shared" ca="1" si="5"/>
        <v>48.641600000000004</v>
      </c>
      <c r="P41" s="297">
        <f t="shared" ca="1" si="5"/>
        <v>41.227200000000003</v>
      </c>
      <c r="Q41" s="297">
        <f t="shared" ca="1" si="6"/>
        <v>41.729970731707319</v>
      </c>
      <c r="R41" s="297">
        <f t="shared" ca="1" si="7"/>
        <v>-1.6005073177893792E-6</v>
      </c>
    </row>
    <row r="42" spans="2:18">
      <c r="B42" s="289" t="s">
        <v>654</v>
      </c>
      <c r="C42" s="289" t="str">
        <f t="shared" si="2"/>
        <v>0660298</v>
      </c>
      <c r="D42" s="289">
        <v>660298</v>
      </c>
      <c r="E42" s="289" t="s">
        <v>599</v>
      </c>
      <c r="G42" s="296">
        <f t="shared" ca="1" si="8"/>
        <v>0</v>
      </c>
      <c r="H42" s="296">
        <f t="shared" ca="1" si="8"/>
        <v>-15.242900000000001</v>
      </c>
      <c r="I42" s="296">
        <f t="shared" ca="1" si="8"/>
        <v>-14.209300000000001</v>
      </c>
      <c r="J42" s="296">
        <f t="shared" ca="1" si="8"/>
        <v>0</v>
      </c>
      <c r="K42" s="296">
        <f t="shared" ca="1" si="8"/>
        <v>3.7991999999999999</v>
      </c>
      <c r="L42" s="296">
        <f t="shared" ca="1" si="8"/>
        <v>0</v>
      </c>
      <c r="M42" s="296">
        <f t="shared" ca="1" si="4"/>
        <v>-14.209300000000001</v>
      </c>
      <c r="O42" s="297">
        <f t="shared" ca="1" si="5"/>
        <v>48.641600000000004</v>
      </c>
      <c r="P42" s="297">
        <f t="shared" ca="1" si="5"/>
        <v>41.227200000000003</v>
      </c>
      <c r="Q42" s="297">
        <f t="shared" ca="1" si="6"/>
        <v>41.729970731707319</v>
      </c>
      <c r="R42" s="297">
        <f t="shared" ca="1" si="7"/>
        <v>-1.6005073177893792E-6</v>
      </c>
    </row>
    <row r="43" spans="2:18">
      <c r="B43" s="289" t="s">
        <v>654</v>
      </c>
      <c r="C43" s="289" t="str">
        <f t="shared" si="2"/>
        <v>0660299</v>
      </c>
      <c r="D43" s="289">
        <v>660299</v>
      </c>
      <c r="E43" s="289" t="s">
        <v>601</v>
      </c>
      <c r="G43" s="296">
        <f t="shared" ca="1" si="8"/>
        <v>0</v>
      </c>
      <c r="H43" s="296">
        <f t="shared" ca="1" si="8"/>
        <v>-15.242900000000001</v>
      </c>
      <c r="I43" s="296">
        <f t="shared" ca="1" si="8"/>
        <v>-14.209300000000001</v>
      </c>
      <c r="J43" s="296">
        <f t="shared" ca="1" si="8"/>
        <v>0</v>
      </c>
      <c r="K43" s="296">
        <f t="shared" ca="1" si="8"/>
        <v>3.7991999999999999</v>
      </c>
      <c r="L43" s="296">
        <f t="shared" ca="1" si="8"/>
        <v>0</v>
      </c>
      <c r="M43" s="296">
        <f t="shared" ca="1" si="4"/>
        <v>-14.209300000000001</v>
      </c>
      <c r="O43" s="297">
        <f t="shared" ca="1" si="5"/>
        <v>48.641600000000004</v>
      </c>
      <c r="P43" s="297">
        <f t="shared" ca="1" si="5"/>
        <v>41.227200000000003</v>
      </c>
      <c r="Q43" s="297">
        <f t="shared" ca="1" si="6"/>
        <v>41.729970731707319</v>
      </c>
      <c r="R43" s="297">
        <f t="shared" ca="1" si="7"/>
        <v>-1.6005073177893792E-6</v>
      </c>
    </row>
    <row r="44" spans="2:18">
      <c r="B44" s="289" t="s">
        <v>654</v>
      </c>
      <c r="C44" s="289" t="str">
        <f t="shared" si="2"/>
        <v>0660300</v>
      </c>
      <c r="D44" s="289">
        <v>660300</v>
      </c>
      <c r="E44" s="289" t="s">
        <v>602</v>
      </c>
      <c r="G44" s="296">
        <f t="shared" ca="1" si="8"/>
        <v>0</v>
      </c>
      <c r="H44" s="296">
        <f t="shared" ca="1" si="8"/>
        <v>-15.242900000000001</v>
      </c>
      <c r="I44" s="296">
        <f t="shared" ca="1" si="8"/>
        <v>-14.209300000000001</v>
      </c>
      <c r="J44" s="296">
        <f t="shared" ca="1" si="8"/>
        <v>0</v>
      </c>
      <c r="K44" s="296">
        <f t="shared" ca="1" si="8"/>
        <v>3.7991999999999999</v>
      </c>
      <c r="L44" s="296">
        <f t="shared" ca="1" si="8"/>
        <v>0</v>
      </c>
      <c r="M44" s="296">
        <f t="shared" ca="1" si="4"/>
        <v>-14.209300000000001</v>
      </c>
      <c r="O44" s="297">
        <f t="shared" ca="1" si="5"/>
        <v>48.641600000000004</v>
      </c>
      <c r="P44" s="297">
        <f t="shared" ca="1" si="5"/>
        <v>41.227200000000003</v>
      </c>
      <c r="Q44" s="297">
        <f t="shared" ca="1" si="6"/>
        <v>41.729970731707319</v>
      </c>
      <c r="R44" s="297">
        <f t="shared" ca="1" si="7"/>
        <v>-1.6005073177893792E-6</v>
      </c>
    </row>
    <row r="45" spans="2:18">
      <c r="B45" s="289" t="s">
        <v>654</v>
      </c>
      <c r="C45" s="289" t="str">
        <f t="shared" si="2"/>
        <v>0660031</v>
      </c>
      <c r="D45" s="289">
        <v>660031</v>
      </c>
      <c r="E45" s="289" t="s">
        <v>191</v>
      </c>
      <c r="G45" s="296">
        <f t="shared" ca="1" si="8"/>
        <v>0</v>
      </c>
      <c r="H45" s="296">
        <f t="shared" ca="1" si="8"/>
        <v>-19.8188</v>
      </c>
      <c r="I45" s="296">
        <f t="shared" ca="1" si="8"/>
        <v>-18.841000000000001</v>
      </c>
      <c r="J45" s="296">
        <f t="shared" ca="1" si="8"/>
        <v>0</v>
      </c>
      <c r="K45" s="296">
        <f t="shared" ca="1" si="8"/>
        <v>15.3332</v>
      </c>
      <c r="L45" s="296">
        <f t="shared" ca="1" si="8"/>
        <v>0</v>
      </c>
      <c r="M45" s="296">
        <f t="shared" ca="1" si="4"/>
        <v>-18.841000000000001</v>
      </c>
      <c r="O45" s="297">
        <f t="shared" ca="1" si="5"/>
        <v>53.55735</v>
      </c>
      <c r="P45" s="297">
        <f t="shared" ca="1" si="5"/>
        <v>42.942900000000009</v>
      </c>
      <c r="Q45" s="297">
        <f t="shared" ca="1" si="6"/>
        <v>43.466593902439037</v>
      </c>
      <c r="R45" s="297">
        <f t="shared" ca="1" si="7"/>
        <v>1.578406096314211E-5</v>
      </c>
    </row>
    <row r="46" spans="2:18">
      <c r="B46" s="289" t="s">
        <v>654</v>
      </c>
      <c r="C46" s="289" t="str">
        <f t="shared" si="2"/>
        <v>0660033</v>
      </c>
      <c r="D46" s="289">
        <v>660033</v>
      </c>
      <c r="E46" s="289" t="s">
        <v>190</v>
      </c>
      <c r="G46" s="296">
        <f t="shared" ca="1" si="8"/>
        <v>0</v>
      </c>
      <c r="H46" s="296">
        <f t="shared" ca="1" si="8"/>
        <v>-19.8232</v>
      </c>
      <c r="I46" s="296">
        <f t="shared" ca="1" si="8"/>
        <v>-18.845500000000001</v>
      </c>
      <c r="J46" s="296">
        <f t="shared" ca="1" si="8"/>
        <v>0</v>
      </c>
      <c r="K46" s="296">
        <f t="shared" ca="1" si="8"/>
        <v>15.331899999999999</v>
      </c>
      <c r="L46" s="296">
        <f t="shared" ca="1" si="8"/>
        <v>0</v>
      </c>
      <c r="M46" s="296">
        <f t="shared" ca="1" si="4"/>
        <v>-18.845500000000001</v>
      </c>
      <c r="O46" s="297">
        <f t="shared" ca="1" si="5"/>
        <v>64.033200000000008</v>
      </c>
      <c r="P46" s="297">
        <f t="shared" ca="1" si="5"/>
        <v>51.339750000000016</v>
      </c>
      <c r="Q46" s="297">
        <f t="shared" ca="1" si="6"/>
        <v>51.96584451219514</v>
      </c>
      <c r="R46" s="297">
        <f t="shared" ca="1" si="7"/>
        <v>-2.1218195136896156E-5</v>
      </c>
    </row>
    <row r="47" spans="2:18">
      <c r="B47" s="289" t="s">
        <v>654</v>
      </c>
      <c r="C47" s="289" t="str">
        <f t="shared" si="2"/>
        <v>0660258</v>
      </c>
      <c r="D47" s="289">
        <v>660258</v>
      </c>
      <c r="E47" s="289" t="s">
        <v>422</v>
      </c>
      <c r="G47" s="296">
        <f t="shared" ca="1" si="8"/>
        <v>-8.2985000000000007</v>
      </c>
      <c r="H47" s="296">
        <f t="shared" ca="1" si="8"/>
        <v>-0.5373</v>
      </c>
      <c r="I47" s="296">
        <f t="shared" ca="1" si="8"/>
        <v>0.67559999999999998</v>
      </c>
      <c r="J47" s="296">
        <f t="shared" ca="1" si="8"/>
        <v>0</v>
      </c>
      <c r="K47" s="296">
        <f t="shared" ca="1" si="8"/>
        <v>5.6119000000000003</v>
      </c>
      <c r="L47" s="296">
        <f t="shared" ca="1" si="8"/>
        <v>-16.955200000000001</v>
      </c>
      <c r="M47" s="296">
        <f t="shared" ca="1" si="4"/>
        <v>0.67559999999999998</v>
      </c>
      <c r="O47" s="297">
        <f t="shared" ca="1" si="5"/>
        <v>16.75</v>
      </c>
      <c r="P47" s="297">
        <f t="shared" ca="1" si="5"/>
        <v>16.66</v>
      </c>
      <c r="Q47" s="297">
        <f t="shared" ca="1" si="6"/>
        <v>16.863170731707317</v>
      </c>
      <c r="R47" s="297">
        <f t="shared" ca="1" si="7"/>
        <v>-7.7317073170490858E-6</v>
      </c>
    </row>
    <row r="48" spans="2:18">
      <c r="B48" s="289" t="s">
        <v>654</v>
      </c>
      <c r="C48" s="289" t="str">
        <f t="shared" si="2"/>
        <v>0660245</v>
      </c>
      <c r="D48" s="289">
        <v>660245</v>
      </c>
      <c r="E48" s="289" t="s">
        <v>423</v>
      </c>
      <c r="G48" s="296">
        <f t="shared" ca="1" si="8"/>
        <v>-4.3672000000000004</v>
      </c>
      <c r="H48" s="296">
        <f t="shared" ca="1" si="8"/>
        <v>2.4464000000000001</v>
      </c>
      <c r="I48" s="296">
        <f t="shared" ca="1" si="8"/>
        <v>3.6958000000000002</v>
      </c>
      <c r="J48" s="296">
        <f t="shared" ca="1" si="8"/>
        <v>0</v>
      </c>
      <c r="K48" s="296">
        <f t="shared" ca="1" si="8"/>
        <v>9.0375999999999994</v>
      </c>
      <c r="L48" s="296">
        <f t="shared" ca="1" si="8"/>
        <v>-13.384600000000001</v>
      </c>
      <c r="M48" s="296">
        <f t="shared" ca="1" si="4"/>
        <v>3.6958000000000002</v>
      </c>
      <c r="O48" s="297">
        <f t="shared" ca="1" si="5"/>
        <v>49.46</v>
      </c>
      <c r="P48" s="297">
        <f t="shared" ca="1" si="5"/>
        <v>50.67</v>
      </c>
      <c r="Q48" s="297">
        <f t="shared" ca="1" si="6"/>
        <v>51.287926829268294</v>
      </c>
      <c r="R48" s="297">
        <f t="shared" ca="1" si="7"/>
        <v>1.5850731706734678E-5</v>
      </c>
    </row>
    <row r="49" spans="2:18">
      <c r="B49" s="289" t="s">
        <v>654</v>
      </c>
      <c r="C49" s="289" t="str">
        <f t="shared" si="2"/>
        <v>0660249</v>
      </c>
      <c r="D49" s="289">
        <v>660249</v>
      </c>
      <c r="E49" s="289" t="s">
        <v>425</v>
      </c>
      <c r="G49" s="296">
        <f t="shared" ca="1" si="8"/>
        <v>-4.3571</v>
      </c>
      <c r="H49" s="296">
        <f t="shared" ca="1" si="8"/>
        <v>2.44</v>
      </c>
      <c r="I49" s="296">
        <f t="shared" ca="1" si="8"/>
        <v>3.6892</v>
      </c>
      <c r="J49" s="296">
        <f t="shared" ca="1" si="8"/>
        <v>0</v>
      </c>
      <c r="K49" s="296">
        <f t="shared" ca="1" si="8"/>
        <v>9.2177000000000007</v>
      </c>
      <c r="L49" s="296">
        <f t="shared" ca="1" si="8"/>
        <v>-13.3811</v>
      </c>
      <c r="M49" s="296">
        <f t="shared" ca="1" si="4"/>
        <v>3.6892</v>
      </c>
      <c r="O49" s="297">
        <f t="shared" ca="1" si="5"/>
        <v>51.64</v>
      </c>
      <c r="P49" s="297">
        <f t="shared" ca="1" si="5"/>
        <v>52.9</v>
      </c>
      <c r="Q49" s="297">
        <f t="shared" ca="1" si="6"/>
        <v>53.545121951219514</v>
      </c>
      <c r="R49" s="297">
        <f t="shared" ca="1" si="7"/>
        <v>-1.9071219519162241E-5</v>
      </c>
    </row>
    <row r="50" spans="2:18">
      <c r="B50" s="289" t="s">
        <v>654</v>
      </c>
      <c r="C50" s="289" t="str">
        <f t="shared" si="2"/>
        <v>0660284</v>
      </c>
      <c r="D50" s="289">
        <v>660284</v>
      </c>
      <c r="E50" s="289" t="s">
        <v>592</v>
      </c>
      <c r="G50" s="296">
        <f t="shared" ca="1" si="8"/>
        <v>-8.2629999999999999</v>
      </c>
      <c r="H50" s="296">
        <f t="shared" ca="1" si="8"/>
        <v>-1.7229000000000001</v>
      </c>
      <c r="I50" s="296">
        <f t="shared" ca="1" si="8"/>
        <v>-0.52439999999999998</v>
      </c>
      <c r="J50" s="296">
        <f t="shared" ca="1" si="8"/>
        <v>0</v>
      </c>
      <c r="K50" s="296">
        <f t="shared" ca="1" si="8"/>
        <v>4.7468000000000004</v>
      </c>
      <c r="L50" s="296">
        <f t="shared" ca="1" si="8"/>
        <v>-16.930399999999999</v>
      </c>
      <c r="M50" s="296">
        <f t="shared" ca="1" si="4"/>
        <v>-0.52439999999999998</v>
      </c>
      <c r="O50" s="297">
        <f t="shared" ca="1" si="5"/>
        <v>56.88</v>
      </c>
      <c r="P50" s="297">
        <f t="shared" ca="1" si="5"/>
        <v>55.9</v>
      </c>
      <c r="Q50" s="297">
        <f t="shared" ca="1" si="6"/>
        <v>56.581707317073175</v>
      </c>
      <c r="R50" s="297">
        <f t="shared" ca="1" si="7"/>
        <v>1.3962926828980926E-5</v>
      </c>
    </row>
    <row r="51" spans="2:18">
      <c r="B51" s="289" t="s">
        <v>654</v>
      </c>
      <c r="C51" s="289" t="str">
        <f t="shared" si="2"/>
        <v>0660306</v>
      </c>
      <c r="D51" s="289">
        <v>660306</v>
      </c>
      <c r="E51" s="289" t="s">
        <v>593</v>
      </c>
      <c r="G51" s="296">
        <f t="shared" ca="1" si="8"/>
        <v>-8.2024000000000008</v>
      </c>
      <c r="H51" s="296">
        <f t="shared" ca="1" si="8"/>
        <v>-1.6911</v>
      </c>
      <c r="I51" s="296">
        <f t="shared" ca="1" si="8"/>
        <v>-0.49220000000000003</v>
      </c>
      <c r="J51" s="296">
        <f t="shared" ca="1" si="8"/>
        <v>0</v>
      </c>
      <c r="K51" s="296">
        <f t="shared" ca="1" si="8"/>
        <v>4.7537000000000003</v>
      </c>
      <c r="L51" s="296">
        <f t="shared" ca="1" si="8"/>
        <v>-16.910799999999998</v>
      </c>
      <c r="M51" s="296">
        <f t="shared" ca="1" si="4"/>
        <v>-0.49220000000000003</v>
      </c>
      <c r="O51" s="297">
        <f t="shared" ca="1" si="5"/>
        <v>75.099999999999994</v>
      </c>
      <c r="P51" s="297">
        <f t="shared" ca="1" si="5"/>
        <v>73.83</v>
      </c>
      <c r="Q51" s="297">
        <f t="shared" ca="1" si="6"/>
        <v>74.730365853658526</v>
      </c>
      <c r="R51" s="297">
        <f t="shared" ca="1" si="7"/>
        <v>-8.0536585329582522E-6</v>
      </c>
    </row>
    <row r="52" spans="2:18">
      <c r="B52" s="289" t="s">
        <v>654</v>
      </c>
      <c r="C52" s="289" t="str">
        <f t="shared" si="2"/>
        <v>0660319</v>
      </c>
      <c r="D52" s="289">
        <v>660319</v>
      </c>
      <c r="E52" s="289" t="s">
        <v>479</v>
      </c>
      <c r="G52" s="296">
        <f t="shared" ca="1" si="8"/>
        <v>-8.2577999999999996</v>
      </c>
      <c r="H52" s="296">
        <f t="shared" ca="1" si="8"/>
        <v>-1.8295999999999999</v>
      </c>
      <c r="I52" s="296">
        <f t="shared" ca="1" si="8"/>
        <v>-0.63239999999999996</v>
      </c>
      <c r="J52" s="296">
        <f t="shared" ca="1" si="8"/>
        <v>0</v>
      </c>
      <c r="K52" s="296">
        <f t="shared" ca="1" si="8"/>
        <v>-3.0821000000000001</v>
      </c>
      <c r="L52" s="296">
        <f t="shared" ca="1" si="8"/>
        <v>-21.0989</v>
      </c>
      <c r="M52" s="296">
        <f t="shared" ca="1" si="4"/>
        <v>-0.63239999999999996</v>
      </c>
      <c r="O52" s="297">
        <f t="shared" ca="1" si="5"/>
        <v>30.335000000000001</v>
      </c>
      <c r="P52" s="297">
        <f t="shared" ca="1" si="5"/>
        <v>29.78</v>
      </c>
      <c r="Q52" s="297">
        <f t="shared" ca="1" si="6"/>
        <v>30.143170731707322</v>
      </c>
      <c r="R52" s="297">
        <f t="shared" ca="1" si="7"/>
        <v>-9.2717073201242783E-6</v>
      </c>
    </row>
    <row r="53" spans="2:18">
      <c r="B53" s="289" t="s">
        <v>654</v>
      </c>
      <c r="C53" s="289" t="str">
        <f t="shared" si="2"/>
        <v>0660320</v>
      </c>
      <c r="D53" s="289">
        <v>660320</v>
      </c>
      <c r="E53" s="289" t="s">
        <v>575</v>
      </c>
      <c r="G53" s="296">
        <f t="shared" ca="1" si="8"/>
        <v>-8.2514000000000003</v>
      </c>
      <c r="H53" s="296">
        <f t="shared" ca="1" si="8"/>
        <v>-1.7270000000000001</v>
      </c>
      <c r="I53" s="296">
        <f t="shared" ca="1" si="8"/>
        <v>-0.52859999999999996</v>
      </c>
      <c r="J53" s="296">
        <f t="shared" ca="1" si="8"/>
        <v>0</v>
      </c>
      <c r="K53" s="296">
        <f t="shared" ca="1" si="8"/>
        <v>4.7492999999999999</v>
      </c>
      <c r="L53" s="296">
        <f t="shared" ca="1" si="8"/>
        <v>-16.910499999999999</v>
      </c>
      <c r="M53" s="296">
        <f t="shared" ca="1" si="4"/>
        <v>-0.52859999999999996</v>
      </c>
      <c r="O53" s="297">
        <f t="shared" ca="1" si="5"/>
        <v>41.69</v>
      </c>
      <c r="P53" s="297">
        <f t="shared" ca="1" si="5"/>
        <v>40.97</v>
      </c>
      <c r="Q53" s="297">
        <f t="shared" ca="1" si="6"/>
        <v>41.469634146341463</v>
      </c>
      <c r="R53" s="297">
        <f t="shared" ca="1" si="7"/>
        <v>-7.4863414667447614E-6</v>
      </c>
    </row>
    <row r="54" spans="2:18">
      <c r="B54" s="289" t="s">
        <v>654</v>
      </c>
      <c r="C54" s="289" t="str">
        <f t="shared" si="2"/>
        <v>0660321</v>
      </c>
      <c r="D54" s="289">
        <v>660321</v>
      </c>
      <c r="E54" s="289" t="s">
        <v>575</v>
      </c>
      <c r="G54" s="296">
        <f t="shared" ca="1" si="8"/>
        <v>-8.2551000000000005</v>
      </c>
      <c r="H54" s="296">
        <f t="shared" ca="1" si="8"/>
        <v>-1.716</v>
      </c>
      <c r="I54" s="296">
        <f t="shared" ca="1" si="8"/>
        <v>-0.51749999999999996</v>
      </c>
      <c r="J54" s="296">
        <f t="shared" ca="1" si="8"/>
        <v>0</v>
      </c>
      <c r="K54" s="296">
        <f t="shared" ca="1" si="8"/>
        <v>4.7507000000000001</v>
      </c>
      <c r="L54" s="296">
        <f t="shared" ca="1" si="8"/>
        <v>-16.925599999999999</v>
      </c>
      <c r="M54" s="296">
        <f t="shared" ca="1" si="4"/>
        <v>-0.51749999999999996</v>
      </c>
      <c r="O54" s="297">
        <f t="shared" ca="1" si="5"/>
        <v>55.36</v>
      </c>
      <c r="P54" s="297">
        <f t="shared" ca="1" si="5"/>
        <v>54.41</v>
      </c>
      <c r="Q54" s="297">
        <f t="shared" ca="1" si="6"/>
        <v>55.073536585365851</v>
      </c>
      <c r="R54" s="297">
        <f t="shared" ca="1" si="7"/>
        <v>-2.4585365856921726E-5</v>
      </c>
    </row>
    <row r="55" spans="2:18">
      <c r="B55" s="289" t="s">
        <v>654</v>
      </c>
      <c r="C55" s="289" t="str">
        <f t="shared" si="2"/>
        <v>0660282</v>
      </c>
      <c r="D55" s="289">
        <v>660282</v>
      </c>
      <c r="E55" s="289" t="s">
        <v>575</v>
      </c>
      <c r="G55" s="296">
        <f t="shared" ca="1" si="8"/>
        <v>-8.2467000000000006</v>
      </c>
      <c r="H55" s="296">
        <f t="shared" ca="1" si="8"/>
        <v>-1.6991000000000001</v>
      </c>
      <c r="I55" s="296">
        <f t="shared" ca="1" si="8"/>
        <v>-0.50029999999999997</v>
      </c>
      <c r="J55" s="296">
        <f t="shared" ca="1" si="8"/>
        <v>0</v>
      </c>
      <c r="K55" s="296">
        <f t="shared" ca="1" si="8"/>
        <v>4.7458999999999998</v>
      </c>
      <c r="L55" s="296">
        <f t="shared" ca="1" si="8"/>
        <v>-16.918099999999999</v>
      </c>
      <c r="M55" s="296">
        <f t="shared" ca="1" si="4"/>
        <v>-0.50029999999999997</v>
      </c>
      <c r="O55" s="297">
        <f t="shared" ca="1" si="5"/>
        <v>68.27</v>
      </c>
      <c r="P55" s="297">
        <f t="shared" ca="1" si="5"/>
        <v>67.11</v>
      </c>
      <c r="Q55" s="297">
        <f t="shared" ca="1" si="6"/>
        <v>67.928414634146336</v>
      </c>
      <c r="R55" s="297">
        <f t="shared" ca="1" si="7"/>
        <v>3.055585365530078E-5</v>
      </c>
    </row>
    <row r="56" spans="2:18">
      <c r="B56" s="289" t="s">
        <v>654</v>
      </c>
      <c r="C56" s="289" t="str">
        <f t="shared" si="2"/>
        <v>0660327</v>
      </c>
      <c r="D56" s="289">
        <v>660327</v>
      </c>
      <c r="E56" s="289" t="s">
        <v>576</v>
      </c>
      <c r="G56" s="296">
        <f t="shared" ca="1" si="8"/>
        <v>-8.2577999999999996</v>
      </c>
      <c r="H56" s="296">
        <f t="shared" ca="1" si="8"/>
        <v>-1.8295999999999999</v>
      </c>
      <c r="I56" s="296">
        <f t="shared" ca="1" si="8"/>
        <v>-0.63239999999999996</v>
      </c>
      <c r="J56" s="296">
        <f t="shared" ca="1" si="8"/>
        <v>0</v>
      </c>
      <c r="K56" s="296">
        <f t="shared" ca="1" si="8"/>
        <v>4.7634999999999996</v>
      </c>
      <c r="L56" s="296">
        <f t="shared" ca="1" si="8"/>
        <v>-16.911200000000001</v>
      </c>
      <c r="M56" s="296">
        <f t="shared" ca="1" si="4"/>
        <v>-0.63239999999999996</v>
      </c>
      <c r="O56" s="297">
        <f t="shared" ca="1" si="5"/>
        <v>60.67</v>
      </c>
      <c r="P56" s="297">
        <f t="shared" ca="1" si="5"/>
        <v>59.56</v>
      </c>
      <c r="Q56" s="297">
        <f t="shared" ca="1" si="6"/>
        <v>60.286341463414644</v>
      </c>
      <c r="R56" s="297">
        <f t="shared" ca="1" si="7"/>
        <v>-1.8543414640248557E-5</v>
      </c>
    </row>
    <row r="57" spans="2:18">
      <c r="B57" s="289" t="s">
        <v>654</v>
      </c>
      <c r="C57" s="289" t="str">
        <f t="shared" si="2"/>
        <v>0660328</v>
      </c>
      <c r="D57" s="289">
        <v>660328</v>
      </c>
      <c r="E57" s="289" t="s">
        <v>577</v>
      </c>
      <c r="G57" s="296">
        <f t="shared" ca="1" si="8"/>
        <v>-0.3165</v>
      </c>
      <c r="H57" s="296">
        <f t="shared" ca="1" si="8"/>
        <v>6.8132999999999999</v>
      </c>
      <c r="I57" s="296">
        <f t="shared" ca="1" si="8"/>
        <v>8.1158999999999999</v>
      </c>
      <c r="J57" s="296">
        <f t="shared" ca="1" si="8"/>
        <v>0</v>
      </c>
      <c r="K57" s="296">
        <f t="shared" ca="1" si="8"/>
        <v>13.8264</v>
      </c>
      <c r="L57" s="296">
        <f t="shared" ca="1" si="8"/>
        <v>-9.7285000000000004</v>
      </c>
      <c r="M57" s="296">
        <f t="shared" ca="1" si="4"/>
        <v>8.1158999999999999</v>
      </c>
      <c r="O57" s="297">
        <f t="shared" ca="1" si="5"/>
        <v>60.03</v>
      </c>
      <c r="P57" s="297">
        <f t="shared" ca="1" si="5"/>
        <v>64.12</v>
      </c>
      <c r="Q57" s="297">
        <f t="shared" ca="1" si="6"/>
        <v>64.901951219512199</v>
      </c>
      <c r="R57" s="297">
        <f t="shared" ca="1" si="7"/>
        <v>2.3550487796342168E-5</v>
      </c>
    </row>
    <row r="58" spans="2:18">
      <c r="B58" s="289" t="s">
        <v>654</v>
      </c>
      <c r="C58" s="289" t="str">
        <f t="shared" si="2"/>
        <v>0660329</v>
      </c>
      <c r="D58" s="289">
        <v>660329</v>
      </c>
      <c r="E58" s="289" t="s">
        <v>578</v>
      </c>
      <c r="G58" s="296">
        <f t="shared" ca="1" si="8"/>
        <v>-0.3165</v>
      </c>
      <c r="H58" s="296">
        <f t="shared" ca="1" si="8"/>
        <v>6.8132999999999999</v>
      </c>
      <c r="I58" s="296">
        <f t="shared" ca="1" si="8"/>
        <v>8.1158999999999999</v>
      </c>
      <c r="J58" s="296">
        <f t="shared" ca="1" si="8"/>
        <v>0</v>
      </c>
      <c r="K58" s="296">
        <f t="shared" ca="1" si="8"/>
        <v>13.8264</v>
      </c>
      <c r="L58" s="296">
        <f t="shared" ca="1" si="8"/>
        <v>-9.7285000000000004</v>
      </c>
      <c r="M58" s="296">
        <f t="shared" ca="1" si="4"/>
        <v>8.1158999999999999</v>
      </c>
      <c r="O58" s="297">
        <f t="shared" ca="1" si="5"/>
        <v>60.03</v>
      </c>
      <c r="P58" s="297">
        <f t="shared" ca="1" si="5"/>
        <v>64.12</v>
      </c>
      <c r="Q58" s="297">
        <f t="shared" ca="1" si="6"/>
        <v>64.901951219512199</v>
      </c>
      <c r="R58" s="297">
        <f t="shared" ca="1" si="7"/>
        <v>2.3550487796342168E-5</v>
      </c>
    </row>
    <row r="59" spans="2:18">
      <c r="B59" s="289" t="s">
        <v>654</v>
      </c>
      <c r="C59" s="289" t="str">
        <f t="shared" si="2"/>
        <v>0660286</v>
      </c>
      <c r="D59" s="289">
        <v>660286</v>
      </c>
      <c r="E59" s="289" t="s">
        <v>579</v>
      </c>
      <c r="G59" s="296">
        <f t="shared" ca="1" si="8"/>
        <v>-8.2353000000000005</v>
      </c>
      <c r="H59" s="296">
        <f t="shared" ca="1" si="8"/>
        <v>-1.6930000000000001</v>
      </c>
      <c r="I59" s="296">
        <f t="shared" ca="1" si="8"/>
        <v>-0.49409999999999998</v>
      </c>
      <c r="J59" s="296">
        <f t="shared" ca="1" si="8"/>
        <v>0</v>
      </c>
      <c r="K59" s="296">
        <f t="shared" ca="1" si="8"/>
        <v>4.7633000000000001</v>
      </c>
      <c r="L59" s="296">
        <f t="shared" ca="1" si="8"/>
        <v>-16.901</v>
      </c>
      <c r="M59" s="296">
        <f t="shared" ca="1" si="4"/>
        <v>-0.49409999999999998</v>
      </c>
      <c r="O59" s="297">
        <f t="shared" ca="1" si="5"/>
        <v>34.85</v>
      </c>
      <c r="P59" s="297">
        <f t="shared" ca="1" si="5"/>
        <v>34.26</v>
      </c>
      <c r="Q59" s="297">
        <f t="shared" ca="1" si="6"/>
        <v>34.677804878048782</v>
      </c>
      <c r="R59" s="297">
        <f t="shared" ca="1" si="7"/>
        <v>1.2719512199055316E-6</v>
      </c>
    </row>
    <row r="60" spans="2:18">
      <c r="B60" s="289" t="s">
        <v>654</v>
      </c>
      <c r="C60" s="289" t="str">
        <f t="shared" si="2"/>
        <v>0660285</v>
      </c>
      <c r="D60" s="289">
        <v>660285</v>
      </c>
      <c r="E60" s="289" t="s">
        <v>580</v>
      </c>
      <c r="G60" s="296">
        <f t="shared" ca="1" si="8"/>
        <v>-8.2353000000000005</v>
      </c>
      <c r="H60" s="296">
        <f t="shared" ca="1" si="8"/>
        <v>-1.6930000000000001</v>
      </c>
      <c r="I60" s="296">
        <f t="shared" ca="1" si="8"/>
        <v>-0.49409999999999998</v>
      </c>
      <c r="J60" s="296">
        <f t="shared" ca="1" si="8"/>
        <v>0</v>
      </c>
      <c r="K60" s="296">
        <f t="shared" ca="1" si="8"/>
        <v>4.7633000000000001</v>
      </c>
      <c r="L60" s="296">
        <f t="shared" ca="1" si="8"/>
        <v>-16.901</v>
      </c>
      <c r="M60" s="296">
        <f t="shared" ca="1" si="4"/>
        <v>-0.49409999999999998</v>
      </c>
      <c r="O60" s="297">
        <f t="shared" ca="1" si="5"/>
        <v>34.85</v>
      </c>
      <c r="P60" s="297">
        <f t="shared" ca="1" si="5"/>
        <v>34.26</v>
      </c>
      <c r="Q60" s="297">
        <f t="shared" ca="1" si="6"/>
        <v>34.677804878048782</v>
      </c>
      <c r="R60" s="297">
        <f t="shared" ca="1" si="7"/>
        <v>1.2719512199055316E-6</v>
      </c>
    </row>
    <row r="61" spans="2:18">
      <c r="B61" s="289" t="s">
        <v>654</v>
      </c>
      <c r="C61" s="289" t="str">
        <f t="shared" si="2"/>
        <v>0660280</v>
      </c>
      <c r="D61" s="289">
        <v>660280</v>
      </c>
      <c r="E61" s="289" t="s">
        <v>581</v>
      </c>
      <c r="G61" s="296">
        <f t="shared" ca="1" si="8"/>
        <v>-4.3672000000000004</v>
      </c>
      <c r="H61" s="296">
        <f t="shared" ca="1" si="8"/>
        <v>2.4464000000000001</v>
      </c>
      <c r="I61" s="296">
        <f t="shared" ca="1" si="8"/>
        <v>3.6958000000000002</v>
      </c>
      <c r="J61" s="296">
        <f t="shared" ca="1" si="8"/>
        <v>0</v>
      </c>
      <c r="K61" s="296">
        <f t="shared" ca="1" si="8"/>
        <v>9.0375999999999994</v>
      </c>
      <c r="L61" s="296">
        <f t="shared" ca="1" si="8"/>
        <v>-13.384600000000001</v>
      </c>
      <c r="M61" s="296">
        <f t="shared" ca="1" si="4"/>
        <v>3.6958000000000002</v>
      </c>
      <c r="O61" s="297">
        <f t="shared" ca="1" si="5"/>
        <v>49.46</v>
      </c>
      <c r="P61" s="297">
        <f t="shared" ca="1" si="5"/>
        <v>50.67</v>
      </c>
      <c r="Q61" s="297">
        <f t="shared" ca="1" si="6"/>
        <v>51.287926829268294</v>
      </c>
      <c r="R61" s="297">
        <f t="shared" ca="1" si="7"/>
        <v>1.5850731706734678E-5</v>
      </c>
    </row>
    <row r="62" spans="2:18">
      <c r="B62" s="289" t="s">
        <v>654</v>
      </c>
      <c r="C62" s="289" t="str">
        <f t="shared" si="2"/>
        <v>0660281</v>
      </c>
      <c r="D62" s="289">
        <v>660281</v>
      </c>
      <c r="E62" s="289" t="s">
        <v>582</v>
      </c>
      <c r="G62" s="296">
        <f t="shared" ca="1" si="8"/>
        <v>-8.2024000000000008</v>
      </c>
      <c r="H62" s="296">
        <f t="shared" ca="1" si="8"/>
        <v>-1.6911</v>
      </c>
      <c r="I62" s="296">
        <f t="shared" ca="1" si="8"/>
        <v>-0.49220000000000003</v>
      </c>
      <c r="J62" s="296">
        <f t="shared" ca="1" si="8"/>
        <v>0</v>
      </c>
      <c r="K62" s="296">
        <f t="shared" ca="1" si="8"/>
        <v>4.7537000000000003</v>
      </c>
      <c r="L62" s="296">
        <f t="shared" ca="1" si="8"/>
        <v>-16.910799999999998</v>
      </c>
      <c r="M62" s="296">
        <f t="shared" ca="1" si="4"/>
        <v>-0.49220000000000003</v>
      </c>
      <c r="O62" s="297">
        <f t="shared" ca="1" si="5"/>
        <v>75.099999999999994</v>
      </c>
      <c r="P62" s="297">
        <f t="shared" ca="1" si="5"/>
        <v>73.83</v>
      </c>
      <c r="Q62" s="297">
        <f t="shared" ca="1" si="6"/>
        <v>74.730365853658526</v>
      </c>
      <c r="R62" s="297">
        <f t="shared" ca="1" si="7"/>
        <v>-8.0536585329582522E-6</v>
      </c>
    </row>
    <row r="63" spans="2:18">
      <c r="B63" s="289" t="s">
        <v>654</v>
      </c>
      <c r="C63" s="289" t="str">
        <f t="shared" si="2"/>
        <v>0660313</v>
      </c>
      <c r="D63" s="289">
        <v>660313</v>
      </c>
      <c r="E63" s="289" t="s">
        <v>583</v>
      </c>
      <c r="G63" s="296">
        <f t="shared" ca="1" si="8"/>
        <v>-8.2467000000000006</v>
      </c>
      <c r="H63" s="296">
        <f t="shared" ca="1" si="8"/>
        <v>-1.6991000000000001</v>
      </c>
      <c r="I63" s="296">
        <f t="shared" ca="1" si="8"/>
        <v>-0.50029999999999997</v>
      </c>
      <c r="J63" s="296">
        <f t="shared" ca="1" si="8"/>
        <v>0</v>
      </c>
      <c r="K63" s="296">
        <f t="shared" ca="1" si="8"/>
        <v>4.7458999999999998</v>
      </c>
      <c r="L63" s="296">
        <f t="shared" ca="1" si="8"/>
        <v>-16.918099999999999</v>
      </c>
      <c r="M63" s="296">
        <f t="shared" ca="1" si="4"/>
        <v>-0.50029999999999997</v>
      </c>
      <c r="O63" s="297">
        <f t="shared" ca="1" si="5"/>
        <v>68.27</v>
      </c>
      <c r="P63" s="297">
        <f t="shared" ca="1" si="5"/>
        <v>67.11</v>
      </c>
      <c r="Q63" s="297">
        <f t="shared" ca="1" si="6"/>
        <v>67.928414634146336</v>
      </c>
      <c r="R63" s="297">
        <f t="shared" ca="1" si="7"/>
        <v>3.055585365530078E-5</v>
      </c>
    </row>
    <row r="64" spans="2:18">
      <c r="B64" s="289" t="s">
        <v>654</v>
      </c>
      <c r="C64" s="289" t="str">
        <f t="shared" si="2"/>
        <v>0660210</v>
      </c>
      <c r="D64" s="289">
        <v>660210</v>
      </c>
      <c r="E64" s="289" t="s">
        <v>427</v>
      </c>
      <c r="G64" s="296">
        <f t="shared" ca="1" si="8"/>
        <v>0</v>
      </c>
      <c r="H64" s="296">
        <f t="shared" ca="1" si="8"/>
        <v>-37.545299999999997</v>
      </c>
      <c r="I64" s="296">
        <f t="shared" ca="1" si="8"/>
        <v>-36.783700000000003</v>
      </c>
      <c r="J64" s="296">
        <f t="shared" ca="1" si="8"/>
        <v>0</v>
      </c>
      <c r="K64" s="296">
        <f t="shared" ca="1" si="8"/>
        <v>1.9804999999999999</v>
      </c>
      <c r="L64" s="296">
        <f t="shared" ca="1" si="8"/>
        <v>0</v>
      </c>
      <c r="M64" s="296">
        <f t="shared" ca="1" si="4"/>
        <v>-36.783700000000003</v>
      </c>
      <c r="O64" s="297">
        <f t="shared" ca="1" si="5"/>
        <v>38.718000000000004</v>
      </c>
      <c r="P64" s="297">
        <f t="shared" ca="1" si="5"/>
        <v>24.1812</v>
      </c>
      <c r="Q64" s="297">
        <f t="shared" ca="1" si="6"/>
        <v>24.476092682926829</v>
      </c>
      <c r="R64" s="297">
        <f t="shared" ca="1" si="7"/>
        <v>-5.6489268267512216E-6</v>
      </c>
    </row>
    <row r="65" spans="2:18">
      <c r="B65" s="289" t="s">
        <v>654</v>
      </c>
      <c r="C65" s="289" t="str">
        <f t="shared" si="2"/>
        <v>0660209</v>
      </c>
      <c r="D65" s="289">
        <v>660209</v>
      </c>
      <c r="E65" s="289" t="s">
        <v>428</v>
      </c>
      <c r="G65" s="296">
        <f t="shared" ca="1" si="8"/>
        <v>0</v>
      </c>
      <c r="H65" s="296">
        <f t="shared" ca="1" si="8"/>
        <v>-37.558900000000001</v>
      </c>
      <c r="I65" s="296">
        <f t="shared" ca="1" si="8"/>
        <v>-36.797400000000003</v>
      </c>
      <c r="J65" s="296">
        <f t="shared" ca="1" si="8"/>
        <v>0</v>
      </c>
      <c r="K65" s="296">
        <f t="shared" ca="1" si="8"/>
        <v>1.9557</v>
      </c>
      <c r="L65" s="296">
        <f t="shared" ca="1" si="8"/>
        <v>0</v>
      </c>
      <c r="M65" s="296">
        <f t="shared" ca="1" si="4"/>
        <v>-36.797400000000003</v>
      </c>
      <c r="O65" s="297">
        <f t="shared" ca="1" si="5"/>
        <v>50.418720000000008</v>
      </c>
      <c r="P65" s="297">
        <f t="shared" ca="1" si="5"/>
        <v>31.482000000000003</v>
      </c>
      <c r="Q65" s="297">
        <f t="shared" ca="1" si="6"/>
        <v>31.865926829268297</v>
      </c>
      <c r="R65" s="297">
        <f t="shared" ca="1" si="7"/>
        <v>1.5097451708356857E-5</v>
      </c>
    </row>
    <row r="66" spans="2:18">
      <c r="B66" s="289" t="s">
        <v>654</v>
      </c>
      <c r="C66" s="289" t="str">
        <f t="shared" si="2"/>
        <v>0660243</v>
      </c>
      <c r="D66" s="289">
        <v>660243</v>
      </c>
      <c r="E66" s="289" t="s">
        <v>428</v>
      </c>
      <c r="G66" s="296">
        <f t="shared" ca="1" si="8"/>
        <v>0</v>
      </c>
      <c r="H66" s="296">
        <f t="shared" ca="1" si="8"/>
        <v>-27.616599999999998</v>
      </c>
      <c r="I66" s="296">
        <f t="shared" ca="1" si="8"/>
        <v>-26.733799999999999</v>
      </c>
      <c r="J66" s="296">
        <f t="shared" ca="1" si="8"/>
        <v>0</v>
      </c>
      <c r="K66" s="296">
        <f t="shared" ca="1" si="8"/>
        <v>12.567500000000001</v>
      </c>
      <c r="L66" s="296">
        <f t="shared" ca="1" si="8"/>
        <v>0</v>
      </c>
      <c r="M66" s="296">
        <f t="shared" ca="1" si="4"/>
        <v>-26.733799999999999</v>
      </c>
      <c r="O66" s="297">
        <f t="shared" ca="1" si="5"/>
        <v>60.443712000000012</v>
      </c>
      <c r="P66" s="297">
        <f t="shared" ca="1" si="5"/>
        <v>43.751232000000009</v>
      </c>
      <c r="Q66" s="297">
        <f t="shared" ca="1" si="6"/>
        <v>44.284783609756104</v>
      </c>
      <c r="R66" s="297">
        <f t="shared" ca="1" si="7"/>
        <v>2.7311587906808654E-5</v>
      </c>
    </row>
    <row r="67" spans="2:18">
      <c r="B67" s="289" t="s">
        <v>654</v>
      </c>
      <c r="C67" s="289" t="str">
        <f t="shared" si="2"/>
        <v>0660007</v>
      </c>
      <c r="D67" s="289">
        <v>660007</v>
      </c>
      <c r="E67" s="289" t="s">
        <v>431</v>
      </c>
      <c r="G67" s="296">
        <f t="shared" ca="1" si="8"/>
        <v>0</v>
      </c>
      <c r="H67" s="296">
        <f t="shared" ca="1" si="8"/>
        <v>-19.822099999999999</v>
      </c>
      <c r="I67" s="296">
        <f t="shared" ca="1" si="8"/>
        <v>-18.8444</v>
      </c>
      <c r="J67" s="296">
        <f t="shared" ca="1" si="8"/>
        <v>0</v>
      </c>
      <c r="K67" s="296">
        <f t="shared" ca="1" si="8"/>
        <v>15.336</v>
      </c>
      <c r="L67" s="296">
        <f t="shared" ca="1" si="8"/>
        <v>0</v>
      </c>
      <c r="M67" s="296">
        <f t="shared" ca="1" si="4"/>
        <v>-18.8444</v>
      </c>
      <c r="O67" s="297">
        <f t="shared" ca="1" si="5"/>
        <v>50.6</v>
      </c>
      <c r="P67" s="297">
        <f t="shared" ca="1" si="5"/>
        <v>40.57</v>
      </c>
      <c r="Q67" s="297">
        <f t="shared" ca="1" si="6"/>
        <v>41.064756097560974</v>
      </c>
      <c r="R67" s="297">
        <f t="shared" ca="1" si="7"/>
        <v>-2.2497560976830755E-5</v>
      </c>
    </row>
    <row r="68" spans="2:18">
      <c r="B68" s="289" t="s">
        <v>654</v>
      </c>
      <c r="C68" s="289" t="str">
        <f t="shared" si="2"/>
        <v>0660008</v>
      </c>
      <c r="D68" s="289">
        <v>660008</v>
      </c>
      <c r="E68" s="289" t="s">
        <v>432</v>
      </c>
      <c r="G68" s="296">
        <f t="shared" ca="1" si="8"/>
        <v>0</v>
      </c>
      <c r="H68" s="296">
        <f t="shared" ca="1" si="8"/>
        <v>-19.826699999999999</v>
      </c>
      <c r="I68" s="296">
        <f t="shared" ca="1" si="8"/>
        <v>-18.849</v>
      </c>
      <c r="J68" s="296">
        <f t="shared" ca="1" si="8"/>
        <v>0</v>
      </c>
      <c r="K68" s="296">
        <f t="shared" ca="1" si="8"/>
        <v>15.3416</v>
      </c>
      <c r="L68" s="296">
        <f t="shared" ca="1" si="8"/>
        <v>0</v>
      </c>
      <c r="M68" s="296">
        <f t="shared" ca="1" si="4"/>
        <v>-18.849</v>
      </c>
      <c r="O68" s="297">
        <f t="shared" ca="1" si="5"/>
        <v>71.569999999999993</v>
      </c>
      <c r="P68" s="297">
        <f t="shared" ca="1" si="5"/>
        <v>57.38</v>
      </c>
      <c r="Q68" s="297">
        <f t="shared" ca="1" si="6"/>
        <v>58.079756097560981</v>
      </c>
      <c r="R68" s="297">
        <f t="shared" ca="1" si="7"/>
        <v>1.4602439009081536E-5</v>
      </c>
    </row>
    <row r="69" spans="2:18">
      <c r="B69" s="289" t="s">
        <v>654</v>
      </c>
      <c r="C69" s="289" t="str">
        <f t="shared" si="2"/>
        <v>0660025</v>
      </c>
      <c r="D69" s="289">
        <v>660025</v>
      </c>
      <c r="E69" s="289" t="s">
        <v>434</v>
      </c>
      <c r="G69" s="296">
        <f t="shared" ca="1" si="8"/>
        <v>0</v>
      </c>
      <c r="H69" s="296">
        <f t="shared" ca="1" si="8"/>
        <v>-31.692900000000002</v>
      </c>
      <c r="I69" s="296">
        <f t="shared" ca="1" si="8"/>
        <v>-30.8599</v>
      </c>
      <c r="J69" s="296">
        <f t="shared" ca="1" si="8"/>
        <v>0</v>
      </c>
      <c r="K69" s="296">
        <f t="shared" ca="1" si="8"/>
        <v>5.0235000000000003</v>
      </c>
      <c r="L69" s="296">
        <f t="shared" ca="1" si="8"/>
        <v>0</v>
      </c>
      <c r="M69" s="296">
        <f t="shared" ca="1" si="4"/>
        <v>-30.8599</v>
      </c>
      <c r="O69" s="297">
        <f t="shared" ca="1" si="5"/>
        <v>55.003104</v>
      </c>
      <c r="P69" s="297">
        <f t="shared" ca="1" si="5"/>
        <v>37.571040000000004</v>
      </c>
      <c r="Q69" s="297">
        <f t="shared" ca="1" si="6"/>
        <v>38.029223414634153</v>
      </c>
      <c r="R69" s="297">
        <f t="shared" ca="1" si="7"/>
        <v>-2.2305930158950105E-5</v>
      </c>
    </row>
    <row r="70" spans="2:18">
      <c r="B70" s="289" t="s">
        <v>654</v>
      </c>
      <c r="C70" s="289" t="str">
        <f t="shared" ref="C70:C92" si="9">0&amp;D70</f>
        <v>0660054</v>
      </c>
      <c r="D70" s="289">
        <v>660054</v>
      </c>
      <c r="E70" s="289" t="s">
        <v>435</v>
      </c>
      <c r="G70" s="296">
        <f t="shared" ca="1" si="8"/>
        <v>0</v>
      </c>
      <c r="H70" s="296">
        <f t="shared" ca="1" si="8"/>
        <v>-13.3086</v>
      </c>
      <c r="I70" s="296">
        <f t="shared" ca="1" si="8"/>
        <v>-12.2514</v>
      </c>
      <c r="J70" s="296">
        <f t="shared" ca="1" si="8"/>
        <v>0</v>
      </c>
      <c r="K70" s="296">
        <f t="shared" ca="1" si="8"/>
        <v>3.6055000000000001</v>
      </c>
      <c r="L70" s="296">
        <f t="shared" ca="1" si="8"/>
        <v>0</v>
      </c>
      <c r="M70" s="296">
        <f t="shared" ref="M70:M92" ca="1" si="10">-ROUND((1-$Q70/VLOOKUP($D70,INDIRECT($B70&amp;"!$C:$S"),13,0))*100,4)</f>
        <v>-12.2514</v>
      </c>
      <c r="O70" s="297">
        <f t="shared" ref="O70:P85" ca="1" si="11">(VLOOKUP($D70,INDIRECT($B70&amp;"!$C:$S"),O$2,0))</f>
        <v>21.183552000000002</v>
      </c>
      <c r="P70" s="297">
        <f t="shared" ca="1" si="11"/>
        <v>18.364320000000003</v>
      </c>
      <c r="Q70" s="297">
        <f t="shared" ref="Q70:Q83" ca="1" si="12">P70*0.83/0.82</f>
        <v>18.588275121951224</v>
      </c>
      <c r="R70" s="297">
        <f t="shared" ref="R70:R83" ca="1" si="13">O70*(1+M70/100)-Q70</f>
        <v>-4.8116792221719606E-6</v>
      </c>
    </row>
    <row r="71" spans="2:18">
      <c r="B71" s="289" t="s">
        <v>654</v>
      </c>
      <c r="C71" s="289" t="str">
        <f t="shared" si="9"/>
        <v>0660144</v>
      </c>
      <c r="D71" s="289">
        <v>660144</v>
      </c>
      <c r="E71" s="289" t="s">
        <v>436</v>
      </c>
      <c r="G71" s="296">
        <f t="shared" ca="1" si="8"/>
        <v>0</v>
      </c>
      <c r="H71" s="296">
        <f t="shared" ca="1" si="8"/>
        <v>-13.3421</v>
      </c>
      <c r="I71" s="296">
        <f t="shared" ca="1" si="8"/>
        <v>-12.2852</v>
      </c>
      <c r="J71" s="296">
        <f t="shared" ca="1" si="8"/>
        <v>0</v>
      </c>
      <c r="K71" s="296">
        <f t="shared" ca="1" si="8"/>
        <v>3.5971000000000002</v>
      </c>
      <c r="L71" s="296">
        <f t="shared" ca="1" si="8"/>
        <v>0</v>
      </c>
      <c r="M71" s="296">
        <f t="shared" ca="1" si="10"/>
        <v>-12.2852</v>
      </c>
      <c r="O71" s="297">
        <f t="shared" ca="1" si="11"/>
        <v>19.980972000000001</v>
      </c>
      <c r="P71" s="297">
        <f t="shared" ca="1" si="11"/>
        <v>17.315100000000001</v>
      </c>
      <c r="Q71" s="297">
        <f t="shared" ca="1" si="12"/>
        <v>17.526259756097563</v>
      </c>
      <c r="R71" s="297">
        <f t="shared" ca="1" si="13"/>
        <v>9.8717584400276337E-6</v>
      </c>
    </row>
    <row r="72" spans="2:18">
      <c r="B72" s="289" t="s">
        <v>654</v>
      </c>
      <c r="C72" s="289" t="str">
        <f t="shared" si="9"/>
        <v>0660122</v>
      </c>
      <c r="D72" s="289">
        <v>660122</v>
      </c>
      <c r="E72" s="289" t="s">
        <v>437</v>
      </c>
      <c r="G72" s="296">
        <f t="shared" ca="1" si="8"/>
        <v>0</v>
      </c>
      <c r="H72" s="296">
        <f t="shared" ca="1" si="8"/>
        <v>-31.685300000000002</v>
      </c>
      <c r="I72" s="296">
        <f t="shared" ca="1" si="8"/>
        <v>-30.8521</v>
      </c>
      <c r="J72" s="296">
        <f t="shared" ca="1" si="8"/>
        <v>0</v>
      </c>
      <c r="K72" s="296">
        <f t="shared" ca="1" si="8"/>
        <v>5.0494000000000003</v>
      </c>
      <c r="L72" s="296">
        <f t="shared" ca="1" si="8"/>
        <v>0</v>
      </c>
      <c r="M72" s="296">
        <f t="shared" ca="1" si="10"/>
        <v>-30.8521</v>
      </c>
      <c r="O72" s="297">
        <f t="shared" ca="1" si="11"/>
        <v>47.53</v>
      </c>
      <c r="P72" s="297">
        <f t="shared" ca="1" si="11"/>
        <v>32.47</v>
      </c>
      <c r="Q72" s="297">
        <f t="shared" ca="1" si="12"/>
        <v>32.865975609756099</v>
      </c>
      <c r="R72" s="297">
        <f t="shared" ca="1" si="13"/>
        <v>2.126024389781378E-5</v>
      </c>
    </row>
    <row r="73" spans="2:18">
      <c r="B73" s="289" t="s">
        <v>655</v>
      </c>
      <c r="C73" s="289" t="str">
        <f t="shared" si="9"/>
        <v>0660099</v>
      </c>
      <c r="D73" s="289">
        <v>660099</v>
      </c>
      <c r="E73" s="289" t="s">
        <v>439</v>
      </c>
      <c r="G73" s="296">
        <f t="shared" ca="1" si="8"/>
        <v>-6.4810999999999996</v>
      </c>
      <c r="H73" s="296">
        <f t="shared" ca="1" si="8"/>
        <v>-12.962199999999999</v>
      </c>
      <c r="I73" s="296" t="e">
        <f t="shared" ca="1" si="8"/>
        <v>#VALUE!</v>
      </c>
      <c r="J73" s="296">
        <f t="shared" ca="1" si="8"/>
        <v>0</v>
      </c>
      <c r="K73" s="296">
        <f t="shared" ca="1" si="8"/>
        <v>1.4125000000000001</v>
      </c>
      <c r="L73" s="296">
        <f t="shared" ca="1" si="8"/>
        <v>1.4125000000000001</v>
      </c>
      <c r="M73" s="296">
        <f t="shared" ca="1" si="10"/>
        <v>-11.9008</v>
      </c>
      <c r="O73" s="297">
        <f t="shared" ca="1" si="11"/>
        <v>24.07</v>
      </c>
      <c r="P73" s="297">
        <f t="shared" ca="1" si="11"/>
        <v>20.95</v>
      </c>
      <c r="Q73" s="297">
        <f t="shared" ca="1" si="12"/>
        <v>21.205487804878047</v>
      </c>
      <c r="R73" s="297">
        <f t="shared" ca="1" si="13"/>
        <v>-1.0364878047397497E-5</v>
      </c>
    </row>
    <row r="74" spans="2:18">
      <c r="B74" s="289" t="s">
        <v>655</v>
      </c>
      <c r="C74" s="289" t="str">
        <f t="shared" si="9"/>
        <v>0660039</v>
      </c>
      <c r="D74" s="289">
        <v>660039</v>
      </c>
      <c r="E74" s="289" t="s">
        <v>441</v>
      </c>
      <c r="G74" s="296">
        <f t="shared" ca="1" si="8"/>
        <v>-6.4701000000000004</v>
      </c>
      <c r="H74" s="296">
        <f t="shared" ca="1" si="8"/>
        <v>-12.940200000000001</v>
      </c>
      <c r="I74" s="296" t="e">
        <f t="shared" ca="1" si="8"/>
        <v>#VALUE!</v>
      </c>
      <c r="J74" s="296">
        <f t="shared" ca="1" si="8"/>
        <v>0</v>
      </c>
      <c r="K74" s="296">
        <f t="shared" ca="1" si="8"/>
        <v>1.4196</v>
      </c>
      <c r="L74" s="296">
        <f t="shared" ca="1" si="8"/>
        <v>1.4196</v>
      </c>
      <c r="M74" s="296">
        <f t="shared" ca="1" si="10"/>
        <v>-11.878500000000001</v>
      </c>
      <c r="O74" s="297">
        <f t="shared" ca="1" si="11"/>
        <v>36.630000000000003</v>
      </c>
      <c r="P74" s="297">
        <f t="shared" ca="1" si="11"/>
        <v>31.89</v>
      </c>
      <c r="Q74" s="297">
        <f t="shared" ca="1" si="12"/>
        <v>32.278902439024392</v>
      </c>
      <c r="R74" s="297">
        <f t="shared" ca="1" si="13"/>
        <v>3.0109756110618946E-6</v>
      </c>
    </row>
    <row r="75" spans="2:18">
      <c r="B75" s="289" t="s">
        <v>655</v>
      </c>
      <c r="C75" s="289" t="str">
        <f t="shared" si="9"/>
        <v>0660035</v>
      </c>
      <c r="D75" s="289">
        <v>660035</v>
      </c>
      <c r="E75" s="289" t="s">
        <v>444</v>
      </c>
      <c r="G75" s="296">
        <f t="shared" ca="1" si="8"/>
        <v>-6.4946000000000002</v>
      </c>
      <c r="H75" s="296">
        <f t="shared" ca="1" si="8"/>
        <v>-12.9475</v>
      </c>
      <c r="I75" s="296" t="e">
        <f t="shared" ca="1" si="8"/>
        <v>#VALUE!</v>
      </c>
      <c r="J75" s="296">
        <f t="shared" ca="1" si="8"/>
        <v>0</v>
      </c>
      <c r="K75" s="296">
        <f t="shared" ca="1" si="8"/>
        <v>1.4155</v>
      </c>
      <c r="L75" s="296">
        <f t="shared" ca="1" si="8"/>
        <v>1.4155</v>
      </c>
      <c r="M75" s="296">
        <f t="shared" ca="1" si="10"/>
        <v>-11.885899999999999</v>
      </c>
      <c r="O75" s="297">
        <f t="shared" ca="1" si="11"/>
        <v>24.02</v>
      </c>
      <c r="P75" s="297">
        <f t="shared" ca="1" si="11"/>
        <v>20.91</v>
      </c>
      <c r="Q75" s="297">
        <f t="shared" ca="1" si="12"/>
        <v>21.165000000000003</v>
      </c>
      <c r="R75" s="297">
        <f t="shared" ca="1" si="13"/>
        <v>6.8199999958551416E-6</v>
      </c>
    </row>
    <row r="76" spans="2:18">
      <c r="B76" s="289" t="s">
        <v>655</v>
      </c>
      <c r="C76" s="289" t="str">
        <f t="shared" si="9"/>
        <v>0660049</v>
      </c>
      <c r="D76" s="289">
        <v>660049</v>
      </c>
      <c r="E76" s="289" t="s">
        <v>445</v>
      </c>
      <c r="G76" s="296">
        <f t="shared" ca="1" si="8"/>
        <v>-6.4698000000000002</v>
      </c>
      <c r="H76" s="296">
        <f t="shared" ca="1" si="8"/>
        <v>-12.939500000000001</v>
      </c>
      <c r="I76" s="296" t="e">
        <f t="shared" ca="1" si="8"/>
        <v>#VALUE!</v>
      </c>
      <c r="J76" s="296">
        <f t="shared" ca="1" si="8"/>
        <v>0</v>
      </c>
      <c r="K76" s="296">
        <f t="shared" ca="1" si="8"/>
        <v>1.4065000000000001</v>
      </c>
      <c r="L76" s="296">
        <f t="shared" ca="1" si="8"/>
        <v>1.4065000000000001</v>
      </c>
      <c r="M76" s="296">
        <f t="shared" ca="1" si="10"/>
        <v>-11.877800000000001</v>
      </c>
      <c r="O76" s="297">
        <f t="shared" ca="1" si="11"/>
        <v>28.44</v>
      </c>
      <c r="P76" s="297">
        <f t="shared" ca="1" si="11"/>
        <v>24.76</v>
      </c>
      <c r="Q76" s="297">
        <f t="shared" ca="1" si="12"/>
        <v>25.061951219512196</v>
      </c>
      <c r="R76" s="297">
        <f t="shared" ca="1" si="13"/>
        <v>2.460487802835587E-6</v>
      </c>
    </row>
    <row r="77" spans="2:18">
      <c r="B77" s="289" t="s">
        <v>655</v>
      </c>
      <c r="C77" s="289" t="str">
        <f t="shared" si="9"/>
        <v>0660062</v>
      </c>
      <c r="D77" s="289">
        <v>660062</v>
      </c>
      <c r="E77" s="289" t="s">
        <v>447</v>
      </c>
      <c r="G77" s="296">
        <f t="shared" ca="1" si="8"/>
        <v>-6.4814999999999996</v>
      </c>
      <c r="H77" s="296">
        <f t="shared" ca="1" si="8"/>
        <v>-12.962999999999999</v>
      </c>
      <c r="I77" s="296" t="e">
        <f t="shared" ca="1" si="8"/>
        <v>#VALUE!</v>
      </c>
      <c r="J77" s="296">
        <f t="shared" ca="1" si="8"/>
        <v>0</v>
      </c>
      <c r="K77" s="296">
        <f t="shared" ca="1" si="8"/>
        <v>1.3889</v>
      </c>
      <c r="L77" s="296">
        <f t="shared" ca="1" si="8"/>
        <v>1.3889</v>
      </c>
      <c r="M77" s="296">
        <f t="shared" ca="1" si="10"/>
        <v>-11.9015</v>
      </c>
      <c r="O77" s="297">
        <f t="shared" ca="1" si="11"/>
        <v>19.440000000000001</v>
      </c>
      <c r="P77" s="297">
        <f t="shared" ca="1" si="11"/>
        <v>16.920000000000002</v>
      </c>
      <c r="Q77" s="297">
        <f t="shared" ca="1" si="12"/>
        <v>17.126341463414636</v>
      </c>
      <c r="R77" s="297">
        <f t="shared" ca="1" si="13"/>
        <v>6.9365853647695985E-6</v>
      </c>
    </row>
    <row r="78" spans="2:18">
      <c r="B78" s="289" t="s">
        <v>655</v>
      </c>
      <c r="C78" s="289" t="str">
        <f t="shared" si="9"/>
        <v>0660002</v>
      </c>
      <c r="D78" s="289">
        <v>660002</v>
      </c>
      <c r="E78" s="289" t="s">
        <v>449</v>
      </c>
      <c r="G78" s="296">
        <f t="shared" ca="1" si="8"/>
        <v>-6.4823000000000004</v>
      </c>
      <c r="H78" s="296">
        <f t="shared" ca="1" si="8"/>
        <v>-12.964499999999999</v>
      </c>
      <c r="I78" s="296" t="e">
        <f t="shared" ca="1" si="8"/>
        <v>#VALUE!</v>
      </c>
      <c r="J78" s="296">
        <f t="shared" ca="1" si="8"/>
        <v>0</v>
      </c>
      <c r="K78" s="296">
        <f t="shared" ca="1" si="8"/>
        <v>1.397</v>
      </c>
      <c r="L78" s="296">
        <f t="shared" ca="1" si="8"/>
        <v>1.397</v>
      </c>
      <c r="M78" s="296">
        <f t="shared" ca="1" si="10"/>
        <v>-11.9031</v>
      </c>
      <c r="O78" s="297">
        <f t="shared" ca="1" si="11"/>
        <v>35.79</v>
      </c>
      <c r="P78" s="297">
        <f t="shared" ca="1" si="11"/>
        <v>31.15</v>
      </c>
      <c r="Q78" s="297">
        <f t="shared" ca="1" si="12"/>
        <v>31.529878048780489</v>
      </c>
      <c r="R78" s="297">
        <f t="shared" ca="1" si="13"/>
        <v>2.4612195090867317E-6</v>
      </c>
    </row>
    <row r="79" spans="2:18">
      <c r="B79" s="289" t="s">
        <v>655</v>
      </c>
      <c r="C79" s="289" t="str">
        <f t="shared" si="9"/>
        <v>0660037</v>
      </c>
      <c r="D79" s="289">
        <v>660037</v>
      </c>
      <c r="E79" s="289" t="s">
        <v>451</v>
      </c>
      <c r="G79" s="296">
        <f t="shared" ca="1" si="8"/>
        <v>-6.4823000000000004</v>
      </c>
      <c r="H79" s="296">
        <f t="shared" ca="1" si="8"/>
        <v>-12.942500000000001</v>
      </c>
      <c r="I79" s="296" t="e">
        <f t="shared" ca="1" si="8"/>
        <v>#VALUE!</v>
      </c>
      <c r="J79" s="296">
        <f t="shared" ca="1" si="8"/>
        <v>0</v>
      </c>
      <c r="K79" s="296">
        <f t="shared" ca="1" si="8"/>
        <v>1.4158999999999999</v>
      </c>
      <c r="L79" s="296">
        <f t="shared" ca="1" si="8"/>
        <v>1.4158999999999999</v>
      </c>
      <c r="M79" s="296">
        <f t="shared" ca="1" si="10"/>
        <v>-11.880800000000001</v>
      </c>
      <c r="O79" s="297">
        <f t="shared" ca="1" si="11"/>
        <v>45.2</v>
      </c>
      <c r="P79" s="297">
        <f t="shared" ca="1" si="11"/>
        <v>39.35</v>
      </c>
      <c r="Q79" s="297">
        <f t="shared" ca="1" si="12"/>
        <v>39.829878048780486</v>
      </c>
      <c r="R79" s="297">
        <f t="shared" ca="1" si="13"/>
        <v>3.5121951214023284E-7</v>
      </c>
    </row>
    <row r="80" spans="2:18">
      <c r="B80" s="289" t="s">
        <v>655</v>
      </c>
      <c r="C80" s="289" t="str">
        <f t="shared" si="9"/>
        <v>0660041</v>
      </c>
      <c r="D80" s="289">
        <v>660041</v>
      </c>
      <c r="E80" s="289" t="s">
        <v>453</v>
      </c>
      <c r="G80" s="296">
        <f t="shared" ca="1" si="8"/>
        <v>-6.4935</v>
      </c>
      <c r="H80" s="296">
        <f t="shared" ca="1" si="8"/>
        <v>-12.946400000000001</v>
      </c>
      <c r="I80" s="296" t="e">
        <f t="shared" ca="1" si="8"/>
        <v>#VALUE!</v>
      </c>
      <c r="J80" s="296">
        <f t="shared" ref="H80:L92" ca="1" si="14">-ROUND((1-VLOOKUP($D80,INDIRECT($B80&amp;"!$C:$S"),J$2,0)/VLOOKUP($D80,INDIRECT($B80&amp;"!$C:$S"),13,0))*100,4)</f>
        <v>0</v>
      </c>
      <c r="K80" s="296">
        <f t="shared" ca="1" si="14"/>
        <v>1.4001999999999999</v>
      </c>
      <c r="L80" s="296">
        <f t="shared" ca="1" si="14"/>
        <v>1.4001999999999999</v>
      </c>
      <c r="M80" s="296">
        <f t="shared" ca="1" si="10"/>
        <v>-11.8848</v>
      </c>
      <c r="O80" s="297">
        <f t="shared" ca="1" si="11"/>
        <v>49.28</v>
      </c>
      <c r="P80" s="297">
        <f t="shared" ca="1" si="11"/>
        <v>42.9</v>
      </c>
      <c r="Q80" s="297">
        <f t="shared" ca="1" si="12"/>
        <v>43.423170731707316</v>
      </c>
      <c r="R80" s="297">
        <f t="shared" ca="1" si="13"/>
        <v>-1.7170732036220215E-7</v>
      </c>
    </row>
    <row r="81" spans="2:18">
      <c r="B81" s="289" t="s">
        <v>655</v>
      </c>
      <c r="C81" s="289" t="str">
        <f t="shared" si="9"/>
        <v>0660115</v>
      </c>
      <c r="D81" s="289">
        <v>660115</v>
      </c>
      <c r="E81" s="289" t="s">
        <v>197</v>
      </c>
      <c r="G81" s="296">
        <f t="shared" ref="G81:G92" ca="1" si="15">-ROUND((1-VLOOKUP($D81,INDIRECT($B81&amp;"!$C:$S"),G$2,0)/VLOOKUP($D81,INDIRECT($B81&amp;"!$C:$S"),13,0))*100,4)</f>
        <v>-6.5574000000000003</v>
      </c>
      <c r="H81" s="296">
        <f t="shared" ca="1" si="14"/>
        <v>-13.114800000000001</v>
      </c>
      <c r="I81" s="296" t="e">
        <f t="shared" ca="1" si="14"/>
        <v>#VALUE!</v>
      </c>
      <c r="J81" s="296">
        <f t="shared" ca="1" si="14"/>
        <v>0</v>
      </c>
      <c r="K81" s="296">
        <f t="shared" ca="1" si="14"/>
        <v>4.8087</v>
      </c>
      <c r="L81" s="296">
        <f t="shared" ca="1" si="14"/>
        <v>1.4208000000000001</v>
      </c>
      <c r="M81" s="296">
        <f t="shared" ca="1" si="10"/>
        <v>-12.055199999999999</v>
      </c>
      <c r="O81" s="297">
        <f t="shared" ca="1" si="11"/>
        <v>18.3</v>
      </c>
      <c r="P81" s="297">
        <f t="shared" ca="1" si="11"/>
        <v>15.9</v>
      </c>
      <c r="Q81" s="297">
        <f t="shared" ca="1" si="12"/>
        <v>16.09390243902439</v>
      </c>
      <c r="R81" s="297">
        <f t="shared" ca="1" si="13"/>
        <v>-4.0390243896126776E-6</v>
      </c>
    </row>
    <row r="82" spans="2:18">
      <c r="B82" s="289" t="s">
        <v>655</v>
      </c>
      <c r="C82" s="289" t="str">
        <f t="shared" si="9"/>
        <v>0660038</v>
      </c>
      <c r="D82" s="289">
        <v>660038</v>
      </c>
      <c r="E82" s="289" t="s">
        <v>199</v>
      </c>
      <c r="G82" s="296">
        <f t="shared" ca="1" si="15"/>
        <v>-6.5476000000000001</v>
      </c>
      <c r="H82" s="296">
        <f t="shared" ca="1" si="14"/>
        <v>-13.1448</v>
      </c>
      <c r="I82" s="296" t="e">
        <f t="shared" ca="1" si="14"/>
        <v>#VALUE!</v>
      </c>
      <c r="J82" s="296">
        <f t="shared" ca="1" si="14"/>
        <v>0</v>
      </c>
      <c r="K82" s="296">
        <f t="shared" ca="1" si="14"/>
        <v>4.7618999999999998</v>
      </c>
      <c r="L82" s="296">
        <f t="shared" ca="1" si="14"/>
        <v>1.3889</v>
      </c>
      <c r="M82" s="296">
        <f t="shared" ca="1" si="10"/>
        <v>-12.085599999999999</v>
      </c>
      <c r="O82" s="297">
        <f t="shared" ca="1" si="11"/>
        <v>20.16</v>
      </c>
      <c r="P82" s="297">
        <f t="shared" ca="1" si="11"/>
        <v>17.510000000000002</v>
      </c>
      <c r="Q82" s="297">
        <f t="shared" ca="1" si="12"/>
        <v>17.723536585365856</v>
      </c>
      <c r="R82" s="297">
        <f t="shared" ca="1" si="13"/>
        <v>6.4546341427274001E-6</v>
      </c>
    </row>
    <row r="83" spans="2:18">
      <c r="B83" s="289" t="s">
        <v>655</v>
      </c>
      <c r="C83" s="289" t="str">
        <f t="shared" si="9"/>
        <v>0660261</v>
      </c>
      <c r="D83" s="289">
        <v>660261</v>
      </c>
      <c r="E83" s="289" t="s">
        <v>200</v>
      </c>
      <c r="G83" s="296">
        <f t="shared" ca="1" si="15"/>
        <v>-6.5000999999999998</v>
      </c>
      <c r="H83" s="296">
        <f t="shared" ca="1" si="14"/>
        <v>-12.9579</v>
      </c>
      <c r="I83" s="296" t="e">
        <f t="shared" ca="1" si="14"/>
        <v>#VALUE!</v>
      </c>
      <c r="J83" s="296">
        <f t="shared" ca="1" si="14"/>
        <v>0</v>
      </c>
      <c r="K83" s="296">
        <f t="shared" ca="1" si="14"/>
        <v>1.3974</v>
      </c>
      <c r="L83" s="296">
        <f t="shared" ca="1" si="14"/>
        <v>1.3974</v>
      </c>
      <c r="M83" s="296">
        <f t="shared" ca="1" si="10"/>
        <v>-11.8964</v>
      </c>
      <c r="O83" s="297">
        <f t="shared" ca="1" si="11"/>
        <v>47.23</v>
      </c>
      <c r="P83" s="297">
        <f t="shared" ca="1" si="11"/>
        <v>41.11</v>
      </c>
      <c r="Q83" s="297">
        <f t="shared" ca="1" si="12"/>
        <v>41.611341463414632</v>
      </c>
      <c r="R83" s="297">
        <f t="shared" ca="1" si="13"/>
        <v>-1.1183414635240752E-5</v>
      </c>
    </row>
    <row r="84" spans="2:18">
      <c r="B84" s="289" t="s">
        <v>654</v>
      </c>
      <c r="C84" s="289" t="str">
        <f t="shared" si="9"/>
        <v>0660322</v>
      </c>
      <c r="D84" s="289">
        <v>660322</v>
      </c>
      <c r="E84" s="289" t="s">
        <v>639</v>
      </c>
      <c r="G84" s="296">
        <f t="shared" ca="1" si="15"/>
        <v>-1.4535</v>
      </c>
      <c r="H84" s="296">
        <f t="shared" ca="1" si="14"/>
        <v>-13.0814</v>
      </c>
      <c r="I84" s="296">
        <f ca="1">-ROUND((1-VLOOKUP($D84,INDIRECT($B84&amp;"!$C:$S"),I$2,0)/VLOOKUP($D84,INDIRECT($B84&amp;"!$C:$S"),13,0))*100,4)</f>
        <v>-12.0214</v>
      </c>
      <c r="J84" s="296">
        <f t="shared" ca="1" si="14"/>
        <v>0</v>
      </c>
      <c r="K84" s="296">
        <f t="shared" ca="1" si="14"/>
        <v>-10.1744</v>
      </c>
      <c r="L84" s="296">
        <f t="shared" ca="1" si="14"/>
        <v>7.2674000000000003</v>
      </c>
      <c r="M84" s="296">
        <f t="shared" ca="1" si="10"/>
        <v>-12.0214</v>
      </c>
      <c r="O84" s="297">
        <f t="shared" ca="1" si="11"/>
        <v>34.4</v>
      </c>
      <c r="P84" s="297">
        <f t="shared" ca="1" si="11"/>
        <v>29.9</v>
      </c>
      <c r="Q84" s="297">
        <f t="shared" ref="Q84:Q89" ca="1" si="16">P84*0.83/0.82</f>
        <v>30.264634146341461</v>
      </c>
      <c r="R84" s="297">
        <f t="shared" ref="R84:R89" ca="1" si="17">O84*(1+M84/100)-Q84</f>
        <v>4.2536585347363598E-6</v>
      </c>
    </row>
    <row r="85" spans="2:18">
      <c r="B85" s="289" t="s">
        <v>654</v>
      </c>
      <c r="C85" s="289" t="str">
        <f t="shared" si="9"/>
        <v>0660323</v>
      </c>
      <c r="D85" s="289">
        <v>660323</v>
      </c>
      <c r="E85" s="289" t="s">
        <v>637</v>
      </c>
      <c r="G85" s="296">
        <f t="shared" ca="1" si="15"/>
        <v>-1.4535</v>
      </c>
      <c r="H85" s="296">
        <f t="shared" ca="1" si="14"/>
        <v>-13.0814</v>
      </c>
      <c r="I85" s="296">
        <f t="shared" ca="1" si="14"/>
        <v>-12.0214</v>
      </c>
      <c r="J85" s="296">
        <f t="shared" ca="1" si="14"/>
        <v>0</v>
      </c>
      <c r="K85" s="296">
        <f t="shared" ca="1" si="14"/>
        <v>-10.1744</v>
      </c>
      <c r="L85" s="296">
        <f t="shared" ca="1" si="14"/>
        <v>7.2674000000000003</v>
      </c>
      <c r="M85" s="296">
        <f t="shared" ca="1" si="10"/>
        <v>-12.0214</v>
      </c>
      <c r="O85" s="297">
        <f t="shared" ca="1" si="11"/>
        <v>34.4</v>
      </c>
      <c r="P85" s="297">
        <f t="shared" ca="1" si="11"/>
        <v>29.9</v>
      </c>
      <c r="Q85" s="297">
        <f t="shared" ca="1" si="16"/>
        <v>30.264634146341461</v>
      </c>
      <c r="R85" s="297">
        <f t="shared" ca="1" si="17"/>
        <v>4.2536585347363598E-6</v>
      </c>
    </row>
    <row r="86" spans="2:18">
      <c r="B86" s="289" t="s">
        <v>654</v>
      </c>
      <c r="C86" s="289" t="str">
        <f t="shared" si="9"/>
        <v>0660324</v>
      </c>
      <c r="D86" s="289">
        <v>660324</v>
      </c>
      <c r="E86" s="289" t="s">
        <v>641</v>
      </c>
      <c r="G86" s="296">
        <f t="shared" ca="1" si="15"/>
        <v>-1.4535</v>
      </c>
      <c r="H86" s="296">
        <f t="shared" ca="1" si="14"/>
        <v>-13.0814</v>
      </c>
      <c r="I86" s="296">
        <f t="shared" ca="1" si="14"/>
        <v>-12.0214</v>
      </c>
      <c r="J86" s="296">
        <f t="shared" ca="1" si="14"/>
        <v>0</v>
      </c>
      <c r="K86" s="296">
        <f t="shared" ca="1" si="14"/>
        <v>-10.1744</v>
      </c>
      <c r="L86" s="296">
        <f t="shared" ca="1" si="14"/>
        <v>7.2674000000000003</v>
      </c>
      <c r="M86" s="296">
        <f t="shared" ca="1" si="10"/>
        <v>-12.0214</v>
      </c>
      <c r="O86" s="297">
        <f t="shared" ref="O86:P92" ca="1" si="18">(VLOOKUP($D86,INDIRECT($B86&amp;"!$C:$S"),O$2,0))</f>
        <v>34.4</v>
      </c>
      <c r="P86" s="297">
        <f t="shared" ca="1" si="18"/>
        <v>29.9</v>
      </c>
      <c r="Q86" s="297">
        <f t="shared" ca="1" si="16"/>
        <v>30.264634146341461</v>
      </c>
      <c r="R86" s="297">
        <f t="shared" ca="1" si="17"/>
        <v>4.2536585347363598E-6</v>
      </c>
    </row>
    <row r="87" spans="2:18">
      <c r="B87" s="289" t="s">
        <v>654</v>
      </c>
      <c r="C87" s="289" t="str">
        <f t="shared" si="9"/>
        <v>0660325</v>
      </c>
      <c r="D87" s="289">
        <v>660325</v>
      </c>
      <c r="E87" s="289" t="s">
        <v>640</v>
      </c>
      <c r="G87" s="296">
        <f t="shared" ca="1" si="15"/>
        <v>-1.4535</v>
      </c>
      <c r="H87" s="296">
        <f t="shared" ca="1" si="14"/>
        <v>-13.0814</v>
      </c>
      <c r="I87" s="296">
        <f t="shared" ca="1" si="14"/>
        <v>-12.0214</v>
      </c>
      <c r="J87" s="296">
        <f t="shared" ca="1" si="14"/>
        <v>0</v>
      </c>
      <c r="K87" s="296">
        <f t="shared" ca="1" si="14"/>
        <v>-10.1744</v>
      </c>
      <c r="L87" s="296">
        <f t="shared" ca="1" si="14"/>
        <v>7.2674000000000003</v>
      </c>
      <c r="M87" s="296">
        <f t="shared" ca="1" si="10"/>
        <v>-12.0214</v>
      </c>
      <c r="O87" s="297">
        <f t="shared" ca="1" si="18"/>
        <v>34.4</v>
      </c>
      <c r="P87" s="297">
        <f t="shared" ca="1" si="18"/>
        <v>29.9</v>
      </c>
      <c r="Q87" s="297">
        <f t="shared" ca="1" si="16"/>
        <v>30.264634146341461</v>
      </c>
      <c r="R87" s="297">
        <f t="shared" ca="1" si="17"/>
        <v>4.2536585347363598E-6</v>
      </c>
    </row>
    <row r="88" spans="2:18">
      <c r="B88" s="289" t="s">
        <v>654</v>
      </c>
      <c r="C88" s="289" t="str">
        <f t="shared" si="9"/>
        <v>0660336</v>
      </c>
      <c r="D88" s="289">
        <v>660336</v>
      </c>
      <c r="E88" s="289" t="s">
        <v>642</v>
      </c>
      <c r="G88" s="296">
        <f t="shared" ca="1" si="15"/>
        <v>-3.8521000000000001</v>
      </c>
      <c r="H88" s="296">
        <f t="shared" ca="1" si="14"/>
        <v>-10.169499999999999</v>
      </c>
      <c r="I88" s="296">
        <f t="shared" ca="1" si="14"/>
        <v>-9.0739999999999998</v>
      </c>
      <c r="J88" s="296">
        <f t="shared" ca="1" si="14"/>
        <v>0</v>
      </c>
      <c r="K88" s="296">
        <f t="shared" ca="1" si="14"/>
        <v>-12.6348</v>
      </c>
      <c r="L88" s="296">
        <f t="shared" ca="1" si="14"/>
        <v>2.6194000000000002</v>
      </c>
      <c r="M88" s="296">
        <f t="shared" ca="1" si="10"/>
        <v>-9.0739999999999998</v>
      </c>
      <c r="O88" s="297">
        <f t="shared" ca="1" si="18"/>
        <v>64.900000000000006</v>
      </c>
      <c r="P88" s="297">
        <f t="shared" ca="1" si="18"/>
        <v>58.3</v>
      </c>
      <c r="Q88" s="297">
        <f t="shared" ca="1" si="16"/>
        <v>59.010975609756095</v>
      </c>
      <c r="R88" s="297">
        <f t="shared" ca="1" si="17"/>
        <v>-1.6097560902039731E-6</v>
      </c>
    </row>
    <row r="89" spans="2:18">
      <c r="B89" s="289" t="s">
        <v>654</v>
      </c>
      <c r="C89" s="289" t="str">
        <f t="shared" si="9"/>
        <v>0660337</v>
      </c>
      <c r="D89" s="289">
        <v>660337</v>
      </c>
      <c r="E89" s="289" t="s">
        <v>644</v>
      </c>
      <c r="G89" s="296">
        <f t="shared" ca="1" si="15"/>
        <v>-3.8521000000000001</v>
      </c>
      <c r="H89" s="296">
        <f t="shared" ca="1" si="14"/>
        <v>-10.169499999999999</v>
      </c>
      <c r="I89" s="296">
        <f t="shared" ca="1" si="14"/>
        <v>-9.0739999999999998</v>
      </c>
      <c r="J89" s="296">
        <f t="shared" ca="1" si="14"/>
        <v>0</v>
      </c>
      <c r="K89" s="296">
        <f t="shared" ca="1" si="14"/>
        <v>-12.6348</v>
      </c>
      <c r="L89" s="296">
        <f t="shared" ca="1" si="14"/>
        <v>2.6194000000000002</v>
      </c>
      <c r="M89" s="296">
        <f t="shared" ca="1" si="10"/>
        <v>-9.0739999999999998</v>
      </c>
      <c r="O89" s="297">
        <f t="shared" ca="1" si="18"/>
        <v>64.900000000000006</v>
      </c>
      <c r="P89" s="297">
        <f t="shared" ca="1" si="18"/>
        <v>58.3</v>
      </c>
      <c r="Q89" s="297">
        <f t="shared" ca="1" si="16"/>
        <v>59.010975609756095</v>
      </c>
      <c r="R89" s="297">
        <f t="shared" ca="1" si="17"/>
        <v>-1.6097560902039731E-6</v>
      </c>
    </row>
    <row r="90" spans="2:18">
      <c r="B90" s="289" t="s">
        <v>654</v>
      </c>
      <c r="C90" s="289" t="str">
        <f t="shared" si="9"/>
        <v>0660330</v>
      </c>
      <c r="D90" s="289">
        <v>660330</v>
      </c>
      <c r="E90" s="289" t="s">
        <v>633</v>
      </c>
      <c r="G90" s="296">
        <f t="shared" ca="1" si="15"/>
        <v>-3.8511000000000002</v>
      </c>
      <c r="H90" s="296">
        <f t="shared" ca="1" si="14"/>
        <v>-10.269600000000001</v>
      </c>
      <c r="I90" s="296">
        <f t="shared" ca="1" si="14"/>
        <v>-9.1753</v>
      </c>
      <c r="J90" s="296">
        <f t="shared" ca="1" si="14"/>
        <v>0</v>
      </c>
      <c r="K90" s="296">
        <f t="shared" ca="1" si="14"/>
        <v>-12.837</v>
      </c>
      <c r="L90" s="296">
        <f t="shared" ca="1" si="14"/>
        <v>2.5674000000000001</v>
      </c>
      <c r="M90" s="296">
        <f t="shared" ca="1" si="10"/>
        <v>-9.1753</v>
      </c>
      <c r="O90" s="297">
        <f t="shared" ca="1" si="18"/>
        <v>77.900000000000006</v>
      </c>
      <c r="P90" s="297">
        <f t="shared" ca="1" si="18"/>
        <v>69.900000000000006</v>
      </c>
      <c r="Q90" s="297">
        <f t="shared" ref="Q90:Q92" ca="1" si="19">P90*0.83/0.82</f>
        <v>70.752439024390256</v>
      </c>
      <c r="R90" s="297">
        <f t="shared" ref="R90:R92" ca="1" si="20">O90*(1+M90/100)-Q90</f>
        <v>2.2756097450837842E-6</v>
      </c>
    </row>
    <row r="91" spans="2:18">
      <c r="B91" s="289" t="s">
        <v>654</v>
      </c>
      <c r="C91" s="289" t="str">
        <f t="shared" si="9"/>
        <v>0660331</v>
      </c>
      <c r="D91" s="289">
        <v>660331</v>
      </c>
      <c r="E91" s="289" t="s">
        <v>634</v>
      </c>
      <c r="G91" s="296">
        <f t="shared" ca="1" si="15"/>
        <v>-3.8511000000000002</v>
      </c>
      <c r="H91" s="296">
        <f t="shared" ca="1" si="14"/>
        <v>-10.269600000000001</v>
      </c>
      <c r="I91" s="296">
        <f t="shared" ca="1" si="14"/>
        <v>-9.1753</v>
      </c>
      <c r="J91" s="296">
        <f t="shared" ca="1" si="14"/>
        <v>0</v>
      </c>
      <c r="K91" s="296">
        <f t="shared" ca="1" si="14"/>
        <v>-12.837</v>
      </c>
      <c r="L91" s="296">
        <f t="shared" ca="1" si="14"/>
        <v>2.5674000000000001</v>
      </c>
      <c r="M91" s="296">
        <f t="shared" ca="1" si="10"/>
        <v>-9.1753</v>
      </c>
      <c r="O91" s="297">
        <f t="shared" ca="1" si="18"/>
        <v>77.900000000000006</v>
      </c>
      <c r="P91" s="297">
        <f t="shared" ca="1" si="18"/>
        <v>69.900000000000006</v>
      </c>
      <c r="Q91" s="297">
        <f t="shared" ca="1" si="19"/>
        <v>70.752439024390256</v>
      </c>
      <c r="R91" s="297">
        <f t="shared" ca="1" si="20"/>
        <v>2.2756097450837842E-6</v>
      </c>
    </row>
    <row r="92" spans="2:18">
      <c r="B92" s="289" t="s">
        <v>654</v>
      </c>
      <c r="C92" s="289" t="str">
        <f t="shared" si="9"/>
        <v>0660338</v>
      </c>
      <c r="D92" s="289">
        <v>660338</v>
      </c>
      <c r="E92" s="289" t="s">
        <v>636</v>
      </c>
      <c r="G92" s="296">
        <f t="shared" ca="1" si="15"/>
        <v>2.2978999999999998</v>
      </c>
      <c r="H92" s="296">
        <f t="shared" ca="1" si="14"/>
        <v>-9.6249000000000002</v>
      </c>
      <c r="I92" s="296">
        <f t="shared" ca="1" si="14"/>
        <v>-8.5228000000000002</v>
      </c>
      <c r="J92" s="296">
        <f t="shared" ca="1" si="14"/>
        <v>0</v>
      </c>
      <c r="K92" s="296">
        <f t="shared" ca="1" si="14"/>
        <v>-9.6249000000000002</v>
      </c>
      <c r="L92" s="296">
        <f t="shared" ca="1" si="14"/>
        <v>-23.209499999999998</v>
      </c>
      <c r="M92" s="296">
        <f t="shared" ca="1" si="10"/>
        <v>-8.5228000000000002</v>
      </c>
      <c r="O92" s="297">
        <f t="shared" ca="1" si="18"/>
        <v>41.936331109154239</v>
      </c>
      <c r="P92" s="297">
        <f t="shared" ca="1" si="18"/>
        <v>37.9</v>
      </c>
      <c r="Q92" s="297">
        <f t="shared" ca="1" si="19"/>
        <v>38.362195121951217</v>
      </c>
      <c r="R92" s="297">
        <f t="shared" ca="1" si="20"/>
        <v>-1.364056797115154E-5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CAPA</vt:lpstr>
      <vt:lpstr>OTC</vt:lpstr>
      <vt:lpstr>HO</vt:lpstr>
      <vt:lpstr>HO_KITS </vt:lpstr>
      <vt:lpstr>DERMA_COSM</vt:lpstr>
      <vt:lpstr>DERMA_MEDIC</vt:lpstr>
      <vt:lpstr>Ex-Novartis OTC</vt:lpstr>
      <vt:lpstr>Fatores Derma</vt:lpstr>
      <vt:lpstr>DERMA_COSM!Print_Area</vt:lpstr>
      <vt:lpstr>DERMA_MEDIC!Print_Area</vt:lpstr>
      <vt:lpstr>'Ex-Novartis OTC'!Print_Area</vt:lpstr>
      <vt:lpstr>'HO_KITS '!Print_Area</vt:lpstr>
      <vt:lpstr>OTC!Print_Area</vt:lpstr>
      <vt:lpstr>'Ex-Novartis OTC'!Print_Titles</vt:lpstr>
      <vt:lpstr>OTC!Print_Titles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Dir. de Informações &amp; Recursos</dc:creator>
  <cp:lastModifiedBy>rmd37017</cp:lastModifiedBy>
  <cp:lastPrinted>2015-11-16T11:56:43Z</cp:lastPrinted>
  <dcterms:created xsi:type="dcterms:W3CDTF">1999-08-12T18:17:44Z</dcterms:created>
  <dcterms:modified xsi:type="dcterms:W3CDTF">2016-04-04T12:18:11Z</dcterms:modified>
</cp:coreProperties>
</file>