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360" yWindow="735" windowWidth="14760" windowHeight="4740"/>
  </bookViews>
  <sheets>
    <sheet name="CLC" sheetId="2" r:id="rId1"/>
    <sheet name="CLC 2014" sheetId="1" state="hidden" r:id="rId2"/>
  </sheets>
  <calcPr calcId="171027"/>
</workbook>
</file>

<file path=xl/calcChain.xml><?xml version="1.0" encoding="utf-8"?>
<calcChain xmlns="http://schemas.openxmlformats.org/spreadsheetml/2006/main">
  <c r="AA23" i="2" l="1"/>
  <c r="AA21" i="2"/>
  <c r="AA18" i="2"/>
  <c r="AA17" i="2"/>
  <c r="AA16" i="2"/>
  <c r="AA15" i="2"/>
  <c r="AA14" i="2"/>
  <c r="AA13" i="2"/>
  <c r="AA12" i="2"/>
  <c r="AA11" i="2"/>
  <c r="G21" i="2" l="1"/>
  <c r="H21" i="2" s="1"/>
  <c r="G17" i="2"/>
  <c r="M17" i="2" s="1"/>
  <c r="N17" i="2" s="1"/>
  <c r="G16" i="2"/>
  <c r="H16" i="2" s="1"/>
  <c r="G15" i="2"/>
  <c r="I15" i="2" s="1"/>
  <c r="I16" i="2" l="1"/>
  <c r="I17" i="2"/>
  <c r="J17" i="2" s="1"/>
  <c r="K17" i="2"/>
  <c r="L17" i="2" s="1"/>
  <c r="H17" i="2"/>
  <c r="O17" i="2"/>
  <c r="P17" i="2" s="1"/>
  <c r="H15" i="2"/>
  <c r="G13" i="2" l="1"/>
  <c r="I13" i="2" l="1"/>
  <c r="H13" i="2"/>
  <c r="G12" i="2"/>
  <c r="H12" i="2" l="1"/>
  <c r="I12" i="2"/>
  <c r="G23" i="2"/>
  <c r="H23" i="2" s="1"/>
  <c r="G18" i="2"/>
  <c r="G14" i="2"/>
  <c r="G11" i="2"/>
  <c r="H11" i="2" s="1"/>
  <c r="I18" i="2" l="1"/>
  <c r="J18" i="2" s="1"/>
  <c r="H18" i="2"/>
  <c r="I14" i="2"/>
  <c r="H14" i="2"/>
  <c r="K23" i="2"/>
  <c r="L23" i="2" s="1"/>
  <c r="M23" i="2"/>
  <c r="N23" i="2" s="1"/>
  <c r="I23" i="2"/>
  <c r="J23" i="2" s="1"/>
  <c r="O23" i="2"/>
  <c r="P23" i="2" s="1"/>
  <c r="K18" i="2"/>
  <c r="L18" i="2" s="1"/>
  <c r="O18" i="2"/>
  <c r="P18" i="2" s="1"/>
  <c r="M18" i="2"/>
  <c r="N18" i="2" s="1"/>
  <c r="O21" i="2"/>
  <c r="P21" i="2" s="1"/>
  <c r="K21" i="2"/>
  <c r="L21" i="2" s="1"/>
  <c r="M21" i="2"/>
  <c r="N21" i="2" s="1"/>
  <c r="I21" i="2"/>
  <c r="J21" i="2" s="1"/>
  <c r="O15" i="2"/>
  <c r="P15" i="2" s="1"/>
  <c r="K15" i="2"/>
  <c r="L15" i="2" s="1"/>
  <c r="J15" i="2"/>
  <c r="M15" i="2"/>
  <c r="N15" i="2" s="1"/>
  <c r="K14" i="2" l="1"/>
  <c r="L14" i="2" s="1"/>
  <c r="O14" i="2"/>
  <c r="P14" i="2" s="1"/>
  <c r="M14" i="2"/>
  <c r="N14" i="2" s="1"/>
  <c r="J14" i="2"/>
  <c r="K12" i="2"/>
  <c r="O12" i="2"/>
  <c r="P12" i="2" s="1"/>
  <c r="J12" i="2"/>
  <c r="M12" i="2"/>
  <c r="N12" i="2" s="1"/>
  <c r="O13" i="2"/>
  <c r="P13" i="2" s="1"/>
  <c r="K13" i="2"/>
  <c r="L13" i="2" s="1"/>
  <c r="J13" i="2"/>
  <c r="M13" i="2"/>
  <c r="N13" i="2" s="1"/>
  <c r="K16" i="2"/>
  <c r="L16" i="2" s="1"/>
  <c r="O16" i="2"/>
  <c r="P16" i="2" s="1"/>
  <c r="M16" i="2"/>
  <c r="N16" i="2" s="1"/>
  <c r="J16" i="2"/>
  <c r="L12" i="2"/>
  <c r="Z65" i="1"/>
  <c r="H65" i="1" s="1"/>
  <c r="N65" i="1" s="1"/>
  <c r="O65" i="1" s="1"/>
  <c r="Z61" i="1"/>
  <c r="H61" i="1" s="1"/>
  <c r="Z57" i="1"/>
  <c r="H57" i="1" s="1"/>
  <c r="Z46" i="1"/>
  <c r="H46" i="1" s="1"/>
  <c r="Z44" i="1"/>
  <c r="H44" i="1" s="1"/>
  <c r="Z36" i="1"/>
  <c r="H36" i="1" s="1"/>
  <c r="Z35" i="1"/>
  <c r="H35" i="1" s="1"/>
  <c r="Z32" i="1"/>
  <c r="H32" i="1" s="1"/>
  <c r="N32" i="1" s="1"/>
  <c r="O32" i="1" s="1"/>
  <c r="Z30" i="1"/>
  <c r="H30" i="1" s="1"/>
  <c r="Z26" i="1"/>
  <c r="H26" i="1" s="1"/>
  <c r="Z25" i="1"/>
  <c r="H25" i="1" s="1"/>
  <c r="Z19" i="1"/>
  <c r="H19" i="1" s="1"/>
  <c r="Z18" i="1"/>
  <c r="H18" i="1" s="1"/>
  <c r="Z54" i="1"/>
  <c r="H54" i="1" s="1"/>
  <c r="Z50" i="1"/>
  <c r="H50" i="1" s="1"/>
  <c r="Z40" i="1"/>
  <c r="H40" i="1" s="1"/>
  <c r="Z37" i="1"/>
  <c r="H37" i="1" s="1"/>
  <c r="Z34" i="1"/>
  <c r="H34" i="1" s="1"/>
  <c r="Z33" i="1"/>
  <c r="H33" i="1" s="1"/>
  <c r="Z29" i="1"/>
  <c r="H29" i="1" s="1"/>
  <c r="L29" i="1" s="1"/>
  <c r="M29" i="1" s="1"/>
  <c r="Z28" i="1"/>
  <c r="H28" i="1" s="1"/>
  <c r="Z24" i="1"/>
  <c r="H24" i="1" s="1"/>
  <c r="Z20" i="1"/>
  <c r="H20" i="1" s="1"/>
  <c r="Z14" i="1"/>
  <c r="H14" i="1" s="1"/>
  <c r="Z13" i="1"/>
  <c r="H13" i="1" s="1"/>
  <c r="Z12" i="1"/>
  <c r="H12" i="1" s="1"/>
  <c r="Z11" i="1"/>
  <c r="H11" i="1" s="1"/>
  <c r="J19" i="1" l="1"/>
  <c r="K19" i="1" s="1"/>
  <c r="L19" i="1"/>
  <c r="M19" i="1" s="1"/>
  <c r="L46" i="1"/>
  <c r="M46" i="1" s="1"/>
  <c r="N46" i="1"/>
  <c r="O46" i="1" s="1"/>
  <c r="L26" i="1"/>
  <c r="M26" i="1" s="1"/>
  <c r="N26" i="1"/>
  <c r="O26" i="1" s="1"/>
  <c r="J36" i="1"/>
  <c r="K36" i="1" s="1"/>
  <c r="L36" i="1"/>
  <c r="M36" i="1" s="1"/>
  <c r="N61" i="1"/>
  <c r="O61" i="1" s="1"/>
  <c r="I61" i="1"/>
  <c r="I32" i="1"/>
  <c r="I65" i="1"/>
  <c r="J65" i="1"/>
  <c r="K65" i="1" s="1"/>
  <c r="I13" i="1"/>
  <c r="J13" i="1"/>
  <c r="K13" i="1" s="1"/>
  <c r="N13" i="1"/>
  <c r="O13" i="1" s="1"/>
  <c r="L13" i="1"/>
  <c r="M13" i="1" s="1"/>
  <c r="J20" i="1"/>
  <c r="K20" i="1" s="1"/>
  <c r="N20" i="1"/>
  <c r="O20" i="1" s="1"/>
  <c r="I20" i="1"/>
  <c r="L20" i="1"/>
  <c r="M20" i="1" s="1"/>
  <c r="L28" i="1"/>
  <c r="M28" i="1" s="1"/>
  <c r="I28" i="1"/>
  <c r="J28" i="1"/>
  <c r="K28" i="1" s="1"/>
  <c r="N28" i="1"/>
  <c r="O28" i="1" s="1"/>
  <c r="L33" i="1"/>
  <c r="M33" i="1" s="1"/>
  <c r="I33" i="1"/>
  <c r="N33" i="1"/>
  <c r="O33" i="1" s="1"/>
  <c r="J37" i="1"/>
  <c r="K37" i="1" s="1"/>
  <c r="L37" i="1"/>
  <c r="M37" i="1" s="1"/>
  <c r="I37" i="1"/>
  <c r="N37" i="1"/>
  <c r="O37" i="1" s="1"/>
  <c r="L50" i="1"/>
  <c r="M50" i="1" s="1"/>
  <c r="J50" i="1"/>
  <c r="K50" i="1" s="1"/>
  <c r="I50" i="1"/>
  <c r="N50" i="1"/>
  <c r="O50" i="1" s="1"/>
  <c r="N18" i="1"/>
  <c r="O18" i="1" s="1"/>
  <c r="J18" i="1"/>
  <c r="K18" i="1" s="1"/>
  <c r="I18" i="1"/>
  <c r="J30" i="1"/>
  <c r="K30" i="1" s="1"/>
  <c r="N30" i="1"/>
  <c r="O30" i="1" s="1"/>
  <c r="L30" i="1"/>
  <c r="M30" i="1" s="1"/>
  <c r="J44" i="1"/>
  <c r="K44" i="1" s="1"/>
  <c r="L44" i="1"/>
  <c r="M44" i="1" s="1"/>
  <c r="N44" i="1"/>
  <c r="O44" i="1" s="1"/>
  <c r="N14" i="1"/>
  <c r="O14" i="1" s="1"/>
  <c r="I14" i="1"/>
  <c r="N24" i="1"/>
  <c r="O24" i="1" s="1"/>
  <c r="I24" i="1"/>
  <c r="N34" i="1"/>
  <c r="O34" i="1" s="1"/>
  <c r="J34" i="1"/>
  <c r="K34" i="1" s="1"/>
  <c r="I34" i="1"/>
  <c r="L34" i="1"/>
  <c r="M34" i="1" s="1"/>
  <c r="J40" i="1"/>
  <c r="K40" i="1" s="1"/>
  <c r="L40" i="1"/>
  <c r="M40" i="1" s="1"/>
  <c r="N54" i="1"/>
  <c r="O54" i="1" s="1"/>
  <c r="J54" i="1"/>
  <c r="K54" i="1" s="1"/>
  <c r="I11" i="1"/>
  <c r="L11" i="1"/>
  <c r="M11" i="1" s="1"/>
  <c r="J11" i="1"/>
  <c r="K11" i="1" s="1"/>
  <c r="N25" i="1"/>
  <c r="O25" i="1" s="1"/>
  <c r="I25" i="1"/>
  <c r="J25" i="1"/>
  <c r="K25" i="1" s="1"/>
  <c r="J35" i="1"/>
  <c r="K35" i="1" s="1"/>
  <c r="L35" i="1"/>
  <c r="M35" i="1" s="1"/>
  <c r="N35" i="1"/>
  <c r="O35" i="1" s="1"/>
  <c r="L57" i="1"/>
  <c r="M57" i="1" s="1"/>
  <c r="N57" i="1"/>
  <c r="O57" i="1" s="1"/>
  <c r="I57" i="1"/>
  <c r="I12" i="1"/>
  <c r="L12" i="1"/>
  <c r="M12" i="1" s="1"/>
  <c r="N12" i="1"/>
  <c r="O12" i="1" s="1"/>
  <c r="J12" i="1"/>
  <c r="K12" i="1" s="1"/>
  <c r="N19" i="1"/>
  <c r="O19" i="1" s="1"/>
  <c r="I26" i="1"/>
  <c r="J32" i="1"/>
  <c r="K32" i="1" s="1"/>
  <c r="N36" i="1"/>
  <c r="O36" i="1" s="1"/>
  <c r="I46" i="1"/>
  <c r="J61" i="1"/>
  <c r="K61" i="1" s="1"/>
  <c r="I19" i="1"/>
  <c r="J26" i="1"/>
  <c r="K26" i="1" s="1"/>
  <c r="L32" i="1"/>
  <c r="M32" i="1" s="1"/>
  <c r="I36" i="1"/>
  <c r="J46" i="1"/>
  <c r="K46" i="1" s="1"/>
  <c r="L61" i="1"/>
  <c r="M61" i="1" s="1"/>
  <c r="L65" i="1"/>
  <c r="M65" i="1" s="1"/>
  <c r="J14" i="1"/>
  <c r="K14" i="1" s="1"/>
  <c r="N11" i="1"/>
  <c r="O11" i="1" s="1"/>
  <c r="L14" i="1"/>
  <c r="M14" i="1" s="1"/>
  <c r="L18" i="1"/>
  <c r="M18" i="1" s="1"/>
  <c r="L24" i="1"/>
  <c r="M24" i="1" s="1"/>
  <c r="L25" i="1"/>
  <c r="M25" i="1" s="1"/>
  <c r="J29" i="1"/>
  <c r="K29" i="1" s="1"/>
  <c r="I30" i="1"/>
  <c r="I35" i="1"/>
  <c r="I40" i="1"/>
  <c r="I44" i="1"/>
  <c r="L54" i="1"/>
  <c r="M54" i="1" s="1"/>
  <c r="J57" i="1"/>
  <c r="K57" i="1" s="1"/>
  <c r="J24" i="1"/>
  <c r="K24" i="1" s="1"/>
  <c r="I29" i="1"/>
  <c r="N29" i="1"/>
  <c r="O29" i="1" s="1"/>
  <c r="N40" i="1"/>
  <c r="O40" i="1" s="1"/>
  <c r="J33" i="1"/>
  <c r="K33" i="1" s="1"/>
  <c r="I54" i="1"/>
  <c r="O11" i="2" l="1"/>
  <c r="P11" i="2" s="1"/>
  <c r="K11" i="2"/>
  <c r="L11" i="2" s="1"/>
  <c r="I11" i="2"/>
  <c r="J11" i="2" s="1"/>
  <c r="M11" i="2"/>
  <c r="N11" i="2" s="1"/>
</calcChain>
</file>

<file path=xl/sharedStrings.xml><?xml version="1.0" encoding="utf-8"?>
<sst xmlns="http://schemas.openxmlformats.org/spreadsheetml/2006/main" count="269" uniqueCount="156">
  <si>
    <t>ALCON LABORATÓRIOS DO BRASIL</t>
  </si>
  <si>
    <t>LISTA GERAL DE PREÇOS</t>
  </si>
  <si>
    <t>CÓDIGO</t>
  </si>
  <si>
    <t>Créd.</t>
  </si>
  <si>
    <t>UN</t>
  </si>
  <si>
    <t>PREÇO R$ ( 18% )</t>
  </si>
  <si>
    <t>PREÇO R$ - 19%</t>
  </si>
  <si>
    <t>PREÇO R$ - 17%</t>
  </si>
  <si>
    <t>PREÇO R$ - 12%</t>
  </si>
  <si>
    <t>ALÍQ</t>
  </si>
  <si>
    <t>GLOBAL</t>
  </si>
  <si>
    <t>LOCAL</t>
  </si>
  <si>
    <t>CÓD.  BARRAS</t>
  </si>
  <si>
    <t>VISION CARE / LUBRIFICANTES</t>
  </si>
  <si>
    <t>Pres.</t>
  </si>
  <si>
    <t>P/CX.</t>
  </si>
  <si>
    <t>Sem IPI</t>
  </si>
  <si>
    <t>Com IPI</t>
  </si>
  <si>
    <t>IPI</t>
  </si>
  <si>
    <t>PRODUTOS</t>
  </si>
  <si>
    <t>Fatores conversão Preço Fábrica - Base PF 18%</t>
  </si>
  <si>
    <t>0400730011</t>
  </si>
  <si>
    <t>7896548134542</t>
  </si>
  <si>
    <t>CLENS-100</t>
  </si>
  <si>
    <t>Frasco c/ 15 mL</t>
  </si>
  <si>
    <t>NÃO</t>
  </si>
  <si>
    <t>Lista</t>
  </si>
  <si>
    <t>0001440255</t>
  </si>
  <si>
    <t>7896548132807</t>
  </si>
  <si>
    <t xml:space="preserve">OPTI-FREE EXPRESS </t>
  </si>
  <si>
    <t>Frasco c/ 120 mL</t>
  </si>
  <si>
    <t>ICMS</t>
  </si>
  <si>
    <t>Positiva</t>
  </si>
  <si>
    <t>Negativa</t>
  </si>
  <si>
    <t>Neutra</t>
  </si>
  <si>
    <t>0001440257</t>
  </si>
  <si>
    <t>7896548132494</t>
  </si>
  <si>
    <t>Frasco c/ 355 mL</t>
  </si>
  <si>
    <t>0001320078</t>
  </si>
  <si>
    <t>7896548169995</t>
  </si>
  <si>
    <t>OPTI-FREE EXPRESS PROMOCIONAL</t>
  </si>
  <si>
    <t xml:space="preserve">(OF Express 355 mL + OF Express 90 mL Amostra Grátis + Tela Protetora OFX + </t>
  </si>
  <si>
    <t>Estojo) - Embalagem Única</t>
  </si>
  <si>
    <t>(Disponível apenas para Redes de Drogarias / Óticas)</t>
  </si>
  <si>
    <t>7896548198650</t>
  </si>
  <si>
    <r>
      <t xml:space="preserve">OPTI-FREE EXPRESS </t>
    </r>
    <r>
      <rPr>
        <sz val="9"/>
        <color indexed="10"/>
        <rFont val="Arial"/>
        <family val="2"/>
      </rPr>
      <t>(IMPORTADO)</t>
    </r>
  </si>
  <si>
    <t>7896548198667</t>
  </si>
  <si>
    <t>7896548198643</t>
  </si>
  <si>
    <r>
      <t xml:space="preserve">OPTI-FREE EXPRESS PROMOCIONAL </t>
    </r>
    <r>
      <rPr>
        <sz val="9"/>
        <color indexed="10"/>
        <rFont val="Arial"/>
        <family val="2"/>
      </rPr>
      <t>(IMPORTADO)</t>
    </r>
  </si>
  <si>
    <t>0003560216</t>
  </si>
  <si>
    <t>7896548198094</t>
  </si>
  <si>
    <t>OPTI-FREE REPLENISH</t>
  </si>
  <si>
    <t>7896548198100</t>
  </si>
  <si>
    <t>Frasco c/ 300 mL</t>
  </si>
  <si>
    <t>0003560077</t>
  </si>
  <si>
    <t>7896548197417</t>
  </si>
  <si>
    <t>OPTI-FREE REPLENISH PROMOCIONAL (Disponível apenas p/ Farmácia e Drogaria)</t>
  </si>
  <si>
    <t>VARIÁVEL - VERIFICAR ESTOQUE</t>
  </si>
  <si>
    <t>7896548198704</t>
  </si>
  <si>
    <r>
      <t xml:space="preserve">OPTI-FREE REPLENISH </t>
    </r>
    <r>
      <rPr>
        <sz val="9"/>
        <color indexed="10"/>
        <rFont val="Arial"/>
        <family val="2"/>
      </rPr>
      <t>(IMPORTADO)</t>
    </r>
  </si>
  <si>
    <t>7896548198711</t>
  </si>
  <si>
    <t>7896548198674</t>
  </si>
  <si>
    <r>
      <t>VARIÁVEL - VERIFICAR ESTOQUE</t>
    </r>
    <r>
      <rPr>
        <sz val="9"/>
        <color indexed="10"/>
        <rFont val="Arial"/>
        <family val="2"/>
      </rPr>
      <t xml:space="preserve"> (IMPORTADO)</t>
    </r>
  </si>
  <si>
    <t>0401510132</t>
  </si>
  <si>
    <t>7896548120590</t>
  </si>
  <si>
    <t>OPTI-FREE SUPRACLENS</t>
  </si>
  <si>
    <t>Frasco c/ 3 mL</t>
  </si>
  <si>
    <t>N/A</t>
  </si>
  <si>
    <t>0012880079</t>
  </si>
  <si>
    <t>7896548198186</t>
  </si>
  <si>
    <t>OPTI-FREE GP</t>
  </si>
  <si>
    <t>7896548198605</t>
  </si>
  <si>
    <t>OPTI F.PUREMOIST 120ML</t>
  </si>
  <si>
    <t>7896548198612</t>
  </si>
  <si>
    <t>OPTI F.PUREMOIST 300ML</t>
  </si>
  <si>
    <t>7896548198797</t>
  </si>
  <si>
    <t>OPTI-FREE PURE MOIST PROMOCIONAL (Disponível apenas p/ Farmácia e Drogaria)</t>
  </si>
  <si>
    <t>KITS</t>
  </si>
  <si>
    <t>0003560075</t>
  </si>
  <si>
    <t>7896548197349</t>
  </si>
  <si>
    <t>DUPLA OPTI-FREE REPLENISH</t>
  </si>
  <si>
    <t>(OF Replenish 420 mL (300 mL + 120 mL Amostras Grátis) + Clens-100 15 mL</t>
  </si>
  <si>
    <t>+ Tela Protetora OFR + Estojo) - Bolsa Nylon</t>
  </si>
  <si>
    <t>(Disponível apenas para Óticas)</t>
  </si>
  <si>
    <t>0000500206</t>
  </si>
  <si>
    <t>7896548161418</t>
  </si>
  <si>
    <t>ESTOJO P/CONSERVAÇÃO DE LENTES (Importado)</t>
  </si>
  <si>
    <t>(Disponível apenas para Óticas/Clínicas/Centros de Adaptação)</t>
  </si>
  <si>
    <t>0003560073</t>
  </si>
  <si>
    <t>7896548197356</t>
  </si>
  <si>
    <t>OPTI-FREE REPLENISH PAK</t>
  </si>
  <si>
    <t>(Disponível apenas para Clínicas e Centros de Adaptação)</t>
  </si>
  <si>
    <t>0003560074</t>
  </si>
  <si>
    <t>7896548197394</t>
  </si>
  <si>
    <t>SISTEMA OPTI-FREE REPLENISH</t>
  </si>
  <si>
    <t>(OF Replenish 420 mL (300 mL + 120 mL Amostras Grátis) + OF Supraclens 3 mL</t>
  </si>
  <si>
    <t>+ Clens-100 15 mL + Tela Protetora OFR + Estojo) - Bolsa Nylon</t>
  </si>
  <si>
    <t>0012880081</t>
  </si>
  <si>
    <t>7896548198858</t>
  </si>
  <si>
    <t>OPTI-FREE GP PAK</t>
  </si>
  <si>
    <t>(Opti-Free GP 120 mL + Clens-100 15 mL + Tela Protetora Opti-Free GP +</t>
  </si>
  <si>
    <t> Estojo ) - Bolsa Nylon</t>
  </si>
  <si>
    <t>7896548198803</t>
  </si>
  <si>
    <t>DUPLA OPTI-FREE PURE MOIST</t>
  </si>
  <si>
    <t>(OF PURE MOIST 420 mL (300 mL + 120 mL Amostras Grátis) + Clens-100 15 mL</t>
  </si>
  <si>
    <t>0003610133</t>
  </si>
  <si>
    <t>7896548198810</t>
  </si>
  <si>
    <t>OPTI-FREE PURE MOIST PAK</t>
  </si>
  <si>
    <t>0003610134</t>
  </si>
  <si>
    <t>7896548198827</t>
  </si>
  <si>
    <t>SISTEMA OPTI-FREE PURE MOIST</t>
  </si>
  <si>
    <t>JDE</t>
  </si>
  <si>
    <t>0003610109</t>
  </si>
  <si>
    <t>0003610108</t>
  </si>
  <si>
    <t>0003610111</t>
  </si>
  <si>
    <t>0003610132</t>
  </si>
  <si>
    <t>% Aumento</t>
  </si>
  <si>
    <t>0001440602</t>
  </si>
  <si>
    <t>0001440601</t>
  </si>
  <si>
    <t>0001440595</t>
  </si>
  <si>
    <t>0003560217</t>
  </si>
  <si>
    <t>0003560267</t>
  </si>
  <si>
    <t>0003560266</t>
  </si>
  <si>
    <t>0003560045</t>
  </si>
  <si>
    <t>0002850053</t>
  </si>
  <si>
    <r>
      <t>OPTI-FREE SUPRACLENS</t>
    </r>
    <r>
      <rPr>
        <sz val="9"/>
        <color rgb="FFFF0000"/>
        <rFont val="Arial"/>
        <family val="2"/>
      </rPr>
      <t xml:space="preserve"> (IMPORTADO)</t>
    </r>
  </si>
  <si>
    <t>NOVO</t>
  </si>
  <si>
    <t>7896548199268</t>
  </si>
  <si>
    <t xml:space="preserve">PREÇO R$ - 18% </t>
  </si>
  <si>
    <t>0001440613</t>
  </si>
  <si>
    <t>7896548199435</t>
  </si>
  <si>
    <t>PREÇO R$ - 17,5%</t>
  </si>
  <si>
    <t>PREÇO R$ - 20%</t>
  </si>
  <si>
    <t>0003630056</t>
  </si>
  <si>
    <t>7899882100051</t>
  </si>
  <si>
    <t>0003610343</t>
  </si>
  <si>
    <t>7899882100143</t>
  </si>
  <si>
    <t>0003610416</t>
  </si>
  <si>
    <t>0003580197</t>
  </si>
  <si>
    <t>7896548199398</t>
  </si>
  <si>
    <t>7896548199886</t>
  </si>
  <si>
    <t>Vigência: 01/abril/ 2018</t>
  </si>
  <si>
    <t>OF Puremoist 120ml</t>
  </si>
  <si>
    <t>Starter Kit OF Puremoist 120ml</t>
  </si>
  <si>
    <t>OF Express 120ml</t>
  </si>
  <si>
    <t>Clens-100 15ml</t>
  </si>
  <si>
    <t>Clear Care Plus 360ml</t>
  </si>
  <si>
    <t>Kit Clear Care 360ml</t>
  </si>
  <si>
    <t>Preço 2017</t>
  </si>
  <si>
    <t>Preço 2018</t>
  </si>
  <si>
    <t>(OF Puremoist 120 ml + Estojo)</t>
  </si>
  <si>
    <t>(Clear Care Plus 360 ml + Estojo)</t>
  </si>
  <si>
    <t>Simple Clean Promocional (360 ml +120 ml)</t>
  </si>
  <si>
    <t>OF Express Promocional (355 ml +120 ml)</t>
  </si>
  <si>
    <t>OF Replenish Promocional (300 ml +120 ml)</t>
  </si>
  <si>
    <t>OF Puremoist Promocional (300 ml +120 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</si>
</sst>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0.0%"/>
    <numFmt numFmtId="168" formatCode="_-* #,##0.0000_-;\-* #,##0.000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i/>
      <sz val="8"/>
      <color indexed="12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indexed="8"/>
      <name val="Cambria"/>
      <family val="1"/>
      <scheme val="major"/>
    </font>
    <font>
      <b/>
      <i/>
      <u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207">
    <xf numFmtId="0" fontId="0" fillId="0" borderId="0" xfId="0"/>
    <xf numFmtId="0" fontId="3" fillId="0" borderId="0" xfId="3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5" fillId="2" borderId="1" xfId="0" quotePrefix="1" applyNumberFormat="1" applyFont="1" applyFill="1" applyBorder="1" applyAlignment="1">
      <alignment horizontal="centerContinuous"/>
    </xf>
    <xf numFmtId="2" fontId="5" fillId="2" borderId="2" xfId="0" quotePrefix="1" applyNumberFormat="1" applyFont="1" applyFill="1" applyBorder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2" fontId="5" fillId="2" borderId="3" xfId="0" quotePrefix="1" applyNumberFormat="1" applyFont="1" applyFill="1" applyBorder="1" applyAlignment="1">
      <alignment horizontal="centerContinuous"/>
    </xf>
    <xf numFmtId="2" fontId="6" fillId="2" borderId="4" xfId="0" applyNumberFormat="1" applyFont="1" applyFill="1" applyBorder="1" applyAlignment="1">
      <alignment horizontal="centerContinuous"/>
    </xf>
    <xf numFmtId="2" fontId="7" fillId="2" borderId="0" xfId="0" quotePrefix="1" applyNumberFormat="1" applyFont="1" applyFill="1" applyBorder="1" applyAlignment="1">
      <alignment horizontal="centerContinuous"/>
    </xf>
    <xf numFmtId="2" fontId="5" fillId="2" borderId="0" xfId="0" quotePrefix="1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 horizontal="centerContinuous"/>
    </xf>
    <xf numFmtId="2" fontId="8" fillId="2" borderId="5" xfId="0" applyNumberFormat="1" applyFont="1" applyFill="1" applyBorder="1" applyAlignment="1">
      <alignment horizontal="centerContinuous"/>
    </xf>
    <xf numFmtId="2" fontId="9" fillId="2" borderId="4" xfId="0" quotePrefix="1" applyNumberFormat="1" applyFont="1" applyFill="1" applyBorder="1" applyAlignment="1">
      <alignment horizontal="centerContinuous"/>
    </xf>
    <xf numFmtId="2" fontId="9" fillId="2" borderId="0" xfId="0" applyNumberFormat="1" applyFont="1" applyFill="1" applyBorder="1" applyAlignment="1">
      <alignment horizontal="centerContinuous"/>
    </xf>
    <xf numFmtId="2" fontId="9" fillId="2" borderId="0" xfId="0" quotePrefix="1" applyNumberFormat="1" applyFont="1" applyFill="1" applyBorder="1" applyAlignment="1">
      <alignment horizontal="centerContinuous"/>
    </xf>
    <xf numFmtId="2" fontId="10" fillId="2" borderId="5" xfId="0" applyNumberFormat="1" applyFont="1" applyFill="1" applyBorder="1" applyAlignment="1">
      <alignment horizontal="centerContinuous"/>
    </xf>
    <xf numFmtId="2" fontId="11" fillId="2" borderId="4" xfId="0" applyNumberFormat="1" applyFont="1" applyFill="1" applyBorder="1" applyAlignment="1">
      <alignment horizontal="left"/>
    </xf>
    <xf numFmtId="2" fontId="13" fillId="2" borderId="0" xfId="4" applyNumberFormat="1" applyFont="1" applyFill="1" applyBorder="1" applyAlignment="1" applyProtection="1">
      <alignment horizontal="left"/>
    </xf>
    <xf numFmtId="2" fontId="9" fillId="2" borderId="5" xfId="0" quotePrefix="1" applyNumberFormat="1" applyFont="1" applyFill="1" applyBorder="1" applyAlignment="1">
      <alignment horizontal="centerContinuous"/>
    </xf>
    <xf numFmtId="2" fontId="5" fillId="2" borderId="6" xfId="0" quotePrefix="1" applyNumberFormat="1" applyFont="1" applyFill="1" applyBorder="1" applyAlignment="1">
      <alignment horizontal="centerContinuous"/>
    </xf>
    <xf numFmtId="2" fontId="5" fillId="2" borderId="7" xfId="0" quotePrefix="1" applyNumberFormat="1" applyFont="1" applyFill="1" applyBorder="1" applyAlignment="1">
      <alignment horizontal="centerContinuous"/>
    </xf>
    <xf numFmtId="2" fontId="5" fillId="2" borderId="7" xfId="0" applyNumberFormat="1" applyFont="1" applyFill="1" applyBorder="1" applyAlignment="1">
      <alignment horizontal="centerContinuous"/>
    </xf>
    <xf numFmtId="2" fontId="5" fillId="2" borderId="8" xfId="0" quotePrefix="1" applyNumberFormat="1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5" fillId="2" borderId="10" xfId="0" quotePrefix="1" applyFont="1" applyFill="1" applyBorder="1" applyAlignment="1">
      <alignment horizontal="centerContinuous"/>
    </xf>
    <xf numFmtId="0" fontId="5" fillId="2" borderId="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quotePrefix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4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Continuous"/>
    </xf>
    <xf numFmtId="0" fontId="5" fillId="3" borderId="0" xfId="0" quotePrefix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Continuous"/>
    </xf>
    <xf numFmtId="0" fontId="14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3" xfId="0" quotePrefix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164" fontId="15" fillId="4" borderId="13" xfId="0" applyNumberFormat="1" applyFont="1" applyFill="1" applyBorder="1" applyAlignment="1">
      <alignment horizontal="center"/>
    </xf>
    <xf numFmtId="0" fontId="5" fillId="4" borderId="10" xfId="0" quotePrefix="1" applyFont="1" applyFill="1" applyBorder="1" applyAlignment="1">
      <alignment horizontal="center"/>
    </xf>
    <xf numFmtId="0" fontId="16" fillId="0" borderId="0" xfId="0" applyFont="1"/>
    <xf numFmtId="49" fontId="17" fillId="0" borderId="15" xfId="4" applyNumberFormat="1" applyFont="1" applyFill="1" applyBorder="1" applyAlignment="1" applyProtection="1">
      <alignment horizontal="center"/>
    </xf>
    <xf numFmtId="0" fontId="17" fillId="0" borderId="15" xfId="4" applyNumberFormat="1" applyFont="1" applyFill="1" applyBorder="1" applyAlignment="1" applyProtection="1">
      <alignment horizontal="center"/>
    </xf>
    <xf numFmtId="49" fontId="17" fillId="0" borderId="14" xfId="4" quotePrefix="1" applyNumberFormat="1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left"/>
    </xf>
    <xf numFmtId="0" fontId="17" fillId="0" borderId="7" xfId="0" quotePrefix="1" applyFont="1" applyFill="1" applyBorder="1" applyAlignment="1" applyProtection="1">
      <alignment horizontal="left"/>
    </xf>
    <xf numFmtId="0" fontId="17" fillId="0" borderId="15" xfId="0" quotePrefix="1" applyFont="1" applyFill="1" applyBorder="1" applyAlignment="1" applyProtection="1">
      <alignment horizontal="center"/>
    </xf>
    <xf numFmtId="0" fontId="18" fillId="0" borderId="15" xfId="0" quotePrefix="1" applyFont="1" applyFill="1" applyBorder="1" applyAlignment="1">
      <alignment horizontal="center"/>
    </xf>
    <xf numFmtId="164" fontId="19" fillId="0" borderId="15" xfId="4" applyFont="1" applyFill="1" applyBorder="1" applyAlignment="1" applyProtection="1"/>
    <xf numFmtId="164" fontId="18" fillId="0" borderId="11" xfId="4" applyFont="1" applyBorder="1" applyAlignment="1"/>
    <xf numFmtId="164" fontId="20" fillId="0" borderId="15" xfId="4" applyNumberFormat="1" applyFont="1" applyFill="1" applyBorder="1" applyAlignment="1"/>
    <xf numFmtId="164" fontId="20" fillId="0" borderId="15" xfId="4" applyFont="1" applyFill="1" applyBorder="1" applyAlignment="1"/>
    <xf numFmtId="9" fontId="17" fillId="0" borderId="14" xfId="0" applyNumberFormat="1" applyFont="1" applyFill="1" applyBorder="1" applyAlignment="1" applyProtection="1">
      <alignment horizontal="center"/>
    </xf>
    <xf numFmtId="164" fontId="0" fillId="0" borderId="0" xfId="0" applyNumberFormat="1"/>
    <xf numFmtId="49" fontId="17" fillId="0" borderId="14" xfId="4" applyNumberFormat="1" applyFont="1" applyFill="1" applyBorder="1" applyAlignment="1" applyProtection="1">
      <alignment horizontal="center"/>
    </xf>
    <xf numFmtId="0" fontId="17" fillId="0" borderId="14" xfId="4" applyNumberFormat="1" applyFont="1" applyFill="1" applyBorder="1" applyAlignment="1" applyProtection="1">
      <alignment horizontal="center"/>
    </xf>
    <xf numFmtId="0" fontId="18" fillId="0" borderId="14" xfId="0" quotePrefix="1" applyFont="1" applyFill="1" applyBorder="1" applyAlignment="1">
      <alignment horizontal="center"/>
    </xf>
    <xf numFmtId="164" fontId="18" fillId="0" borderId="15" xfId="4" applyFont="1" applyFill="1" applyBorder="1" applyAlignment="1"/>
    <xf numFmtId="0" fontId="16" fillId="5" borderId="15" xfId="0" applyFont="1" applyFill="1" applyBorder="1" applyAlignment="1">
      <alignment horizontal="center"/>
    </xf>
    <xf numFmtId="164" fontId="18" fillId="0" borderId="11" xfId="4" applyFont="1" applyFill="1" applyBorder="1" applyAlignment="1"/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17" fillId="0" borderId="11" xfId="4" applyNumberFormat="1" applyFont="1" applyFill="1" applyBorder="1" applyAlignment="1" applyProtection="1">
      <alignment horizontal="center"/>
    </xf>
    <xf numFmtId="49" fontId="17" fillId="0" borderId="3" xfId="4" applyNumberFormat="1" applyFont="1" applyFill="1" applyBorder="1" applyAlignment="1" applyProtection="1">
      <alignment horizontal="center"/>
    </xf>
    <xf numFmtId="49" fontId="17" fillId="0" borderId="2" xfId="4" applyNumberFormat="1" applyFont="1" applyFill="1" applyBorder="1" applyAlignment="1" applyProtection="1">
      <alignment horizontal="center"/>
    </xf>
    <xf numFmtId="0" fontId="17" fillId="0" borderId="1" xfId="0" quotePrefix="1" applyFont="1" applyFill="1" applyBorder="1" applyAlignment="1" applyProtection="1">
      <alignment horizontal="left"/>
    </xf>
    <xf numFmtId="0" fontId="17" fillId="0" borderId="2" xfId="0" quotePrefix="1" applyFont="1" applyFill="1" applyBorder="1" applyAlignment="1" applyProtection="1">
      <alignment horizontal="left"/>
    </xf>
    <xf numFmtId="0" fontId="17" fillId="0" borderId="11" xfId="0" quotePrefix="1" applyFont="1" applyFill="1" applyBorder="1" applyAlignment="1" applyProtection="1">
      <alignment horizontal="center"/>
    </xf>
    <xf numFmtId="0" fontId="18" fillId="0" borderId="11" xfId="0" quotePrefix="1" applyFont="1" applyFill="1" applyBorder="1" applyAlignment="1">
      <alignment horizontal="center"/>
    </xf>
    <xf numFmtId="164" fontId="19" fillId="0" borderId="11" xfId="4" applyFont="1" applyFill="1" applyBorder="1" applyAlignment="1" applyProtection="1"/>
    <xf numFmtId="164" fontId="20" fillId="0" borderId="11" xfId="4" applyNumberFormat="1" applyFont="1" applyFill="1" applyBorder="1" applyAlignment="1"/>
    <xf numFmtId="164" fontId="20" fillId="0" borderId="11" xfId="4" applyFont="1" applyFill="1" applyBorder="1" applyAlignment="1"/>
    <xf numFmtId="9" fontId="17" fillId="0" borderId="11" xfId="5" applyFont="1" applyFill="1" applyBorder="1" applyAlignment="1" applyProtection="1">
      <alignment horizontal="center"/>
    </xf>
    <xf numFmtId="0" fontId="0" fillId="0" borderId="0" xfId="0" applyFill="1"/>
    <xf numFmtId="165" fontId="0" fillId="0" borderId="15" xfId="0" applyNumberFormat="1" applyBorder="1" applyAlignment="1">
      <alignment horizontal="center"/>
    </xf>
    <xf numFmtId="49" fontId="17" fillId="0" borderId="12" xfId="4" applyNumberFormat="1" applyFont="1" applyFill="1" applyBorder="1" applyAlignment="1" applyProtection="1">
      <alignment horizontal="center"/>
    </xf>
    <xf numFmtId="49" fontId="17" fillId="0" borderId="5" xfId="4" applyNumberFormat="1" applyFont="1" applyFill="1" applyBorder="1" applyAlignment="1" applyProtection="1">
      <alignment horizontal="center"/>
    </xf>
    <xf numFmtId="49" fontId="17" fillId="0" borderId="0" xfId="4" applyNumberFormat="1" applyFont="1" applyFill="1" applyBorder="1" applyAlignment="1" applyProtection="1">
      <alignment horizontal="center"/>
    </xf>
    <xf numFmtId="0" fontId="17" fillId="0" borderId="4" xfId="0" quotePrefix="1" applyFont="1" applyFill="1" applyBorder="1" applyAlignment="1" applyProtection="1">
      <alignment horizontal="left"/>
    </xf>
    <xf numFmtId="0" fontId="17" fillId="0" borderId="0" xfId="0" quotePrefix="1" applyFont="1" applyFill="1" applyBorder="1" applyAlignment="1" applyProtection="1">
      <alignment horizontal="left"/>
    </xf>
    <xf numFmtId="0" fontId="17" fillId="0" borderId="12" xfId="0" quotePrefix="1" applyFont="1" applyFill="1" applyBorder="1" applyAlignment="1" applyProtection="1">
      <alignment horizontal="center"/>
    </xf>
    <xf numFmtId="0" fontId="18" fillId="0" borderId="12" xfId="0" quotePrefix="1" applyFont="1" applyFill="1" applyBorder="1" applyAlignment="1">
      <alignment horizontal="center"/>
    </xf>
    <xf numFmtId="164" fontId="19" fillId="0" borderId="12" xfId="4" applyFont="1" applyFill="1" applyBorder="1" applyAlignment="1" applyProtection="1"/>
    <xf numFmtId="164" fontId="18" fillId="0" borderId="12" xfId="4" applyFont="1" applyFill="1" applyBorder="1" applyAlignment="1"/>
    <xf numFmtId="164" fontId="20" fillId="0" borderId="12" xfId="4" applyFont="1" applyFill="1" applyBorder="1" applyAlignment="1"/>
    <xf numFmtId="9" fontId="17" fillId="0" borderId="12" xfId="5" applyFont="1" applyFill="1" applyBorder="1" applyAlignment="1" applyProtection="1">
      <alignment horizontal="center"/>
    </xf>
    <xf numFmtId="166" fontId="0" fillId="0" borderId="15" xfId="0" applyNumberFormat="1" applyBorder="1" applyAlignment="1">
      <alignment horizontal="center"/>
    </xf>
    <xf numFmtId="49" fontId="17" fillId="0" borderId="8" xfId="4" applyNumberFormat="1" applyFont="1" applyFill="1" applyBorder="1" applyAlignment="1" applyProtection="1">
      <alignment horizontal="center"/>
    </xf>
    <xf numFmtId="49" fontId="17" fillId="0" borderId="7" xfId="4" applyNumberFormat="1" applyFont="1" applyFill="1" applyBorder="1" applyAlignment="1" applyProtection="1">
      <alignment horizontal="center"/>
    </xf>
    <xf numFmtId="49" fontId="17" fillId="0" borderId="6" xfId="4" applyNumberFormat="1" applyFont="1" applyFill="1" applyBorder="1" applyAlignment="1" applyProtection="1">
      <alignment horizontal="left"/>
    </xf>
    <xf numFmtId="0" fontId="17" fillId="0" borderId="14" xfId="0" quotePrefix="1" applyFont="1" applyFill="1" applyBorder="1" applyAlignment="1" applyProtection="1">
      <alignment horizontal="center"/>
    </xf>
    <xf numFmtId="164" fontId="19" fillId="0" borderId="14" xfId="4" applyFont="1" applyFill="1" applyBorder="1" applyAlignment="1" applyProtection="1"/>
    <xf numFmtId="164" fontId="18" fillId="0" borderId="14" xfId="4" applyFont="1" applyFill="1" applyBorder="1" applyAlignment="1"/>
    <xf numFmtId="164" fontId="20" fillId="0" borderId="14" xfId="4" applyFont="1" applyFill="1" applyBorder="1" applyAlignment="1"/>
    <xf numFmtId="9" fontId="17" fillId="0" borderId="14" xfId="5" applyFont="1" applyFill="1" applyBorder="1" applyAlignment="1" applyProtection="1">
      <alignment horizontal="center"/>
    </xf>
    <xf numFmtId="49" fontId="17" fillId="0" borderId="12" xfId="4" quotePrefix="1" applyNumberFormat="1" applyFont="1" applyFill="1" applyBorder="1" applyAlignment="1" applyProtection="1">
      <alignment horizontal="center"/>
    </xf>
    <xf numFmtId="0" fontId="17" fillId="0" borderId="11" xfId="4" applyNumberFormat="1" applyFont="1" applyFill="1" applyBorder="1" applyAlignment="1" applyProtection="1">
      <alignment horizontal="center"/>
    </xf>
    <xf numFmtId="49" fontId="17" fillId="0" borderId="11" xfId="4" quotePrefix="1" applyNumberFormat="1" applyFont="1" applyFill="1" applyBorder="1" applyAlignment="1" applyProtection="1">
      <alignment horizontal="center"/>
    </xf>
    <xf numFmtId="49" fontId="17" fillId="0" borderId="6" xfId="4" quotePrefix="1" applyNumberFormat="1" applyFont="1" applyFill="1" applyBorder="1" applyAlignment="1" applyProtection="1">
      <alignment horizontal="center"/>
    </xf>
    <xf numFmtId="0" fontId="17" fillId="0" borderId="9" xfId="0" quotePrefix="1" applyFont="1" applyFill="1" applyBorder="1" applyAlignment="1" applyProtection="1">
      <alignment horizontal="left"/>
    </xf>
    <xf numFmtId="0" fontId="17" fillId="0" borderId="14" xfId="0" applyFont="1" applyFill="1" applyBorder="1" applyAlignment="1" applyProtection="1">
      <alignment horizontal="center"/>
    </xf>
    <xf numFmtId="0" fontId="18" fillId="0" borderId="14" xfId="0" quotePrefix="1" applyFont="1" applyBorder="1" applyAlignment="1">
      <alignment horizontal="center"/>
    </xf>
    <xf numFmtId="9" fontId="17" fillId="0" borderId="15" xfId="5" applyFont="1" applyFill="1" applyBorder="1" applyAlignment="1" applyProtection="1">
      <alignment horizontal="center"/>
    </xf>
    <xf numFmtId="49" fontId="17" fillId="0" borderId="1" xfId="4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left"/>
    </xf>
    <xf numFmtId="0" fontId="18" fillId="0" borderId="11" xfId="0" quotePrefix="1" applyFont="1" applyBorder="1" applyAlignment="1">
      <alignment horizontal="center"/>
    </xf>
    <xf numFmtId="49" fontId="17" fillId="0" borderId="6" xfId="4" applyNumberFormat="1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left"/>
    </xf>
    <xf numFmtId="164" fontId="18" fillId="0" borderId="14" xfId="4" applyFont="1" applyBorder="1" applyAlignment="1"/>
    <xf numFmtId="164" fontId="20" fillId="0" borderId="14" xfId="4" applyFont="1" applyBorder="1" applyAlignment="1"/>
    <xf numFmtId="0" fontId="17" fillId="0" borderId="7" xfId="0" applyFont="1" applyFill="1" applyBorder="1" applyAlignment="1" applyProtection="1"/>
    <xf numFmtId="164" fontId="18" fillId="0" borderId="15" xfId="4" applyFont="1" applyBorder="1" applyAlignment="1"/>
    <xf numFmtId="0" fontId="22" fillId="0" borderId="0" xfId="0" applyFont="1" applyFill="1"/>
    <xf numFmtId="0" fontId="23" fillId="0" borderId="0" xfId="0" applyFont="1"/>
    <xf numFmtId="0" fontId="24" fillId="4" borderId="13" xfId="0" quotePrefix="1" applyFont="1" applyFill="1" applyBorder="1" applyAlignment="1">
      <alignment horizontal="center"/>
    </xf>
    <xf numFmtId="49" fontId="17" fillId="0" borderId="11" xfId="4" applyNumberFormat="1" applyFont="1" applyFill="1" applyBorder="1" applyAlignment="1" applyProtection="1">
      <alignment horizontal="centerContinuous"/>
    </xf>
    <xf numFmtId="49" fontId="17" fillId="0" borderId="4" xfId="4" applyNumberFormat="1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49" fontId="17" fillId="0" borderId="0" xfId="4" quotePrefix="1" applyNumberFormat="1" applyFont="1" applyFill="1" applyBorder="1" applyAlignment="1" applyProtection="1">
      <alignment horizontal="left"/>
    </xf>
    <xf numFmtId="49" fontId="17" fillId="0" borderId="7" xfId="4" applyNumberFormat="1" applyFont="1" applyFill="1" applyBorder="1" applyAlignment="1" applyProtection="1">
      <alignment horizontal="left"/>
    </xf>
    <xf numFmtId="49" fontId="17" fillId="0" borderId="11" xfId="4" quotePrefix="1" applyNumberFormat="1" applyFont="1" applyFill="1" applyBorder="1" applyAlignment="1" applyProtection="1">
      <alignment horizontal="centerContinuous"/>
    </xf>
    <xf numFmtId="0" fontId="17" fillId="0" borderId="3" xfId="4" applyNumberFormat="1" applyFont="1" applyFill="1" applyBorder="1" applyAlignment="1" applyProtection="1">
      <alignment horizontal="center"/>
    </xf>
    <xf numFmtId="49" fontId="17" fillId="0" borderId="2" xfId="4" quotePrefix="1" applyNumberFormat="1" applyFont="1" applyFill="1" applyBorder="1" applyAlignment="1" applyProtection="1">
      <alignment horizontal="centerContinuous"/>
    </xf>
    <xf numFmtId="0" fontId="25" fillId="0" borderId="6" xfId="0" applyFont="1" applyBorder="1"/>
    <xf numFmtId="0" fontId="25" fillId="0" borderId="7" xfId="0" applyFont="1" applyBorder="1"/>
    <xf numFmtId="164" fontId="26" fillId="0" borderId="12" xfId="4" applyFont="1" applyFill="1" applyBorder="1" applyAlignment="1"/>
    <xf numFmtId="0" fontId="25" fillId="0" borderId="0" xfId="0" applyFont="1" applyBorder="1"/>
    <xf numFmtId="0" fontId="17" fillId="0" borderId="0" xfId="0" quotePrefix="1" applyFont="1" applyFill="1" applyBorder="1" applyAlignment="1" applyProtection="1">
      <alignment horizontal="center"/>
    </xf>
    <xf numFmtId="0" fontId="18" fillId="0" borderId="0" xfId="0" quotePrefix="1" applyFont="1" applyFill="1" applyBorder="1" applyAlignment="1">
      <alignment horizontal="center"/>
    </xf>
    <xf numFmtId="164" fontId="19" fillId="0" borderId="0" xfId="4" applyFont="1" applyFill="1" applyBorder="1" applyAlignment="1" applyProtection="1"/>
    <xf numFmtId="164" fontId="18" fillId="0" borderId="0" xfId="4" applyFont="1" applyFill="1" applyBorder="1" applyAlignment="1"/>
    <xf numFmtId="164" fontId="20" fillId="0" borderId="0" xfId="4" applyFont="1" applyFill="1" applyBorder="1" applyAlignment="1"/>
    <xf numFmtId="9" fontId="17" fillId="0" borderId="0" xfId="5" applyFont="1" applyFill="1" applyBorder="1" applyAlignment="1" applyProtection="1">
      <alignment horizontal="center"/>
    </xf>
    <xf numFmtId="167" fontId="0" fillId="0" borderId="0" xfId="2" applyNumberFormat="1" applyFont="1"/>
    <xf numFmtId="167" fontId="0" fillId="0" borderId="0" xfId="2" applyNumberFormat="1" applyFont="1" applyFill="1"/>
    <xf numFmtId="0" fontId="12" fillId="0" borderId="0" xfId="0" applyFont="1"/>
    <xf numFmtId="165" fontId="0" fillId="0" borderId="0" xfId="0" applyNumberFormat="1"/>
    <xf numFmtId="168" fontId="0" fillId="0" borderId="0" xfId="1" applyNumberFormat="1" applyFont="1"/>
    <xf numFmtId="0" fontId="17" fillId="0" borderId="14" xfId="4" quotePrefix="1" applyNumberFormat="1" applyFont="1" applyFill="1" applyBorder="1" applyAlignment="1" applyProtection="1">
      <alignment horizontal="center"/>
    </xf>
    <xf numFmtId="0" fontId="16" fillId="5" borderId="1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Continuous"/>
    </xf>
    <xf numFmtId="0" fontId="15" fillId="2" borderId="10" xfId="0" quotePrefix="1" applyFont="1" applyFill="1" applyBorder="1" applyAlignment="1">
      <alignment horizontal="centerContinuous"/>
    </xf>
    <xf numFmtId="0" fontId="15" fillId="2" borderId="0" xfId="0" applyFont="1" applyFill="1" applyBorder="1"/>
    <xf numFmtId="0" fontId="15" fillId="2" borderId="11" xfId="0" applyFont="1" applyFill="1" applyBorder="1" applyAlignment="1">
      <alignment horizontal="center"/>
    </xf>
    <xf numFmtId="0" fontId="15" fillId="2" borderId="12" xfId="0" quotePrefix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quotePrefix="1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4" xfId="0" quotePrefix="1" applyFont="1" applyFill="1" applyBorder="1" applyAlignment="1">
      <alignment horizontal="center"/>
    </xf>
    <xf numFmtId="0" fontId="5" fillId="4" borderId="9" xfId="6" applyFont="1" applyFill="1" applyBorder="1" applyAlignment="1">
      <alignment horizontal="center"/>
    </xf>
    <xf numFmtId="0" fontId="5" fillId="4" borderId="13" xfId="6" applyFont="1" applyFill="1" applyBorder="1" applyAlignment="1">
      <alignment horizontal="centerContinuous"/>
    </xf>
    <xf numFmtId="0" fontId="14" fillId="4" borderId="13" xfId="6" applyFont="1" applyFill="1" applyBorder="1" applyAlignment="1">
      <alignment horizontal="center"/>
    </xf>
    <xf numFmtId="0" fontId="5" fillId="4" borderId="13" xfId="6" applyFont="1" applyFill="1" applyBorder="1" applyAlignment="1">
      <alignment horizontal="center"/>
    </xf>
    <xf numFmtId="0" fontId="5" fillId="4" borderId="13" xfId="6" quotePrefix="1" applyFont="1" applyFill="1" applyBorder="1" applyAlignment="1">
      <alignment horizontal="center"/>
    </xf>
    <xf numFmtId="0" fontId="15" fillId="4" borderId="13" xfId="6" applyFont="1" applyFill="1" applyBorder="1" applyAlignment="1">
      <alignment horizontal="center"/>
    </xf>
    <xf numFmtId="164" fontId="15" fillId="4" borderId="13" xfId="6" applyNumberFormat="1" applyFont="1" applyFill="1" applyBorder="1" applyAlignment="1">
      <alignment horizontal="center"/>
    </xf>
    <xf numFmtId="0" fontId="5" fillId="4" borderId="10" xfId="6" quotePrefix="1" applyFont="1" applyFill="1" applyBorder="1" applyAlignment="1">
      <alignment horizontal="center"/>
    </xf>
    <xf numFmtId="0" fontId="17" fillId="0" borderId="7" xfId="6" quotePrefix="1" applyFont="1" applyFill="1" applyBorder="1" applyAlignment="1" applyProtection="1">
      <alignment horizontal="left"/>
    </xf>
    <xf numFmtId="0" fontId="17" fillId="0" borderId="15" xfId="6" quotePrefix="1" applyFont="1" applyFill="1" applyBorder="1" applyAlignment="1" applyProtection="1">
      <alignment horizontal="center"/>
    </xf>
    <xf numFmtId="0" fontId="18" fillId="0" borderId="15" xfId="6" quotePrefix="1" applyFont="1" applyFill="1" applyBorder="1" applyAlignment="1">
      <alignment horizontal="center"/>
    </xf>
    <xf numFmtId="0" fontId="18" fillId="0" borderId="14" xfId="6" quotePrefix="1" applyFont="1" applyFill="1" applyBorder="1" applyAlignment="1">
      <alignment horizontal="center"/>
    </xf>
    <xf numFmtId="0" fontId="17" fillId="0" borderId="11" xfId="6" quotePrefix="1" applyFont="1" applyFill="1" applyBorder="1" applyAlignment="1" applyProtection="1">
      <alignment horizontal="center"/>
    </xf>
    <xf numFmtId="0" fontId="18" fillId="0" borderId="11" xfId="6" quotePrefix="1" applyFont="1" applyFill="1" applyBorder="1" applyAlignment="1">
      <alignment horizontal="center"/>
    </xf>
    <xf numFmtId="0" fontId="17" fillId="0" borderId="0" xfId="6" quotePrefix="1" applyFont="1" applyFill="1" applyBorder="1" applyAlignment="1" applyProtection="1">
      <alignment horizontal="left"/>
    </xf>
    <xf numFmtId="0" fontId="17" fillId="0" borderId="12" xfId="6" quotePrefix="1" applyFont="1" applyFill="1" applyBorder="1" applyAlignment="1" applyProtection="1">
      <alignment horizontal="center"/>
    </xf>
    <xf numFmtId="0" fontId="18" fillId="0" borderId="12" xfId="6" quotePrefix="1" applyFont="1" applyFill="1" applyBorder="1" applyAlignment="1">
      <alignment horizontal="center"/>
    </xf>
    <xf numFmtId="0" fontId="17" fillId="0" borderId="14" xfId="6" quotePrefix="1" applyFont="1" applyFill="1" applyBorder="1" applyAlignment="1" applyProtection="1">
      <alignment horizontal="center"/>
    </xf>
    <xf numFmtId="49" fontId="17" fillId="0" borderId="0" xfId="4" quotePrefix="1" applyNumberFormat="1" applyFont="1" applyFill="1" applyBorder="1" applyAlignment="1" applyProtection="1">
      <alignment horizontal="center"/>
    </xf>
    <xf numFmtId="0" fontId="17" fillId="0" borderId="0" xfId="6" applyFont="1" applyFill="1" applyBorder="1" applyAlignment="1" applyProtection="1"/>
    <xf numFmtId="0" fontId="17" fillId="0" borderId="0" xfId="6" quotePrefix="1" applyFont="1" applyFill="1" applyBorder="1" applyAlignment="1" applyProtection="1">
      <alignment horizontal="center"/>
    </xf>
    <xf numFmtId="9" fontId="17" fillId="0" borderId="0" xfId="6" applyNumberFormat="1" applyFont="1" applyFill="1" applyBorder="1" applyAlignment="1" applyProtection="1">
      <alignment horizontal="center"/>
    </xf>
    <xf numFmtId="0" fontId="24" fillId="4" borderId="13" xfId="6" quotePrefix="1" applyFont="1" applyFill="1" applyBorder="1" applyAlignment="1">
      <alignment horizontal="center"/>
    </xf>
    <xf numFmtId="0" fontId="17" fillId="0" borderId="2" xfId="6" applyFont="1" applyFill="1" applyBorder="1" applyAlignment="1" applyProtection="1">
      <alignment horizontal="left"/>
    </xf>
    <xf numFmtId="0" fontId="18" fillId="0" borderId="0" xfId="6" quotePrefix="1" applyFont="1" applyFill="1" applyBorder="1" applyAlignment="1">
      <alignment horizontal="center"/>
    </xf>
    <xf numFmtId="9" fontId="17" fillId="0" borderId="15" xfId="6" applyNumberFormat="1" applyFont="1" applyFill="1" applyBorder="1" applyAlignment="1" applyProtection="1">
      <alignment horizontal="center"/>
    </xf>
    <xf numFmtId="4" fontId="0" fillId="0" borderId="0" xfId="0" applyNumberFormat="1"/>
    <xf numFmtId="4" fontId="0" fillId="0" borderId="0" xfId="0" applyNumberFormat="1" applyFill="1"/>
    <xf numFmtId="4" fontId="0" fillId="0" borderId="0" xfId="1" applyNumberFormat="1" applyFont="1" applyFill="1"/>
    <xf numFmtId="164" fontId="0" fillId="0" borderId="0" xfId="0" applyNumberFormat="1" applyFill="1"/>
    <xf numFmtId="0" fontId="0" fillId="6" borderId="15" xfId="0" applyFill="1" applyBorder="1" applyAlignment="1">
      <alignment horizontal="center"/>
    </xf>
    <xf numFmtId="167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3" fontId="0" fillId="0" borderId="0" xfId="0" applyNumberFormat="1" applyFill="1"/>
    <xf numFmtId="0" fontId="14" fillId="4" borderId="13" xfId="6" applyFont="1" applyFill="1" applyBorder="1" applyAlignment="1">
      <alignment horizontal="center"/>
    </xf>
    <xf numFmtId="0" fontId="17" fillId="0" borderId="3" xfId="4" quotePrefix="1" applyNumberFormat="1" applyFont="1" applyFill="1" applyBorder="1" applyAlignment="1" applyProtection="1">
      <alignment horizontal="center"/>
    </xf>
    <xf numFmtId="0" fontId="29" fillId="0" borderId="0" xfId="3" applyFont="1" applyFill="1" applyBorder="1" applyAlignment="1" applyProtection="1">
      <alignment horizontal="left" vertical="center"/>
    </xf>
    <xf numFmtId="0" fontId="14" fillId="4" borderId="13" xfId="6" applyFont="1" applyFill="1" applyBorder="1" applyAlignment="1">
      <alignment horizontal="center"/>
    </xf>
    <xf numFmtId="0" fontId="15" fillId="2" borderId="6" xfId="0" quotePrefix="1" applyFont="1" applyFill="1" applyBorder="1" applyAlignment="1">
      <alignment horizontal="center"/>
    </xf>
    <xf numFmtId="49" fontId="17" fillId="0" borderId="15" xfId="4" quotePrefix="1" applyNumberFormat="1" applyFont="1" applyFill="1" applyBorder="1" applyAlignment="1" applyProtection="1">
      <alignment horizontal="center"/>
    </xf>
    <xf numFmtId="0" fontId="17" fillId="0" borderId="15" xfId="6" applyFont="1" applyFill="1" applyBorder="1" applyAlignment="1" applyProtection="1">
      <alignment horizontal="left"/>
    </xf>
    <xf numFmtId="164" fontId="26" fillId="0" borderId="14" xfId="4" applyFont="1" applyFill="1" applyBorder="1" applyAlignment="1"/>
    <xf numFmtId="0" fontId="16" fillId="5" borderId="15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25" fillId="0" borderId="0" xfId="0" applyFont="1" applyBorder="1"/>
    <xf numFmtId="0" fontId="25" fillId="0" borderId="5" xfId="0" applyFont="1" applyBorder="1"/>
    <xf numFmtId="0" fontId="5" fillId="2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</cellXfs>
  <cellStyles count="7">
    <cellStyle name="Hiperlink" xfId="3" builtinId="8"/>
    <cellStyle name="Normal" xfId="0" builtinId="0"/>
    <cellStyle name="Normal 2" xfId="6"/>
    <cellStyle name="Porcentagem" xfId="2" builtinId="5"/>
    <cellStyle name="Porcentagem 2" xfId="5"/>
    <cellStyle name="Separador de milhares 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0"/>
  <sheetViews>
    <sheetView showGridLines="0" tabSelected="1" zoomScale="90" zoomScaleNormal="90" workbookViewId="0">
      <selection activeCell="C12" sqref="C12"/>
    </sheetView>
  </sheetViews>
  <sheetFormatPr defaultColWidth="9.140625" defaultRowHeight="12.75" outlineLevelCol="1" x14ac:dyDescent="0.2"/>
  <cols>
    <col min="1" max="1" width="11" bestFit="1" customWidth="1"/>
    <col min="2" max="2" width="8.7109375" bestFit="1" customWidth="1"/>
    <col min="3" max="3" width="15.85546875" bestFit="1" customWidth="1"/>
    <col min="4" max="4" width="34.42578125" customWidth="1"/>
    <col min="5" max="5" width="5.7109375" customWidth="1"/>
    <col min="6" max="6" width="5.85546875" customWidth="1"/>
    <col min="7" max="7" width="8.7109375" bestFit="1" customWidth="1"/>
    <col min="8" max="8" width="7.7109375" customWidth="1"/>
    <col min="9" max="9" width="8.7109375" customWidth="1" outlineLevel="1"/>
    <col min="10" max="10" width="7.7109375" customWidth="1" outlineLevel="1"/>
    <col min="11" max="11" width="8.7109375" customWidth="1" outlineLevel="1"/>
    <col min="12" max="12" width="7.7109375" customWidth="1" outlineLevel="1"/>
    <col min="13" max="13" width="8.7109375" customWidth="1" outlineLevel="1"/>
    <col min="14" max="14" width="7.7109375" customWidth="1" outlineLevel="1"/>
    <col min="15" max="15" width="8.7109375" customWidth="1" outlineLevel="1"/>
    <col min="16" max="16" width="7.7109375" customWidth="1" outlineLevel="1"/>
    <col min="17" max="17" width="5.7109375" customWidth="1" outlineLevel="1"/>
    <col min="18" max="18" width="1.85546875" customWidth="1"/>
    <col min="19" max="23" width="9.140625" hidden="1" customWidth="1"/>
    <col min="24" max="24" width="9.140625" customWidth="1"/>
    <col min="25" max="27" width="11.140625" bestFit="1" customWidth="1"/>
  </cols>
  <sheetData>
    <row r="1" spans="1:38" ht="24" customHeight="1" x14ac:dyDescent="0.2">
      <c r="A1" s="191" t="s">
        <v>141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38" x14ac:dyDescent="0.2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38" ht="15.75" x14ac:dyDescent="0.25">
      <c r="A3" s="8" t="s">
        <v>0</v>
      </c>
      <c r="B3" s="9"/>
      <c r="C3" s="9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</row>
    <row r="4" spans="1:38" x14ac:dyDescent="0.2">
      <c r="A4" s="13" t="s">
        <v>1</v>
      </c>
      <c r="B4" s="14"/>
      <c r="C4" s="14"/>
      <c r="D4" s="15"/>
      <c r="E4" s="15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38" x14ac:dyDescent="0.2">
      <c r="A5" s="17"/>
      <c r="B5" s="15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9"/>
    </row>
    <row r="6" spans="1:38" x14ac:dyDescent="0.2">
      <c r="A6" s="20"/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38" x14ac:dyDescent="0.2">
      <c r="A7" s="145" t="s">
        <v>2</v>
      </c>
      <c r="B7" s="146"/>
      <c r="C7" s="146"/>
      <c r="D7" s="147"/>
      <c r="E7" s="148" t="s">
        <v>3</v>
      </c>
      <c r="F7" s="149" t="s">
        <v>4</v>
      </c>
      <c r="G7" s="198" t="s">
        <v>128</v>
      </c>
      <c r="H7" s="199"/>
      <c r="I7" s="198" t="s">
        <v>132</v>
      </c>
      <c r="J7" s="199"/>
      <c r="K7" s="198" t="s">
        <v>7</v>
      </c>
      <c r="L7" s="199"/>
      <c r="M7" s="198" t="s">
        <v>131</v>
      </c>
      <c r="N7" s="199"/>
      <c r="O7" s="198" t="s">
        <v>8</v>
      </c>
      <c r="P7" s="199"/>
      <c r="Q7" s="149" t="s">
        <v>9</v>
      </c>
      <c r="Y7" t="s">
        <v>148</v>
      </c>
      <c r="Z7" t="s">
        <v>116</v>
      </c>
      <c r="AA7" s="140" t="s">
        <v>149</v>
      </c>
    </row>
    <row r="8" spans="1:38" x14ac:dyDescent="0.2">
      <c r="A8" s="150" t="s">
        <v>10</v>
      </c>
      <c r="B8" s="151" t="s">
        <v>11</v>
      </c>
      <c r="C8" s="152" t="s">
        <v>12</v>
      </c>
      <c r="D8" s="193" t="s">
        <v>13</v>
      </c>
      <c r="E8" s="151" t="s">
        <v>14</v>
      </c>
      <c r="F8" s="151" t="s">
        <v>15</v>
      </c>
      <c r="G8" s="152" t="s">
        <v>16</v>
      </c>
      <c r="H8" s="153" t="s">
        <v>17</v>
      </c>
      <c r="I8" s="152" t="s">
        <v>16</v>
      </c>
      <c r="J8" s="153" t="s">
        <v>17</v>
      </c>
      <c r="K8" s="152" t="s">
        <v>16</v>
      </c>
      <c r="L8" s="153" t="s">
        <v>17</v>
      </c>
      <c r="M8" s="152" t="s">
        <v>16</v>
      </c>
      <c r="N8" s="153" t="s">
        <v>17</v>
      </c>
      <c r="O8" s="152" t="s">
        <v>16</v>
      </c>
      <c r="P8" s="153" t="s">
        <v>17</v>
      </c>
      <c r="Q8" s="154" t="s">
        <v>18</v>
      </c>
    </row>
    <row r="9" spans="1:38" x14ac:dyDescent="0.2">
      <c r="A9" s="34"/>
      <c r="B9" s="35"/>
      <c r="C9" s="35"/>
      <c r="D9" s="34"/>
      <c r="E9" s="34"/>
      <c r="F9" s="34"/>
      <c r="G9" s="36"/>
      <c r="H9" s="34"/>
      <c r="I9" s="34"/>
      <c r="J9" s="34"/>
      <c r="K9" s="34"/>
      <c r="L9" s="34"/>
      <c r="M9" s="34"/>
      <c r="N9" s="34"/>
      <c r="O9" s="34"/>
      <c r="P9" s="34"/>
      <c r="Q9" s="36"/>
    </row>
    <row r="10" spans="1:38" x14ac:dyDescent="0.2">
      <c r="A10" s="155"/>
      <c r="B10" s="156"/>
      <c r="C10" s="156"/>
      <c r="D10" s="192" t="s">
        <v>19</v>
      </c>
      <c r="E10" s="157"/>
      <c r="F10" s="158"/>
      <c r="G10" s="159"/>
      <c r="H10" s="160"/>
      <c r="I10" s="161"/>
      <c r="J10" s="161"/>
      <c r="K10" s="158"/>
      <c r="L10" s="158"/>
      <c r="M10" s="158"/>
      <c r="N10" s="158"/>
      <c r="O10" s="158"/>
      <c r="P10" s="158"/>
      <c r="Q10" s="162"/>
      <c r="S10" s="45" t="s">
        <v>20</v>
      </c>
      <c r="Y10" s="181"/>
      <c r="Z10" s="138"/>
    </row>
    <row r="11" spans="1:38" x14ac:dyDescent="0.2">
      <c r="A11" s="46" t="s">
        <v>21</v>
      </c>
      <c r="B11" s="47">
        <v>3454</v>
      </c>
      <c r="C11" s="194" t="s">
        <v>22</v>
      </c>
      <c r="D11" s="195" t="s">
        <v>145</v>
      </c>
      <c r="E11" s="164" t="s">
        <v>25</v>
      </c>
      <c r="F11" s="165">
        <v>60</v>
      </c>
      <c r="G11" s="53">
        <f>AA11</f>
        <v>25.7</v>
      </c>
      <c r="H11" s="116">
        <f>G11*(1+$Q11)</f>
        <v>28.784000000000002</v>
      </c>
      <c r="I11" s="55">
        <f>ROUND(($U$13*G11),2)</f>
        <v>26.44</v>
      </c>
      <c r="J11" s="116">
        <f t="shared" ref="J11:J17" si="0">I11*(1+$Q11)</f>
        <v>29.612800000000004</v>
      </c>
      <c r="K11" s="56">
        <f t="shared" ref="K11:K18" si="1">ROUND(($U$14*G11),2)</f>
        <v>25.34</v>
      </c>
      <c r="L11" s="116">
        <f t="shared" ref="L11:L17" si="2">K11*(1+$Q11)</f>
        <v>28.380800000000004</v>
      </c>
      <c r="M11" s="56">
        <f t="shared" ref="M11:M18" si="3">ROUND(($U$18*G11),2)</f>
        <v>25.52</v>
      </c>
      <c r="N11" s="116">
        <f t="shared" ref="N11:N17" si="4">M11*(1+$Q11)</f>
        <v>28.582400000000003</v>
      </c>
      <c r="O11" s="56">
        <f t="shared" ref="O11:O18" si="5">ROUND(($U$15*G11),2)</f>
        <v>23.7</v>
      </c>
      <c r="P11" s="116">
        <f t="shared" ref="P11:P17" si="6">O11*(1+$Q11)</f>
        <v>26.544</v>
      </c>
      <c r="Q11" s="180">
        <v>0.12</v>
      </c>
      <c r="T11" s="197" t="s">
        <v>26</v>
      </c>
      <c r="U11" s="197"/>
      <c r="V11" s="197"/>
      <c r="W11" s="58"/>
      <c r="Y11" s="181">
        <v>24.97</v>
      </c>
      <c r="Z11" s="138">
        <v>0.03</v>
      </c>
      <c r="AA11" s="183">
        <f>ROUND(Y11*(1+Z11),1)</f>
        <v>25.7</v>
      </c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</row>
    <row r="12" spans="1:38" x14ac:dyDescent="0.2">
      <c r="A12" s="46" t="s">
        <v>117</v>
      </c>
      <c r="B12" s="47">
        <v>9865</v>
      </c>
      <c r="C12" s="194" t="s">
        <v>44</v>
      </c>
      <c r="D12" s="195" t="s">
        <v>144</v>
      </c>
      <c r="E12" s="164" t="s">
        <v>25</v>
      </c>
      <c r="F12" s="165">
        <v>24</v>
      </c>
      <c r="G12" s="53">
        <f t="shared" ref="G12:G18" si="7">AA12</f>
        <v>32.4</v>
      </c>
      <c r="H12" s="116">
        <f t="shared" ref="H12:H18" si="8">G12*(1+$Q12)</f>
        <v>36.288000000000004</v>
      </c>
      <c r="I12" s="55">
        <f t="shared" ref="I12:I18" si="9">ROUND(($U$13*G12),2)</f>
        <v>33.340000000000003</v>
      </c>
      <c r="J12" s="116">
        <f t="shared" si="0"/>
        <v>37.340800000000009</v>
      </c>
      <c r="K12" s="56">
        <f t="shared" si="1"/>
        <v>31.95</v>
      </c>
      <c r="L12" s="116">
        <f t="shared" si="2"/>
        <v>35.784000000000006</v>
      </c>
      <c r="M12" s="56">
        <f t="shared" si="3"/>
        <v>32.17</v>
      </c>
      <c r="N12" s="116">
        <f t="shared" si="4"/>
        <v>36.030400000000007</v>
      </c>
      <c r="O12" s="56">
        <f t="shared" si="5"/>
        <v>29.88</v>
      </c>
      <c r="P12" s="116">
        <f t="shared" si="6"/>
        <v>33.465600000000002</v>
      </c>
      <c r="Q12" s="180">
        <v>0.12</v>
      </c>
      <c r="S12" s="144" t="s">
        <v>31</v>
      </c>
      <c r="T12" s="144" t="s">
        <v>32</v>
      </c>
      <c r="U12" s="144" t="s">
        <v>33</v>
      </c>
      <c r="V12" s="144" t="s">
        <v>34</v>
      </c>
      <c r="Y12" s="181">
        <v>31.43</v>
      </c>
      <c r="Z12" s="138">
        <v>0.03</v>
      </c>
      <c r="AA12" s="183">
        <f t="shared" ref="AA12:AA18" si="10">ROUND(Y12*(1+Z12),1)</f>
        <v>32.4</v>
      </c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x14ac:dyDescent="0.2">
      <c r="A13" s="46" t="s">
        <v>129</v>
      </c>
      <c r="B13" s="47">
        <v>9943</v>
      </c>
      <c r="C13" s="194" t="s">
        <v>130</v>
      </c>
      <c r="D13" s="195" t="s">
        <v>153</v>
      </c>
      <c r="E13" s="164" t="s">
        <v>25</v>
      </c>
      <c r="F13" s="165">
        <v>12</v>
      </c>
      <c r="G13" s="53">
        <f t="shared" si="7"/>
        <v>53</v>
      </c>
      <c r="H13" s="116">
        <f t="shared" si="8"/>
        <v>59.360000000000007</v>
      </c>
      <c r="I13" s="55">
        <f t="shared" si="9"/>
        <v>54.53</v>
      </c>
      <c r="J13" s="116">
        <f t="shared" si="0"/>
        <v>61.073600000000006</v>
      </c>
      <c r="K13" s="56">
        <f t="shared" si="1"/>
        <v>52.26</v>
      </c>
      <c r="L13" s="116">
        <f t="shared" si="2"/>
        <v>58.531200000000005</v>
      </c>
      <c r="M13" s="56">
        <f t="shared" si="3"/>
        <v>52.63</v>
      </c>
      <c r="N13" s="116">
        <f t="shared" si="4"/>
        <v>58.945600000000006</v>
      </c>
      <c r="O13" s="56">
        <f t="shared" si="5"/>
        <v>48.88</v>
      </c>
      <c r="P13" s="116">
        <f t="shared" si="6"/>
        <v>54.74560000000001</v>
      </c>
      <c r="Q13" s="180">
        <v>0.12</v>
      </c>
      <c r="S13" s="65">
        <v>0.2</v>
      </c>
      <c r="T13" s="66"/>
      <c r="U13" s="185">
        <v>1.0289520000000001</v>
      </c>
      <c r="V13" s="66">
        <v>1.0284</v>
      </c>
      <c r="Y13" s="181">
        <v>51.42</v>
      </c>
      <c r="Z13" s="138">
        <v>0.03</v>
      </c>
      <c r="AA13" s="183">
        <f t="shared" si="10"/>
        <v>53</v>
      </c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</row>
    <row r="14" spans="1:38" x14ac:dyDescent="0.2">
      <c r="A14" s="46" t="s">
        <v>123</v>
      </c>
      <c r="B14" s="47">
        <v>9867</v>
      </c>
      <c r="C14" s="194" t="s">
        <v>61</v>
      </c>
      <c r="D14" s="195" t="s">
        <v>154</v>
      </c>
      <c r="E14" s="164" t="s">
        <v>25</v>
      </c>
      <c r="F14" s="165">
        <v>12</v>
      </c>
      <c r="G14" s="53">
        <f t="shared" si="7"/>
        <v>51.3</v>
      </c>
      <c r="H14" s="116">
        <f t="shared" si="8"/>
        <v>57.456000000000003</v>
      </c>
      <c r="I14" s="55">
        <f t="shared" si="9"/>
        <v>52.79</v>
      </c>
      <c r="J14" s="116">
        <f t="shared" si="0"/>
        <v>59.124800000000008</v>
      </c>
      <c r="K14" s="56">
        <f t="shared" si="1"/>
        <v>50.59</v>
      </c>
      <c r="L14" s="116">
        <f t="shared" si="2"/>
        <v>56.660800000000009</v>
      </c>
      <c r="M14" s="56">
        <f t="shared" si="3"/>
        <v>50.94</v>
      </c>
      <c r="N14" s="116">
        <f t="shared" si="4"/>
        <v>57.052800000000005</v>
      </c>
      <c r="O14" s="56">
        <f t="shared" si="5"/>
        <v>47.31</v>
      </c>
      <c r="P14" s="116">
        <f t="shared" si="6"/>
        <v>52.987200000000009</v>
      </c>
      <c r="Q14" s="180">
        <v>0.12</v>
      </c>
      <c r="S14" s="65">
        <v>0.17</v>
      </c>
      <c r="T14" s="66">
        <v>0.98799999999999999</v>
      </c>
      <c r="U14" s="185">
        <v>0.986128</v>
      </c>
      <c r="V14" s="79">
        <v>0.98699999999999999</v>
      </c>
      <c r="Y14" s="181">
        <v>49.78</v>
      </c>
      <c r="Z14" s="138">
        <v>0.03</v>
      </c>
      <c r="AA14" s="183">
        <f t="shared" si="10"/>
        <v>51.3</v>
      </c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</row>
    <row r="15" spans="1:38" x14ac:dyDescent="0.2">
      <c r="A15" s="46" t="s">
        <v>112</v>
      </c>
      <c r="B15" s="47">
        <v>9860</v>
      </c>
      <c r="C15" s="194" t="s">
        <v>71</v>
      </c>
      <c r="D15" s="195" t="s">
        <v>142</v>
      </c>
      <c r="E15" s="164" t="s">
        <v>25</v>
      </c>
      <c r="F15" s="165">
        <v>24</v>
      </c>
      <c r="G15" s="53">
        <f t="shared" si="7"/>
        <v>35.5</v>
      </c>
      <c r="H15" s="116">
        <f t="shared" si="8"/>
        <v>39.760000000000005</v>
      </c>
      <c r="I15" s="55">
        <f t="shared" si="9"/>
        <v>36.53</v>
      </c>
      <c r="J15" s="116">
        <f t="shared" si="0"/>
        <v>40.913600000000002</v>
      </c>
      <c r="K15" s="56">
        <f t="shared" si="1"/>
        <v>35.01</v>
      </c>
      <c r="L15" s="116">
        <f t="shared" si="2"/>
        <v>39.211199999999998</v>
      </c>
      <c r="M15" s="56">
        <f t="shared" si="3"/>
        <v>35.25</v>
      </c>
      <c r="N15" s="116">
        <f t="shared" si="4"/>
        <v>39.480000000000004</v>
      </c>
      <c r="O15" s="56">
        <f t="shared" si="5"/>
        <v>32.74</v>
      </c>
      <c r="P15" s="116">
        <f t="shared" si="6"/>
        <v>36.668800000000005</v>
      </c>
      <c r="Q15" s="180">
        <v>0.12</v>
      </c>
      <c r="S15" s="65">
        <v>0.12</v>
      </c>
      <c r="T15" s="66">
        <v>0.93179999999999996</v>
      </c>
      <c r="U15" s="185">
        <v>0.92217499999999997</v>
      </c>
      <c r="V15" s="66">
        <v>0.92620000000000002</v>
      </c>
      <c r="Y15" s="181">
        <v>34.479999999999997</v>
      </c>
      <c r="Z15" s="138">
        <v>0.03</v>
      </c>
      <c r="AA15" s="183">
        <f t="shared" si="10"/>
        <v>35.5</v>
      </c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</row>
    <row r="16" spans="1:38" x14ac:dyDescent="0.2">
      <c r="A16" s="46" t="s">
        <v>114</v>
      </c>
      <c r="B16" s="47">
        <v>9879</v>
      </c>
      <c r="C16" s="194" t="s">
        <v>75</v>
      </c>
      <c r="D16" s="195" t="s">
        <v>155</v>
      </c>
      <c r="E16" s="164" t="s">
        <v>25</v>
      </c>
      <c r="F16" s="165">
        <v>12</v>
      </c>
      <c r="G16" s="53">
        <f t="shared" si="7"/>
        <v>57.8</v>
      </c>
      <c r="H16" s="116">
        <f t="shared" si="8"/>
        <v>64.736000000000004</v>
      </c>
      <c r="I16" s="55">
        <f t="shared" si="9"/>
        <v>59.47</v>
      </c>
      <c r="J16" s="116">
        <f t="shared" si="0"/>
        <v>66.606400000000008</v>
      </c>
      <c r="K16" s="56">
        <f t="shared" si="1"/>
        <v>57</v>
      </c>
      <c r="L16" s="116">
        <f t="shared" si="2"/>
        <v>63.84</v>
      </c>
      <c r="M16" s="56">
        <f t="shared" si="3"/>
        <v>57.4</v>
      </c>
      <c r="N16" s="116">
        <f t="shared" si="4"/>
        <v>64.288000000000011</v>
      </c>
      <c r="O16" s="56">
        <f t="shared" si="5"/>
        <v>53.3</v>
      </c>
      <c r="P16" s="116">
        <f t="shared" si="6"/>
        <v>59.696000000000005</v>
      </c>
      <c r="Q16" s="180">
        <v>0.12</v>
      </c>
      <c r="S16" s="65">
        <v>0</v>
      </c>
      <c r="T16" s="91">
        <v>0.82</v>
      </c>
      <c r="U16" s="185">
        <v>0.798014</v>
      </c>
      <c r="V16" s="66">
        <v>0.80720000000000003</v>
      </c>
      <c r="W16" s="58"/>
      <c r="Y16" s="181">
        <v>56.12</v>
      </c>
      <c r="Z16" s="138">
        <v>0.03</v>
      </c>
      <c r="AA16" s="183">
        <f t="shared" si="10"/>
        <v>57.8</v>
      </c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</row>
    <row r="17" spans="1:38" x14ac:dyDescent="0.2">
      <c r="A17" s="46" t="s">
        <v>135</v>
      </c>
      <c r="B17" s="47">
        <v>15059</v>
      </c>
      <c r="C17" s="194" t="s">
        <v>136</v>
      </c>
      <c r="D17" s="195" t="s">
        <v>152</v>
      </c>
      <c r="E17" s="164" t="s">
        <v>25</v>
      </c>
      <c r="F17" s="165">
        <v>12</v>
      </c>
      <c r="G17" s="53">
        <f t="shared" si="7"/>
        <v>53.6</v>
      </c>
      <c r="H17" s="116">
        <f t="shared" si="8"/>
        <v>60.032000000000011</v>
      </c>
      <c r="I17" s="55">
        <f t="shared" si="9"/>
        <v>55.15</v>
      </c>
      <c r="J17" s="116">
        <f t="shared" si="0"/>
        <v>61.768000000000008</v>
      </c>
      <c r="K17" s="56">
        <f t="shared" si="1"/>
        <v>52.86</v>
      </c>
      <c r="L17" s="116">
        <f t="shared" si="2"/>
        <v>59.203200000000002</v>
      </c>
      <c r="M17" s="56">
        <f t="shared" si="3"/>
        <v>53.23</v>
      </c>
      <c r="N17" s="116">
        <f t="shared" si="4"/>
        <v>59.617600000000003</v>
      </c>
      <c r="O17" s="56">
        <f t="shared" si="5"/>
        <v>49.43</v>
      </c>
      <c r="P17" s="116">
        <f t="shared" si="6"/>
        <v>55.361600000000003</v>
      </c>
      <c r="Q17" s="180">
        <v>0.12</v>
      </c>
      <c r="R17" s="78"/>
      <c r="S17" s="65">
        <v>0.18</v>
      </c>
      <c r="T17" s="66">
        <v>1</v>
      </c>
      <c r="U17" s="185">
        <v>1</v>
      </c>
      <c r="V17" s="66">
        <v>1</v>
      </c>
      <c r="Y17" s="181">
        <v>48.74</v>
      </c>
      <c r="Z17" s="138">
        <v>0.1</v>
      </c>
      <c r="AA17" s="183">
        <f t="shared" si="10"/>
        <v>53.6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</row>
    <row r="18" spans="1:38" s="78" customFormat="1" x14ac:dyDescent="0.2">
      <c r="A18" s="46" t="s">
        <v>133</v>
      </c>
      <c r="B18" s="47">
        <v>15051</v>
      </c>
      <c r="C18" s="194" t="s">
        <v>134</v>
      </c>
      <c r="D18" s="195" t="s">
        <v>146</v>
      </c>
      <c r="E18" s="164" t="s">
        <v>25</v>
      </c>
      <c r="F18" s="165">
        <v>45</v>
      </c>
      <c r="G18" s="53">
        <f t="shared" si="7"/>
        <v>57.8</v>
      </c>
      <c r="H18" s="116">
        <f t="shared" si="8"/>
        <v>64.736000000000004</v>
      </c>
      <c r="I18" s="55">
        <f t="shared" si="9"/>
        <v>59.47</v>
      </c>
      <c r="J18" s="116">
        <f t="shared" ref="J18" si="11">I18*(1+$Q18)</f>
        <v>66.606400000000008</v>
      </c>
      <c r="K18" s="56">
        <f t="shared" si="1"/>
        <v>57</v>
      </c>
      <c r="L18" s="116">
        <f t="shared" ref="L18" si="12">K18*(1+$Q18)</f>
        <v>63.84</v>
      </c>
      <c r="M18" s="56">
        <f t="shared" si="3"/>
        <v>57.4</v>
      </c>
      <c r="N18" s="116">
        <f t="shared" ref="N18" si="13">M18*(1+$Q18)</f>
        <v>64.288000000000011</v>
      </c>
      <c r="O18" s="56">
        <f t="shared" si="5"/>
        <v>53.3</v>
      </c>
      <c r="P18" s="116">
        <f t="shared" ref="P18" si="14">O18*(1+$Q18)</f>
        <v>59.696000000000005</v>
      </c>
      <c r="Q18" s="180">
        <v>0.12</v>
      </c>
      <c r="S18" s="186">
        <v>0.17499999999999999</v>
      </c>
      <c r="T18" s="187">
        <v>0.99399999999999999</v>
      </c>
      <c r="U18" s="185">
        <v>0.99301499999999998</v>
      </c>
      <c r="V18" s="187">
        <v>0.99319999999999997</v>
      </c>
      <c r="X18"/>
      <c r="Y18" s="181">
        <v>56.11</v>
      </c>
      <c r="Z18" s="138">
        <v>0.03</v>
      </c>
      <c r="AA18" s="183">
        <f t="shared" si="10"/>
        <v>57.8</v>
      </c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</row>
    <row r="19" spans="1:38" s="78" customFormat="1" x14ac:dyDescent="0.2">
      <c r="A19" s="173"/>
      <c r="B19" s="82"/>
      <c r="C19" s="82"/>
      <c r="D19" s="174"/>
      <c r="E19" s="175"/>
      <c r="F19" s="179"/>
      <c r="G19" s="134"/>
      <c r="H19" s="135"/>
      <c r="I19" s="136"/>
      <c r="J19" s="135"/>
      <c r="K19" s="136"/>
      <c r="L19" s="135"/>
      <c r="M19" s="136"/>
      <c r="N19" s="135"/>
      <c r="O19" s="136"/>
      <c r="P19" s="135"/>
      <c r="Q19" s="176"/>
      <c r="Y19" s="181"/>
      <c r="Z19" s="138"/>
      <c r="AA19" s="183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</row>
    <row r="20" spans="1:38" s="78" customFormat="1" x14ac:dyDescent="0.2">
      <c r="A20" s="155"/>
      <c r="B20" s="156"/>
      <c r="C20" s="156"/>
      <c r="D20" s="192" t="s">
        <v>77</v>
      </c>
      <c r="E20" s="189"/>
      <c r="F20" s="158"/>
      <c r="G20" s="177"/>
      <c r="H20" s="160"/>
      <c r="I20" s="161"/>
      <c r="J20" s="158"/>
      <c r="K20" s="158"/>
      <c r="L20" s="158"/>
      <c r="M20" s="158"/>
      <c r="N20" s="158"/>
      <c r="O20" s="158"/>
      <c r="P20" s="158"/>
      <c r="Q20" s="162"/>
      <c r="Y20" s="181"/>
      <c r="Z20" s="138"/>
      <c r="AA20" s="183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</row>
    <row r="21" spans="1:38" s="78" customFormat="1" x14ac:dyDescent="0.2">
      <c r="A21" s="102" t="s">
        <v>137</v>
      </c>
      <c r="B21" s="190">
        <v>15083</v>
      </c>
      <c r="C21" s="67" t="s">
        <v>139</v>
      </c>
      <c r="D21" s="178" t="s">
        <v>143</v>
      </c>
      <c r="E21" s="167" t="s">
        <v>25</v>
      </c>
      <c r="F21" s="168">
        <v>8</v>
      </c>
      <c r="G21" s="74">
        <f>AA21</f>
        <v>46</v>
      </c>
      <c r="H21" s="64">
        <f>G21*(1+$Q21)</f>
        <v>51.52</v>
      </c>
      <c r="I21" s="76">
        <f>ROUND(($U$13*G21),2)</f>
        <v>47.33</v>
      </c>
      <c r="J21" s="64">
        <f t="shared" ref="J21" si="15">I21*(1+$Q21)</f>
        <v>53.009600000000006</v>
      </c>
      <c r="K21" s="76">
        <f>ROUND(($U$14*G21),2)</f>
        <v>45.36</v>
      </c>
      <c r="L21" s="64">
        <f t="shared" ref="L21" si="16">K21*(1+$Q21)</f>
        <v>50.803200000000004</v>
      </c>
      <c r="M21" s="76">
        <f>ROUND(($U$18*G21),2)</f>
        <v>45.68</v>
      </c>
      <c r="N21" s="64">
        <f>M21*(1+$Q21)</f>
        <v>51.161600000000007</v>
      </c>
      <c r="O21" s="76">
        <f>ROUND(($U$15*G21),2)</f>
        <v>42.42</v>
      </c>
      <c r="P21" s="64">
        <f t="shared" ref="P21" si="17">O21*(1+$Q21)</f>
        <v>47.510400000000004</v>
      </c>
      <c r="Q21" s="77">
        <v>0.12</v>
      </c>
      <c r="S21" s="188"/>
      <c r="Y21" s="181">
        <v>44.66</v>
      </c>
      <c r="Z21" s="138">
        <v>0.03</v>
      </c>
      <c r="AA21" s="183">
        <f>ROUND(Y21*(1+Z21),1)</f>
        <v>46</v>
      </c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</row>
    <row r="22" spans="1:38" s="78" customFormat="1" x14ac:dyDescent="0.2">
      <c r="A22" s="80"/>
      <c r="B22" s="81"/>
      <c r="C22" s="80"/>
      <c r="D22" s="169" t="s">
        <v>150</v>
      </c>
      <c r="E22" s="170"/>
      <c r="F22" s="171"/>
      <c r="G22" s="130"/>
      <c r="H22" s="88"/>
      <c r="I22" s="89"/>
      <c r="J22" s="88"/>
      <c r="K22" s="89"/>
      <c r="L22" s="88"/>
      <c r="M22" s="89"/>
      <c r="N22" s="88"/>
      <c r="O22" s="89"/>
      <c r="P22" s="88"/>
      <c r="Q22" s="90"/>
      <c r="S22" s="188"/>
      <c r="Y22" s="181"/>
      <c r="Z22" s="138"/>
      <c r="AA22" s="183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</row>
    <row r="23" spans="1:38" s="78" customFormat="1" x14ac:dyDescent="0.2">
      <c r="A23" s="102" t="s">
        <v>138</v>
      </c>
      <c r="B23" s="190">
        <v>15082</v>
      </c>
      <c r="C23" s="67" t="s">
        <v>140</v>
      </c>
      <c r="D23" s="178" t="s">
        <v>147</v>
      </c>
      <c r="E23" s="167" t="s">
        <v>25</v>
      </c>
      <c r="F23" s="168">
        <v>8</v>
      </c>
      <c r="G23" s="74">
        <f>AA23</f>
        <v>61</v>
      </c>
      <c r="H23" s="64">
        <f>G23*(1+$Q23)</f>
        <v>68.320000000000007</v>
      </c>
      <c r="I23" s="76">
        <f>ROUND(($U$13*G23),2)</f>
        <v>62.77</v>
      </c>
      <c r="J23" s="64">
        <f t="shared" ref="J23" si="18">I23*(1+$Q23)</f>
        <v>70.302400000000006</v>
      </c>
      <c r="K23" s="76">
        <f>ROUND(($U$14*G23),2)</f>
        <v>60.15</v>
      </c>
      <c r="L23" s="64">
        <f t="shared" ref="L23" si="19">K23*(1+$Q23)</f>
        <v>67.368000000000009</v>
      </c>
      <c r="M23" s="76">
        <f>ROUND(($U$18*G23),2)</f>
        <v>60.57</v>
      </c>
      <c r="N23" s="64">
        <f>M23*(1+$Q23)</f>
        <v>67.838400000000007</v>
      </c>
      <c r="O23" s="76">
        <f>ROUND(($U$15*G23),2)</f>
        <v>56.25</v>
      </c>
      <c r="P23" s="64">
        <f t="shared" ref="P23" si="20">O23*(1+$Q23)</f>
        <v>63.000000000000007</v>
      </c>
      <c r="Q23" s="77">
        <v>0.12</v>
      </c>
      <c r="S23" s="188"/>
      <c r="Y23" s="181">
        <v>59.26</v>
      </c>
      <c r="Z23" s="138">
        <v>0.03</v>
      </c>
      <c r="AA23" s="183">
        <f>ROUND(Y23*(1+Z23),1)</f>
        <v>61</v>
      </c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</row>
    <row r="24" spans="1:38" s="78" customFormat="1" x14ac:dyDescent="0.2">
      <c r="A24" s="59"/>
      <c r="B24" s="92"/>
      <c r="C24" s="59"/>
      <c r="D24" s="163" t="s">
        <v>151</v>
      </c>
      <c r="E24" s="172"/>
      <c r="F24" s="166"/>
      <c r="G24" s="196"/>
      <c r="H24" s="97"/>
      <c r="I24" s="98"/>
      <c r="J24" s="97"/>
      <c r="K24" s="98"/>
      <c r="L24" s="97"/>
      <c r="M24" s="98"/>
      <c r="N24" s="97"/>
      <c r="O24" s="98"/>
      <c r="P24" s="97"/>
      <c r="Q24" s="99"/>
      <c r="S24" s="188"/>
      <c r="V24" s="184"/>
      <c r="Y24" s="182"/>
      <c r="Z24" s="139"/>
      <c r="AA24" s="183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</row>
    <row r="25" spans="1:38" s="78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188"/>
      <c r="Y25" s="181"/>
      <c r="Z25" s="139"/>
      <c r="AA25" s="183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</row>
    <row r="26" spans="1:38" s="78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S26" s="188"/>
      <c r="Y26"/>
      <c r="Z26"/>
      <c r="AA26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</row>
    <row r="27" spans="1:38" s="78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S27" s="188"/>
      <c r="Y27"/>
      <c r="Z27"/>
      <c r="AA27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</row>
    <row r="28" spans="1:38" s="78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 s="188"/>
      <c r="Y28"/>
      <c r="Z28"/>
      <c r="AA2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</row>
    <row r="29" spans="1:38" s="78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Y29"/>
      <c r="Z29"/>
      <c r="AA29"/>
    </row>
    <row r="30" spans="1:38" x14ac:dyDescent="0.2">
      <c r="R30" s="78"/>
      <c r="S30" s="78"/>
      <c r="T30" s="78"/>
      <c r="U30" s="78"/>
      <c r="V30" s="78"/>
      <c r="W30" s="78"/>
      <c r="X30" s="78"/>
    </row>
  </sheetData>
  <mergeCells count="6">
    <mergeCell ref="T11:V11"/>
    <mergeCell ref="G7:H7"/>
    <mergeCell ref="I7:J7"/>
    <mergeCell ref="K7:L7"/>
    <mergeCell ref="O7:P7"/>
    <mergeCell ref="M7:N7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72"/>
  <sheetViews>
    <sheetView showGridLines="0" zoomScale="80" zoomScaleNormal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X11" sqref="X11"/>
    </sheetView>
  </sheetViews>
  <sheetFormatPr defaultRowHeight="12.75" x14ac:dyDescent="0.2"/>
  <cols>
    <col min="1" max="1" width="11.42578125" bestFit="1" customWidth="1"/>
    <col min="2" max="2" width="8.7109375" bestFit="1" customWidth="1"/>
    <col min="3" max="3" width="15.85546875" bestFit="1" customWidth="1"/>
    <col min="4" max="4" width="41" customWidth="1"/>
    <col min="5" max="5" width="22.7109375" customWidth="1"/>
    <col min="6" max="7" width="7.7109375" customWidth="1"/>
    <col min="8" max="16" width="8.7109375" customWidth="1"/>
    <col min="17" max="17" width="1.5703125" customWidth="1"/>
    <col min="18" max="25" width="9.140625" customWidth="1"/>
    <col min="26" max="26" width="9.5703125" customWidth="1"/>
    <col min="27" max="27" width="9.140625" customWidth="1"/>
  </cols>
  <sheetData>
    <row r="1" spans="1:28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3"/>
    </row>
    <row r="2" spans="1:28" x14ac:dyDescent="0.2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28" ht="15.75" x14ac:dyDescent="0.25">
      <c r="A3" s="8" t="s">
        <v>0</v>
      </c>
      <c r="B3" s="9"/>
      <c r="C3" s="9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2"/>
    </row>
    <row r="4" spans="1:28" x14ac:dyDescent="0.2">
      <c r="A4" s="13" t="s">
        <v>1</v>
      </c>
      <c r="B4" s="14"/>
      <c r="C4" s="14"/>
      <c r="D4" s="15"/>
      <c r="E4" s="15"/>
      <c r="F4" s="15"/>
      <c r="G4" s="14"/>
      <c r="H4" s="15"/>
      <c r="I4" s="15"/>
      <c r="J4" s="15"/>
      <c r="K4" s="15"/>
      <c r="L4" s="15"/>
      <c r="M4" s="15"/>
      <c r="N4" s="15"/>
      <c r="O4" s="15"/>
      <c r="P4" s="16"/>
    </row>
    <row r="5" spans="1:28" x14ac:dyDescent="0.2">
      <c r="A5" s="17"/>
      <c r="B5" s="15"/>
      <c r="C5" s="15"/>
      <c r="D5" s="14"/>
      <c r="E5" s="18"/>
      <c r="F5" s="14"/>
      <c r="G5" s="14"/>
      <c r="H5" s="14"/>
      <c r="I5" s="14"/>
      <c r="J5" s="14"/>
      <c r="K5" s="14"/>
      <c r="L5" s="14"/>
      <c r="M5" s="14"/>
      <c r="N5" s="14"/>
      <c r="O5" s="14"/>
      <c r="P5" s="19"/>
    </row>
    <row r="6" spans="1:28" x14ac:dyDescent="0.2">
      <c r="A6" s="20"/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28" x14ac:dyDescent="0.2">
      <c r="A7" s="24" t="s">
        <v>2</v>
      </c>
      <c r="B7" s="25"/>
      <c r="C7" s="25"/>
      <c r="D7" s="26"/>
      <c r="E7" s="26"/>
      <c r="F7" s="27" t="s">
        <v>3</v>
      </c>
      <c r="G7" s="28" t="s">
        <v>4</v>
      </c>
      <c r="H7" s="203" t="s">
        <v>5</v>
      </c>
      <c r="I7" s="204"/>
      <c r="J7" s="203" t="s">
        <v>6</v>
      </c>
      <c r="K7" s="204"/>
      <c r="L7" s="203" t="s">
        <v>7</v>
      </c>
      <c r="M7" s="204"/>
      <c r="N7" s="203" t="s">
        <v>8</v>
      </c>
      <c r="O7" s="204"/>
      <c r="P7" s="28" t="s">
        <v>9</v>
      </c>
      <c r="X7" t="s">
        <v>111</v>
      </c>
      <c r="Y7" t="s">
        <v>116</v>
      </c>
      <c r="Z7" s="140" t="s">
        <v>126</v>
      </c>
    </row>
    <row r="8" spans="1:28" x14ac:dyDescent="0.2">
      <c r="A8" s="29" t="s">
        <v>10</v>
      </c>
      <c r="B8" s="30" t="s">
        <v>11</v>
      </c>
      <c r="C8" s="31" t="s">
        <v>12</v>
      </c>
      <c r="D8" s="205" t="s">
        <v>13</v>
      </c>
      <c r="E8" s="206"/>
      <c r="F8" s="30" t="s">
        <v>14</v>
      </c>
      <c r="G8" s="30" t="s">
        <v>15</v>
      </c>
      <c r="H8" s="31" t="s">
        <v>16</v>
      </c>
      <c r="I8" s="32" t="s">
        <v>17</v>
      </c>
      <c r="J8" s="31" t="s">
        <v>16</v>
      </c>
      <c r="K8" s="32" t="s">
        <v>17</v>
      </c>
      <c r="L8" s="31" t="s">
        <v>16</v>
      </c>
      <c r="M8" s="32" t="s">
        <v>17</v>
      </c>
      <c r="N8" s="31" t="s">
        <v>16</v>
      </c>
      <c r="O8" s="32" t="s">
        <v>17</v>
      </c>
      <c r="P8" s="33" t="s">
        <v>18</v>
      </c>
    </row>
    <row r="9" spans="1:28" x14ac:dyDescent="0.2">
      <c r="A9" s="34"/>
      <c r="B9" s="35"/>
      <c r="C9" s="35"/>
      <c r="D9" s="34"/>
      <c r="E9" s="34"/>
      <c r="F9" s="34"/>
      <c r="G9" s="34"/>
      <c r="H9" s="36"/>
      <c r="I9" s="34"/>
      <c r="J9" s="34"/>
      <c r="K9" s="34"/>
      <c r="L9" s="34"/>
      <c r="M9" s="34"/>
      <c r="N9" s="34"/>
      <c r="O9" s="34"/>
      <c r="P9" s="36"/>
    </row>
    <row r="10" spans="1:28" x14ac:dyDescent="0.2">
      <c r="A10" s="37"/>
      <c r="B10" s="38"/>
      <c r="C10" s="38"/>
      <c r="D10" s="200" t="s">
        <v>19</v>
      </c>
      <c r="E10" s="200"/>
      <c r="F10" s="39"/>
      <c r="G10" s="40"/>
      <c r="H10" s="41"/>
      <c r="I10" s="42"/>
      <c r="J10" s="43"/>
      <c r="K10" s="43"/>
      <c r="L10" s="40"/>
      <c r="M10" s="40"/>
      <c r="N10" s="40"/>
      <c r="O10" s="40"/>
      <c r="P10" s="44"/>
      <c r="R10" s="45" t="s">
        <v>20</v>
      </c>
      <c r="Y10" s="138"/>
    </row>
    <row r="11" spans="1:28" x14ac:dyDescent="0.2">
      <c r="A11" s="46" t="s">
        <v>21</v>
      </c>
      <c r="B11" s="47">
        <v>3454</v>
      </c>
      <c r="C11" s="48" t="s">
        <v>22</v>
      </c>
      <c r="D11" s="49" t="s">
        <v>23</v>
      </c>
      <c r="E11" s="50" t="s">
        <v>24</v>
      </c>
      <c r="F11" s="51" t="s">
        <v>25</v>
      </c>
      <c r="G11" s="52">
        <v>60</v>
      </c>
      <c r="H11" s="53">
        <f>Z11</f>
        <v>20.866</v>
      </c>
      <c r="I11" s="54">
        <f>H11*(1+$P$11)</f>
        <v>23.36992</v>
      </c>
      <c r="J11" s="55">
        <f>ROUND((1.0144*H11),2)</f>
        <v>21.17</v>
      </c>
      <c r="K11" s="54">
        <f>J11*(1+$P11)</f>
        <v>23.710400000000003</v>
      </c>
      <c r="L11" s="56">
        <f>ROUND((0.986*H11),2)</f>
        <v>20.57</v>
      </c>
      <c r="M11" s="54">
        <f>L11*(1+$P11)</f>
        <v>23.038400000000003</v>
      </c>
      <c r="N11" s="56">
        <f>ROUND((0.9217*H11),2)</f>
        <v>19.23</v>
      </c>
      <c r="O11" s="54">
        <f>N11*(1+$P11)</f>
        <v>21.537600000000001</v>
      </c>
      <c r="P11" s="57">
        <v>0.12</v>
      </c>
      <c r="S11" s="197" t="s">
        <v>26</v>
      </c>
      <c r="T11" s="197"/>
      <c r="U11" s="197"/>
      <c r="V11" s="58"/>
      <c r="X11" s="141">
        <v>20.356999999999999</v>
      </c>
      <c r="Y11" s="138">
        <v>2.5000000000000001E-2</v>
      </c>
      <c r="Z11" s="142">
        <f>ROUND(X11*(1+Y11),3)</f>
        <v>20.866</v>
      </c>
    </row>
    <row r="12" spans="1:28" x14ac:dyDescent="0.2">
      <c r="A12" s="59" t="s">
        <v>27</v>
      </c>
      <c r="B12" s="60">
        <v>3280</v>
      </c>
      <c r="C12" s="48" t="s">
        <v>28</v>
      </c>
      <c r="D12" s="50" t="s">
        <v>29</v>
      </c>
      <c r="E12" s="50" t="s">
        <v>30</v>
      </c>
      <c r="F12" s="51" t="s">
        <v>25</v>
      </c>
      <c r="G12" s="61">
        <v>24</v>
      </c>
      <c r="H12" s="53">
        <f>Z12</f>
        <v>26.518000000000001</v>
      </c>
      <c r="I12" s="54">
        <f>$H12*(1+P12)</f>
        <v>29.700160000000004</v>
      </c>
      <c r="J12" s="55">
        <f>ROUND((1.0144*H12),2)</f>
        <v>26.9</v>
      </c>
      <c r="K12" s="54">
        <f>J12*(1+$P12)</f>
        <v>30.128</v>
      </c>
      <c r="L12" s="56">
        <f>ROUND((0.986*H12),2)</f>
        <v>26.15</v>
      </c>
      <c r="M12" s="54">
        <f>L12*(1+$P12)</f>
        <v>29.288</v>
      </c>
      <c r="N12" s="56">
        <f>ROUND((0.9217*H12),2)</f>
        <v>24.44</v>
      </c>
      <c r="O12" s="62">
        <f>N12*(1+$P12)</f>
        <v>27.372800000000005</v>
      </c>
      <c r="P12" s="57">
        <v>0.12</v>
      </c>
      <c r="R12" s="63" t="s">
        <v>31</v>
      </c>
      <c r="S12" s="63" t="s">
        <v>32</v>
      </c>
      <c r="T12" s="63" t="s">
        <v>33</v>
      </c>
      <c r="U12" s="63" t="s">
        <v>34</v>
      </c>
      <c r="X12" s="141">
        <v>25.870999999999999</v>
      </c>
      <c r="Y12" s="138">
        <v>2.5000000000000001E-2</v>
      </c>
      <c r="Z12" s="142">
        <f t="shared" ref="Z12:Z14" si="0">ROUND(X12*(1+Y12),3)</f>
        <v>26.518000000000001</v>
      </c>
    </row>
    <row r="13" spans="1:28" x14ac:dyDescent="0.2">
      <c r="A13" s="48" t="s">
        <v>35</v>
      </c>
      <c r="B13" s="60">
        <v>3249</v>
      </c>
      <c r="C13" s="48" t="s">
        <v>36</v>
      </c>
      <c r="D13" s="50" t="s">
        <v>29</v>
      </c>
      <c r="E13" s="50" t="s">
        <v>37</v>
      </c>
      <c r="F13" s="51" t="s">
        <v>25</v>
      </c>
      <c r="G13" s="61">
        <v>20</v>
      </c>
      <c r="H13" s="53">
        <f>Z13</f>
        <v>43.38</v>
      </c>
      <c r="I13" s="64">
        <f>$H13*(1+P13)</f>
        <v>48.585600000000007</v>
      </c>
      <c r="J13" s="55">
        <f>ROUND((1.0144*H13),2)</f>
        <v>44</v>
      </c>
      <c r="K13" s="54">
        <f>J13*(1+$P13)</f>
        <v>49.28</v>
      </c>
      <c r="L13" s="56">
        <f>ROUND((0.986*H13),2)</f>
        <v>42.77</v>
      </c>
      <c r="M13" s="54">
        <f>L13*(1+$P13)</f>
        <v>47.902400000000007</v>
      </c>
      <c r="N13" s="56">
        <f>ROUND((0.9217*H13),2)</f>
        <v>39.979999999999997</v>
      </c>
      <c r="O13" s="62">
        <f>N13*(1+$P13)</f>
        <v>44.7776</v>
      </c>
      <c r="P13" s="57">
        <v>0.12</v>
      </c>
      <c r="R13" s="65">
        <v>0.19</v>
      </c>
      <c r="S13" s="66">
        <v>1.0123</v>
      </c>
      <c r="T13" s="66">
        <v>1.0144</v>
      </c>
      <c r="U13" s="66">
        <v>1.0134000000000001</v>
      </c>
      <c r="X13" s="141">
        <v>42.322000000000003</v>
      </c>
      <c r="Y13" s="138">
        <v>2.5000000000000001E-2</v>
      </c>
      <c r="Z13" s="142">
        <f t="shared" si="0"/>
        <v>43.38</v>
      </c>
    </row>
    <row r="14" spans="1:28" x14ac:dyDescent="0.2">
      <c r="A14" s="67" t="s">
        <v>38</v>
      </c>
      <c r="B14" s="68">
        <v>6999</v>
      </c>
      <c r="C14" s="69" t="s">
        <v>39</v>
      </c>
      <c r="D14" s="70" t="s">
        <v>40</v>
      </c>
      <c r="E14" s="71"/>
      <c r="F14" s="72" t="s">
        <v>25</v>
      </c>
      <c r="G14" s="73">
        <v>12</v>
      </c>
      <c r="H14" s="74">
        <f>Z14</f>
        <v>43.38</v>
      </c>
      <c r="I14" s="54">
        <f>$H14*(1+P14)</f>
        <v>48.585600000000007</v>
      </c>
      <c r="J14" s="75">
        <f>ROUND((1.0144*H14),2)</f>
        <v>44</v>
      </c>
      <c r="K14" s="54">
        <f>J14*(1+$P14)</f>
        <v>49.28</v>
      </c>
      <c r="L14" s="76">
        <f>ROUND((0.986*H14),2)</f>
        <v>42.77</v>
      </c>
      <c r="M14" s="54">
        <f>L14*(1+$P14)</f>
        <v>47.902400000000007</v>
      </c>
      <c r="N14" s="76">
        <f>ROUND((0.9217*H14),2)</f>
        <v>39.979999999999997</v>
      </c>
      <c r="O14" s="64">
        <f>N14*(1+$P14)</f>
        <v>44.7776</v>
      </c>
      <c r="P14" s="77">
        <v>0.12</v>
      </c>
      <c r="Q14" s="78"/>
      <c r="R14" s="65">
        <v>0.17</v>
      </c>
      <c r="S14" s="66">
        <v>0.98799999999999999</v>
      </c>
      <c r="T14" s="79">
        <v>0.98599999999999999</v>
      </c>
      <c r="U14" s="79">
        <v>0.98699999999999999</v>
      </c>
      <c r="X14" s="141">
        <v>42.322000000000003</v>
      </c>
      <c r="Y14" s="138">
        <v>2.5000000000000001E-2</v>
      </c>
      <c r="Z14" s="142">
        <f t="shared" si="0"/>
        <v>43.38</v>
      </c>
    </row>
    <row r="15" spans="1:28" x14ac:dyDescent="0.2">
      <c r="A15" s="80"/>
      <c r="B15" s="81"/>
      <c r="C15" s="82"/>
      <c r="D15" s="83" t="s">
        <v>41</v>
      </c>
      <c r="E15" s="84"/>
      <c r="F15" s="85"/>
      <c r="G15" s="86"/>
      <c r="H15" s="87"/>
      <c r="I15" s="88"/>
      <c r="J15" s="89"/>
      <c r="K15" s="88"/>
      <c r="L15" s="89"/>
      <c r="M15" s="88"/>
      <c r="N15" s="89"/>
      <c r="O15" s="88"/>
      <c r="P15" s="90"/>
      <c r="Q15" s="78"/>
      <c r="R15" s="65">
        <v>0.12</v>
      </c>
      <c r="S15" s="66">
        <v>0.93179999999999996</v>
      </c>
      <c r="T15" s="66">
        <v>0.92169999999999996</v>
      </c>
      <c r="U15" s="66">
        <v>0.92620000000000002</v>
      </c>
      <c r="X15" s="141"/>
      <c r="Y15" s="138"/>
    </row>
    <row r="16" spans="1:28" x14ac:dyDescent="0.2">
      <c r="A16" s="80"/>
      <c r="B16" s="81"/>
      <c r="C16" s="82"/>
      <c r="D16" s="83" t="s">
        <v>42</v>
      </c>
      <c r="E16" s="84"/>
      <c r="F16" s="85"/>
      <c r="G16" s="86"/>
      <c r="H16" s="87"/>
      <c r="I16" s="88"/>
      <c r="J16" s="89"/>
      <c r="K16" s="88"/>
      <c r="L16" s="89"/>
      <c r="M16" s="88"/>
      <c r="N16" s="89"/>
      <c r="O16" s="88"/>
      <c r="P16" s="90"/>
      <c r="Q16" s="78"/>
      <c r="R16" s="65">
        <v>0</v>
      </c>
      <c r="S16" s="91">
        <v>0.82</v>
      </c>
      <c r="T16" s="66">
        <v>0.79679999999999995</v>
      </c>
      <c r="U16" s="66">
        <v>0.80720000000000003</v>
      </c>
      <c r="V16" s="58"/>
      <c r="W16" s="58"/>
      <c r="X16" s="141"/>
      <c r="Y16" s="138"/>
      <c r="Z16" s="58"/>
      <c r="AA16" s="58"/>
      <c r="AB16" s="58"/>
    </row>
    <row r="17" spans="1:26" s="78" customFormat="1" x14ac:dyDescent="0.2">
      <c r="A17" s="59"/>
      <c r="B17" s="92"/>
      <c r="C17" s="93"/>
      <c r="D17" s="94" t="s">
        <v>43</v>
      </c>
      <c r="E17" s="50"/>
      <c r="F17" s="95"/>
      <c r="G17" s="61"/>
      <c r="H17" s="96"/>
      <c r="I17" s="97"/>
      <c r="J17" s="98"/>
      <c r="K17" s="97"/>
      <c r="L17" s="98"/>
      <c r="M17" s="97"/>
      <c r="N17" s="98"/>
      <c r="O17" s="97"/>
      <c r="P17" s="99"/>
      <c r="R17" s="65">
        <v>0.18</v>
      </c>
      <c r="S17" s="66">
        <v>1</v>
      </c>
      <c r="T17" s="66">
        <v>1</v>
      </c>
      <c r="U17" s="66">
        <v>1</v>
      </c>
      <c r="V17"/>
      <c r="W17"/>
      <c r="X17" s="141"/>
      <c r="Y17" s="138"/>
    </row>
    <row r="18" spans="1:26" s="78" customFormat="1" x14ac:dyDescent="0.2">
      <c r="A18" s="48" t="s">
        <v>117</v>
      </c>
      <c r="B18" s="60">
        <v>9865</v>
      </c>
      <c r="C18" s="48" t="s">
        <v>44</v>
      </c>
      <c r="D18" s="50" t="s">
        <v>45</v>
      </c>
      <c r="E18" s="50" t="s">
        <v>30</v>
      </c>
      <c r="F18" s="51" t="s">
        <v>25</v>
      </c>
      <c r="G18" s="61">
        <v>24</v>
      </c>
      <c r="H18" s="53">
        <f>Z18</f>
        <v>26.518000000000001</v>
      </c>
      <c r="I18" s="54">
        <f>$H18*(1+P18)</f>
        <v>29.700160000000004</v>
      </c>
      <c r="J18" s="56">
        <f>ROUND((1.0144*H18),2)</f>
        <v>26.9</v>
      </c>
      <c r="K18" s="54">
        <f>J18*(1+$P18)</f>
        <v>30.128</v>
      </c>
      <c r="L18" s="56">
        <f>ROUND((0.986*H18),2)</f>
        <v>26.15</v>
      </c>
      <c r="M18" s="62">
        <f>L18*(1+$P18)</f>
        <v>29.288</v>
      </c>
      <c r="N18" s="56">
        <f>ROUND((0.9217*H18),2)</f>
        <v>24.44</v>
      </c>
      <c r="O18" s="62">
        <f>N18*(1+$P18)</f>
        <v>27.372800000000005</v>
      </c>
      <c r="P18" s="57">
        <v>0.12</v>
      </c>
      <c r="Q18"/>
      <c r="R18"/>
      <c r="S18"/>
      <c r="T18"/>
      <c r="U18" s="58"/>
      <c r="X18" s="141">
        <v>25.870999999999999</v>
      </c>
      <c r="Y18" s="138">
        <v>2.5000000000000001E-2</v>
      </c>
      <c r="Z18" s="142">
        <f t="shared" ref="Z18:Z20" si="1">ROUND(X18*(1+Y18),3)</f>
        <v>26.518000000000001</v>
      </c>
    </row>
    <row r="19" spans="1:26" s="78" customFormat="1" x14ac:dyDescent="0.2">
      <c r="A19" s="48" t="s">
        <v>118</v>
      </c>
      <c r="B19" s="60">
        <v>9866</v>
      </c>
      <c r="C19" s="48" t="s">
        <v>46</v>
      </c>
      <c r="D19" s="50" t="s">
        <v>45</v>
      </c>
      <c r="E19" s="50" t="s">
        <v>37</v>
      </c>
      <c r="F19" s="51" t="s">
        <v>25</v>
      </c>
      <c r="G19" s="61">
        <v>24</v>
      </c>
      <c r="H19" s="53">
        <f>Z19</f>
        <v>43.38</v>
      </c>
      <c r="I19" s="54">
        <f>$H19*(1+P19)</f>
        <v>48.585600000000007</v>
      </c>
      <c r="J19" s="56">
        <f>ROUND((1.0144*H19),2)</f>
        <v>44</v>
      </c>
      <c r="K19" s="54">
        <f>J19*(1+$P19)</f>
        <v>49.28</v>
      </c>
      <c r="L19" s="56">
        <f>ROUND((0.986*H19),2)</f>
        <v>42.77</v>
      </c>
      <c r="M19" s="62">
        <f>L19*(1+$P19)</f>
        <v>47.902400000000007</v>
      </c>
      <c r="N19" s="56">
        <f>ROUND((0.9217*H19),2)</f>
        <v>39.979999999999997</v>
      </c>
      <c r="O19" s="62">
        <f>N19*(1+$P19)</f>
        <v>44.7776</v>
      </c>
      <c r="P19" s="57">
        <v>0.12</v>
      </c>
      <c r="Q19"/>
      <c r="X19" s="141">
        <v>42.322000000000003</v>
      </c>
      <c r="Y19" s="138">
        <v>2.5000000000000001E-2</v>
      </c>
      <c r="Z19" s="142">
        <f t="shared" si="1"/>
        <v>43.38</v>
      </c>
    </row>
    <row r="20" spans="1:26" s="78" customFormat="1" x14ac:dyDescent="0.2">
      <c r="A20" s="100" t="s">
        <v>119</v>
      </c>
      <c r="B20" s="101">
        <v>9864</v>
      </c>
      <c r="C20" s="102" t="s">
        <v>47</v>
      </c>
      <c r="D20" s="70" t="s">
        <v>48</v>
      </c>
      <c r="E20" s="71"/>
      <c r="F20" s="72" t="s">
        <v>25</v>
      </c>
      <c r="G20" s="73">
        <v>12</v>
      </c>
      <c r="H20" s="74">
        <f>Z20</f>
        <v>43.38</v>
      </c>
      <c r="I20" s="54">
        <f>$H20*(1+P20)</f>
        <v>48.585600000000007</v>
      </c>
      <c r="J20" s="76">
        <f>ROUND((1.0144*H20),2)</f>
        <v>44</v>
      </c>
      <c r="K20" s="54">
        <f>J20*(1+$P20)</f>
        <v>49.28</v>
      </c>
      <c r="L20" s="76">
        <f>ROUND((0.986*H20),2)</f>
        <v>42.77</v>
      </c>
      <c r="M20" s="64">
        <f>L20*(1+$P20)</f>
        <v>47.902400000000007</v>
      </c>
      <c r="N20" s="76">
        <f>ROUND((0.9217*H20),2)</f>
        <v>39.979999999999997</v>
      </c>
      <c r="O20" s="64">
        <f>N20*(1+$P20)</f>
        <v>44.7776</v>
      </c>
      <c r="P20" s="77">
        <v>0.12</v>
      </c>
      <c r="X20" s="141">
        <v>42.322000000000003</v>
      </c>
      <c r="Y20" s="138">
        <v>2.5000000000000001E-2</v>
      </c>
      <c r="Z20" s="142">
        <f t="shared" si="1"/>
        <v>43.38</v>
      </c>
    </row>
    <row r="21" spans="1:26" s="78" customFormat="1" x14ac:dyDescent="0.2">
      <c r="A21" s="80"/>
      <c r="B21" s="81"/>
      <c r="C21" s="82"/>
      <c r="D21" s="83" t="s">
        <v>41</v>
      </c>
      <c r="E21" s="84"/>
      <c r="F21" s="85"/>
      <c r="G21" s="86"/>
      <c r="H21" s="87"/>
      <c r="I21" s="88"/>
      <c r="J21" s="89"/>
      <c r="K21" s="88"/>
      <c r="L21" s="89"/>
      <c r="M21" s="88"/>
      <c r="N21" s="89"/>
      <c r="O21" s="88"/>
      <c r="P21" s="90"/>
      <c r="X21" s="141"/>
      <c r="Y21" s="139"/>
    </row>
    <row r="22" spans="1:26" s="78" customFormat="1" x14ac:dyDescent="0.2">
      <c r="A22" s="80"/>
      <c r="B22" s="81"/>
      <c r="C22" s="82"/>
      <c r="D22" s="83" t="s">
        <v>42</v>
      </c>
      <c r="E22" s="84"/>
      <c r="F22" s="85"/>
      <c r="G22" s="86"/>
      <c r="H22" s="87"/>
      <c r="I22" s="88"/>
      <c r="J22" s="89"/>
      <c r="K22" s="88"/>
      <c r="L22" s="89"/>
      <c r="M22" s="88"/>
      <c r="N22" s="89"/>
      <c r="O22" s="88"/>
      <c r="P22" s="90"/>
      <c r="X22" s="141"/>
      <c r="Y22" s="139"/>
    </row>
    <row r="23" spans="1:26" s="78" customFormat="1" x14ac:dyDescent="0.2">
      <c r="A23" s="59"/>
      <c r="B23" s="92"/>
      <c r="C23" s="93"/>
      <c r="D23" s="94" t="s">
        <v>43</v>
      </c>
      <c r="E23" s="50"/>
      <c r="F23" s="95"/>
      <c r="G23" s="61"/>
      <c r="H23" s="96"/>
      <c r="I23" s="97"/>
      <c r="J23" s="98"/>
      <c r="K23" s="97"/>
      <c r="L23" s="98"/>
      <c r="M23" s="97"/>
      <c r="N23" s="98"/>
      <c r="O23" s="97"/>
      <c r="P23" s="99"/>
      <c r="V23"/>
      <c r="W23"/>
      <c r="X23" s="141"/>
      <c r="Y23" s="138"/>
    </row>
    <row r="24" spans="1:26" s="78" customFormat="1" x14ac:dyDescent="0.2">
      <c r="A24" s="48" t="s">
        <v>49</v>
      </c>
      <c r="B24" s="143">
        <v>9809</v>
      </c>
      <c r="C24" s="103" t="s">
        <v>50</v>
      </c>
      <c r="D24" s="104" t="s">
        <v>51</v>
      </c>
      <c r="E24" s="50" t="s">
        <v>30</v>
      </c>
      <c r="F24" s="105" t="s">
        <v>25</v>
      </c>
      <c r="G24" s="106">
        <v>24</v>
      </c>
      <c r="H24" s="96">
        <f>Z24</f>
        <v>27.75</v>
      </c>
      <c r="I24" s="54">
        <f>$H24*(1+P24)</f>
        <v>31.080000000000002</v>
      </c>
      <c r="J24" s="76">
        <f>ROUND((1.0144*H24),2)</f>
        <v>28.15</v>
      </c>
      <c r="K24" s="54">
        <f>J24*(1+$P24)</f>
        <v>31.528000000000002</v>
      </c>
      <c r="L24" s="76">
        <f>ROUND((0.986*H24),2)</f>
        <v>27.36</v>
      </c>
      <c r="M24" s="54">
        <f>L24*(1+$P24)</f>
        <v>30.643200000000004</v>
      </c>
      <c r="N24" s="76">
        <f>ROUND((0.9217*H24),2)</f>
        <v>25.58</v>
      </c>
      <c r="O24" s="54">
        <f>N24*(1+$P24)</f>
        <v>28.6496</v>
      </c>
      <c r="P24" s="99">
        <v>0.12</v>
      </c>
      <c r="Q24"/>
      <c r="R24"/>
      <c r="S24"/>
      <c r="T24"/>
      <c r="U24" s="58"/>
      <c r="X24" s="141">
        <v>27.75</v>
      </c>
      <c r="Y24" s="139">
        <v>0</v>
      </c>
      <c r="Z24" s="142">
        <f t="shared" ref="Z24:Z26" si="2">ROUND(X24*(1+Y24),3)</f>
        <v>27.75</v>
      </c>
    </row>
    <row r="25" spans="1:26" s="78" customFormat="1" x14ac:dyDescent="0.2">
      <c r="A25" s="48" t="s">
        <v>120</v>
      </c>
      <c r="B25" s="60">
        <v>9810</v>
      </c>
      <c r="C25" s="103" t="s">
        <v>52</v>
      </c>
      <c r="D25" s="104" t="s">
        <v>51</v>
      </c>
      <c r="E25" s="50" t="s">
        <v>53</v>
      </c>
      <c r="F25" s="105" t="s">
        <v>25</v>
      </c>
      <c r="G25" s="106">
        <v>20</v>
      </c>
      <c r="H25" s="96">
        <f>Z25</f>
        <v>40.57</v>
      </c>
      <c r="I25" s="54">
        <f>$H25*(1+P25)</f>
        <v>45.438400000000001</v>
      </c>
      <c r="J25" s="76">
        <f>ROUND((1.0144*H25),2)</f>
        <v>41.15</v>
      </c>
      <c r="K25" s="54">
        <f>J25*(1+$P25)</f>
        <v>46.088000000000001</v>
      </c>
      <c r="L25" s="76">
        <f>ROUND((0.986*H25),2)</f>
        <v>40</v>
      </c>
      <c r="M25" s="54">
        <f>L25*(1+$P25)</f>
        <v>44.800000000000004</v>
      </c>
      <c r="N25" s="76">
        <f>ROUND((0.9217*H25),2)</f>
        <v>37.39</v>
      </c>
      <c r="O25" s="54">
        <f>N25*(1+$P25)</f>
        <v>41.876800000000003</v>
      </c>
      <c r="P25" s="107">
        <v>0.12</v>
      </c>
      <c r="Q25"/>
      <c r="X25" s="141">
        <v>40.57</v>
      </c>
      <c r="Y25" s="139">
        <v>0</v>
      </c>
      <c r="Z25" s="142">
        <f t="shared" si="2"/>
        <v>40.57</v>
      </c>
    </row>
    <row r="26" spans="1:26" s="78" customFormat="1" x14ac:dyDescent="0.2">
      <c r="A26" s="102" t="s">
        <v>54</v>
      </c>
      <c r="B26" s="101">
        <v>9741</v>
      </c>
      <c r="C26" s="108" t="s">
        <v>55</v>
      </c>
      <c r="D26" s="109" t="s">
        <v>56</v>
      </c>
      <c r="E26" s="71"/>
      <c r="F26" s="72" t="s">
        <v>25</v>
      </c>
      <c r="G26" s="110">
        <v>12</v>
      </c>
      <c r="H26" s="74">
        <f>Z26</f>
        <v>40.58</v>
      </c>
      <c r="I26" s="54">
        <f>$H26*(1+P26)</f>
        <v>45.449600000000004</v>
      </c>
      <c r="J26" s="76">
        <f>ROUND((1.0144*H26),2)</f>
        <v>41.16</v>
      </c>
      <c r="K26" s="54">
        <f>J26*(1+$P26)</f>
        <v>46.099200000000003</v>
      </c>
      <c r="L26" s="76">
        <f>ROUND((0.986*H26),2)</f>
        <v>40.01</v>
      </c>
      <c r="M26" s="54">
        <f>L26*(1+$P26)</f>
        <v>44.811199999999999</v>
      </c>
      <c r="N26" s="76">
        <f>ROUND((0.9217*H26),2)</f>
        <v>37.4</v>
      </c>
      <c r="O26" s="54">
        <f>N26*(1+$P26)</f>
        <v>41.888000000000005</v>
      </c>
      <c r="P26" s="77">
        <v>0.12</v>
      </c>
      <c r="Q26"/>
      <c r="X26" s="141">
        <v>40.58</v>
      </c>
      <c r="Y26" s="139">
        <v>0</v>
      </c>
      <c r="Z26" s="142">
        <f t="shared" si="2"/>
        <v>40.58</v>
      </c>
    </row>
    <row r="27" spans="1:26" s="78" customFormat="1" x14ac:dyDescent="0.2">
      <c r="A27" s="59"/>
      <c r="B27" s="59"/>
      <c r="C27" s="111"/>
      <c r="D27" s="112" t="s">
        <v>57</v>
      </c>
      <c r="E27" s="50"/>
      <c r="F27" s="95"/>
      <c r="G27" s="106"/>
      <c r="H27" s="96"/>
      <c r="I27" s="113"/>
      <c r="J27" s="114"/>
      <c r="K27" s="113"/>
      <c r="L27" s="114"/>
      <c r="M27" s="113"/>
      <c r="N27" s="114"/>
      <c r="O27" s="113"/>
      <c r="P27" s="99"/>
      <c r="Q27"/>
      <c r="X27" s="141"/>
      <c r="Y27" s="139"/>
    </row>
    <row r="28" spans="1:26" s="78" customFormat="1" x14ac:dyDescent="0.2">
      <c r="A28" s="48" t="s">
        <v>121</v>
      </c>
      <c r="B28" s="60">
        <v>9870</v>
      </c>
      <c r="C28" s="48" t="s">
        <v>58</v>
      </c>
      <c r="D28" s="104" t="s">
        <v>59</v>
      </c>
      <c r="E28" s="50" t="s">
        <v>30</v>
      </c>
      <c r="F28" s="105" t="s">
        <v>25</v>
      </c>
      <c r="G28" s="106">
        <v>24</v>
      </c>
      <c r="H28" s="96">
        <f>Z28</f>
        <v>27.75</v>
      </c>
      <c r="I28" s="54">
        <f>$H28*(1+P28)</f>
        <v>31.080000000000002</v>
      </c>
      <c r="J28" s="76">
        <f>ROUND((1.0144*H28),2)</f>
        <v>28.15</v>
      </c>
      <c r="K28" s="54">
        <f t="shared" ref="K28:K37" si="3">J28*(1+$P28)</f>
        <v>31.528000000000002</v>
      </c>
      <c r="L28" s="76">
        <f>ROUND((0.986*H28),2)</f>
        <v>27.36</v>
      </c>
      <c r="M28" s="54">
        <f>L28*(1+$P28)</f>
        <v>30.643200000000004</v>
      </c>
      <c r="N28" s="76">
        <f t="shared" ref="N28:N37" si="4">ROUND((0.9217*H28),2)</f>
        <v>25.58</v>
      </c>
      <c r="O28" s="54">
        <f>N28*(1+$P28)</f>
        <v>28.6496</v>
      </c>
      <c r="P28" s="99">
        <v>0.12</v>
      </c>
      <c r="Q28"/>
      <c r="X28" s="141">
        <v>27.75</v>
      </c>
      <c r="Y28" s="139">
        <v>0</v>
      </c>
      <c r="Z28" s="142">
        <f t="shared" ref="Z28:Z30" si="5">ROUND(X28*(1+Y28),3)</f>
        <v>27.75</v>
      </c>
    </row>
    <row r="29" spans="1:26" x14ac:dyDescent="0.2">
      <c r="A29" s="48" t="s">
        <v>122</v>
      </c>
      <c r="B29" s="60">
        <v>9871</v>
      </c>
      <c r="C29" s="48" t="s">
        <v>60</v>
      </c>
      <c r="D29" s="104" t="s">
        <v>59</v>
      </c>
      <c r="E29" s="50" t="s">
        <v>53</v>
      </c>
      <c r="F29" s="105" t="s">
        <v>25</v>
      </c>
      <c r="G29" s="106">
        <v>24</v>
      </c>
      <c r="H29" s="96">
        <f>Z29</f>
        <v>40.57</v>
      </c>
      <c r="I29" s="54">
        <f>$H29*(1+P29)</f>
        <v>45.438400000000001</v>
      </c>
      <c r="J29" s="76">
        <f>ROUND((1.0144*H29),2)</f>
        <v>41.15</v>
      </c>
      <c r="K29" s="54">
        <f t="shared" si="3"/>
        <v>46.088000000000001</v>
      </c>
      <c r="L29" s="76">
        <f>ROUND((0.986*H29),2)</f>
        <v>40</v>
      </c>
      <c r="M29" s="54">
        <f>L29*(1+$P29)</f>
        <v>44.800000000000004</v>
      </c>
      <c r="N29" s="76">
        <f t="shared" si="4"/>
        <v>37.39</v>
      </c>
      <c r="O29" s="54">
        <f>N29*(1+$P29)</f>
        <v>41.876800000000003</v>
      </c>
      <c r="P29" s="107">
        <v>0.12</v>
      </c>
      <c r="U29" s="58"/>
      <c r="X29" s="141">
        <v>40.57</v>
      </c>
      <c r="Y29" s="139">
        <v>0</v>
      </c>
      <c r="Z29" s="142">
        <f t="shared" si="5"/>
        <v>40.57</v>
      </c>
    </row>
    <row r="30" spans="1:26" x14ac:dyDescent="0.2">
      <c r="A30" s="100" t="s">
        <v>123</v>
      </c>
      <c r="B30" s="101">
        <v>9867</v>
      </c>
      <c r="C30" s="102" t="s">
        <v>61</v>
      </c>
      <c r="D30" s="109" t="s">
        <v>56</v>
      </c>
      <c r="E30" s="71"/>
      <c r="F30" s="72" t="s">
        <v>25</v>
      </c>
      <c r="G30" s="110">
        <v>12</v>
      </c>
      <c r="H30" s="74">
        <f>Z30</f>
        <v>40.58</v>
      </c>
      <c r="I30" s="54">
        <f>$H30*(1+P30)</f>
        <v>45.449600000000004</v>
      </c>
      <c r="J30" s="76">
        <f>ROUND((1.0144*H30),2)</f>
        <v>41.16</v>
      </c>
      <c r="K30" s="54">
        <f t="shared" si="3"/>
        <v>46.099200000000003</v>
      </c>
      <c r="L30" s="76">
        <f>ROUND((0.986*H30),2)</f>
        <v>40.01</v>
      </c>
      <c r="M30" s="54">
        <f>L30*(1+$P30)</f>
        <v>44.811199999999999</v>
      </c>
      <c r="N30" s="76">
        <f t="shared" si="4"/>
        <v>37.4</v>
      </c>
      <c r="O30" s="54">
        <f>N30*(1+$P30)</f>
        <v>41.888000000000005</v>
      </c>
      <c r="P30" s="77">
        <v>0.12</v>
      </c>
      <c r="X30" s="141">
        <v>40.58</v>
      </c>
      <c r="Y30" s="139">
        <v>0</v>
      </c>
      <c r="Z30" s="142">
        <f t="shared" si="5"/>
        <v>40.58</v>
      </c>
    </row>
    <row r="31" spans="1:26" x14ac:dyDescent="0.2">
      <c r="A31" s="59"/>
      <c r="B31" s="59"/>
      <c r="C31" s="111"/>
      <c r="D31" s="112" t="s">
        <v>62</v>
      </c>
      <c r="E31" s="50"/>
      <c r="F31" s="95"/>
      <c r="G31" s="106"/>
      <c r="H31" s="96"/>
      <c r="I31" s="113"/>
      <c r="J31" s="114"/>
      <c r="K31" s="113"/>
      <c r="L31" s="114"/>
      <c r="M31" s="113"/>
      <c r="N31" s="114"/>
      <c r="O31" s="113"/>
      <c r="P31" s="99"/>
      <c r="X31" s="141"/>
      <c r="Y31" s="138"/>
    </row>
    <row r="32" spans="1:26" x14ac:dyDescent="0.2">
      <c r="A32" s="48" t="s">
        <v>63</v>
      </c>
      <c r="B32" s="59">
        <v>2059</v>
      </c>
      <c r="C32" s="48" t="s">
        <v>64</v>
      </c>
      <c r="D32" s="115" t="s">
        <v>65</v>
      </c>
      <c r="E32" s="50" t="s">
        <v>66</v>
      </c>
      <c r="F32" s="72" t="s">
        <v>25</v>
      </c>
      <c r="G32" s="106">
        <v>60</v>
      </c>
      <c r="H32" s="53">
        <f t="shared" ref="H32:H37" si="6">Z32</f>
        <v>37.860999999999997</v>
      </c>
      <c r="I32" s="54">
        <f t="shared" ref="I32:I37" si="7">$H32*(1+P32)</f>
        <v>37.860999999999997</v>
      </c>
      <c r="J32" s="56">
        <f t="shared" ref="J32:J37" si="8">ROUND((1.0144*H32),2)</f>
        <v>38.409999999999997</v>
      </c>
      <c r="K32" s="54">
        <f t="shared" si="3"/>
        <v>38.409999999999997</v>
      </c>
      <c r="L32" s="56">
        <f t="shared" ref="L32:L37" si="9">ROUND((0.986*H32),2)</f>
        <v>37.33</v>
      </c>
      <c r="M32" s="62">
        <f t="shared" ref="M32:M37" si="10">L32*(1+$P32)</f>
        <v>37.33</v>
      </c>
      <c r="N32" s="76">
        <f t="shared" si="4"/>
        <v>34.9</v>
      </c>
      <c r="O32" s="62">
        <f t="shared" ref="O32:O37" si="11">N32*(1+$P32)</f>
        <v>34.9</v>
      </c>
      <c r="P32" s="57">
        <v>0</v>
      </c>
      <c r="X32" s="141">
        <v>34.418999999999997</v>
      </c>
      <c r="Y32" s="138">
        <v>0.1</v>
      </c>
      <c r="Z32" s="142">
        <f t="shared" ref="Z32:Z37" si="12">ROUND(X32*(1+Y32),3)</f>
        <v>37.860999999999997</v>
      </c>
    </row>
    <row r="33" spans="1:28" x14ac:dyDescent="0.2">
      <c r="A33" s="48" t="s">
        <v>124</v>
      </c>
      <c r="B33" s="60">
        <v>9926</v>
      </c>
      <c r="C33" s="48" t="s">
        <v>127</v>
      </c>
      <c r="D33" s="115" t="s">
        <v>125</v>
      </c>
      <c r="E33" s="50" t="s">
        <v>66</v>
      </c>
      <c r="F33" s="72" t="s">
        <v>25</v>
      </c>
      <c r="G33" s="106">
        <v>60</v>
      </c>
      <c r="H33" s="53">
        <f t="shared" si="6"/>
        <v>37.860999999999997</v>
      </c>
      <c r="I33" s="54">
        <f t="shared" si="7"/>
        <v>37.860999999999997</v>
      </c>
      <c r="J33" s="56">
        <f t="shared" si="8"/>
        <v>38.409999999999997</v>
      </c>
      <c r="K33" s="54">
        <f t="shared" ref="K33" si="13">J33*(1+$P33)</f>
        <v>38.409999999999997</v>
      </c>
      <c r="L33" s="56">
        <f t="shared" si="9"/>
        <v>37.33</v>
      </c>
      <c r="M33" s="62">
        <f t="shared" si="10"/>
        <v>37.33</v>
      </c>
      <c r="N33" s="76">
        <f t="shared" ref="N33" si="14">ROUND((0.9217*H33),2)</f>
        <v>34.9</v>
      </c>
      <c r="O33" s="62">
        <f t="shared" si="11"/>
        <v>34.9</v>
      </c>
      <c r="P33" s="57">
        <v>0</v>
      </c>
      <c r="U33" s="58"/>
      <c r="X33" s="141">
        <v>34.418999999999997</v>
      </c>
      <c r="Y33" s="138">
        <v>0.1</v>
      </c>
      <c r="Z33" s="142">
        <f t="shared" si="12"/>
        <v>37.860999999999997</v>
      </c>
    </row>
    <row r="34" spans="1:28" x14ac:dyDescent="0.2">
      <c r="A34" s="59" t="s">
        <v>68</v>
      </c>
      <c r="B34" s="60">
        <v>9818</v>
      </c>
      <c r="C34" s="48" t="s">
        <v>69</v>
      </c>
      <c r="D34" s="115" t="s">
        <v>70</v>
      </c>
      <c r="E34" s="50" t="s">
        <v>30</v>
      </c>
      <c r="F34" s="51" t="s">
        <v>25</v>
      </c>
      <c r="G34" s="61">
        <v>24</v>
      </c>
      <c r="H34" s="53">
        <f t="shared" si="6"/>
        <v>47.771000000000001</v>
      </c>
      <c r="I34" s="54">
        <f t="shared" si="7"/>
        <v>53.503520000000009</v>
      </c>
      <c r="J34" s="56">
        <f t="shared" si="8"/>
        <v>48.46</v>
      </c>
      <c r="K34" s="62">
        <f t="shared" si="3"/>
        <v>54.275200000000005</v>
      </c>
      <c r="L34" s="56">
        <f t="shared" si="9"/>
        <v>47.1</v>
      </c>
      <c r="M34" s="62">
        <f t="shared" si="10"/>
        <v>52.75200000000001</v>
      </c>
      <c r="N34" s="76">
        <f t="shared" si="4"/>
        <v>44.03</v>
      </c>
      <c r="O34" s="62">
        <f t="shared" si="11"/>
        <v>49.313600000000008</v>
      </c>
      <c r="P34" s="57">
        <v>0.12</v>
      </c>
      <c r="X34" s="141">
        <v>43.427999999999997</v>
      </c>
      <c r="Y34" s="138">
        <v>0.1</v>
      </c>
      <c r="Z34" s="142">
        <f t="shared" si="12"/>
        <v>47.771000000000001</v>
      </c>
    </row>
    <row r="35" spans="1:28" x14ac:dyDescent="0.2">
      <c r="A35" s="48" t="s">
        <v>112</v>
      </c>
      <c r="B35" s="59">
        <v>9860</v>
      </c>
      <c r="C35" s="59" t="s">
        <v>71</v>
      </c>
      <c r="D35" s="115" t="s">
        <v>72</v>
      </c>
      <c r="E35" s="50" t="s">
        <v>30</v>
      </c>
      <c r="F35" s="51" t="s">
        <v>25</v>
      </c>
      <c r="G35" s="106">
        <v>24</v>
      </c>
      <c r="H35" s="53">
        <f t="shared" si="6"/>
        <v>32.064999999999998</v>
      </c>
      <c r="I35" s="54">
        <f t="shared" si="7"/>
        <v>35.912800000000004</v>
      </c>
      <c r="J35" s="56">
        <f t="shared" si="8"/>
        <v>32.53</v>
      </c>
      <c r="K35" s="62">
        <f t="shared" si="3"/>
        <v>36.433600000000006</v>
      </c>
      <c r="L35" s="56">
        <f t="shared" si="9"/>
        <v>31.62</v>
      </c>
      <c r="M35" s="62">
        <f t="shared" si="10"/>
        <v>35.414400000000008</v>
      </c>
      <c r="N35" s="76">
        <f t="shared" si="4"/>
        <v>29.55</v>
      </c>
      <c r="O35" s="62">
        <f t="shared" si="11"/>
        <v>33.096000000000004</v>
      </c>
      <c r="P35" s="57">
        <v>0.12</v>
      </c>
      <c r="X35" s="141">
        <v>31.283000000000001</v>
      </c>
      <c r="Y35" s="138">
        <v>2.5000000000000001E-2</v>
      </c>
      <c r="Z35" s="142">
        <f t="shared" si="12"/>
        <v>32.064999999999998</v>
      </c>
    </row>
    <row r="36" spans="1:28" x14ac:dyDescent="0.2">
      <c r="A36" s="48" t="s">
        <v>113</v>
      </c>
      <c r="B36" s="59">
        <v>9861</v>
      </c>
      <c r="C36" s="59" t="s">
        <v>73</v>
      </c>
      <c r="D36" s="115" t="s">
        <v>74</v>
      </c>
      <c r="E36" s="50" t="s">
        <v>53</v>
      </c>
      <c r="F36" s="51" t="s">
        <v>25</v>
      </c>
      <c r="G36" s="106">
        <v>20</v>
      </c>
      <c r="H36" s="53">
        <f t="shared" si="6"/>
        <v>46.89</v>
      </c>
      <c r="I36" s="54">
        <f t="shared" si="7"/>
        <v>52.516800000000003</v>
      </c>
      <c r="J36" s="56">
        <f t="shared" si="8"/>
        <v>47.57</v>
      </c>
      <c r="K36" s="62">
        <f t="shared" si="3"/>
        <v>53.278400000000005</v>
      </c>
      <c r="L36" s="56">
        <f t="shared" si="9"/>
        <v>46.23</v>
      </c>
      <c r="M36" s="62">
        <f t="shared" si="10"/>
        <v>51.7776</v>
      </c>
      <c r="N36" s="76">
        <f t="shared" si="4"/>
        <v>43.22</v>
      </c>
      <c r="O36" s="62">
        <f t="shared" si="11"/>
        <v>48.406400000000005</v>
      </c>
      <c r="P36" s="57">
        <v>0.12</v>
      </c>
      <c r="X36" s="141">
        <v>45.746000000000002</v>
      </c>
      <c r="Y36" s="138">
        <v>2.5000000000000001E-2</v>
      </c>
      <c r="Z36" s="142">
        <f t="shared" si="12"/>
        <v>46.89</v>
      </c>
    </row>
    <row r="37" spans="1:28" x14ac:dyDescent="0.2">
      <c r="A37" s="48" t="s">
        <v>114</v>
      </c>
      <c r="B37" s="59">
        <v>9879</v>
      </c>
      <c r="C37" s="59" t="s">
        <v>75</v>
      </c>
      <c r="D37" s="115" t="s">
        <v>76</v>
      </c>
      <c r="E37" s="50"/>
      <c r="F37" s="51" t="s">
        <v>25</v>
      </c>
      <c r="G37" s="106">
        <v>12</v>
      </c>
      <c r="H37" s="53">
        <f t="shared" si="6"/>
        <v>46.89</v>
      </c>
      <c r="I37" s="116">
        <f t="shared" si="7"/>
        <v>52.516800000000003</v>
      </c>
      <c r="J37" s="56">
        <f t="shared" si="8"/>
        <v>47.57</v>
      </c>
      <c r="K37" s="62">
        <f t="shared" si="3"/>
        <v>53.278400000000005</v>
      </c>
      <c r="L37" s="56">
        <f t="shared" si="9"/>
        <v>46.23</v>
      </c>
      <c r="M37" s="62">
        <f t="shared" si="10"/>
        <v>51.7776</v>
      </c>
      <c r="N37" s="56">
        <f t="shared" si="4"/>
        <v>43.22</v>
      </c>
      <c r="O37" s="62">
        <f t="shared" si="11"/>
        <v>48.406400000000005</v>
      </c>
      <c r="P37" s="57">
        <v>0.12</v>
      </c>
      <c r="U37" s="58"/>
      <c r="V37" s="58"/>
      <c r="W37" s="58"/>
      <c r="X37" s="141">
        <v>45.746000000000002</v>
      </c>
      <c r="Y37" s="138">
        <v>2.5000000000000001E-2</v>
      </c>
      <c r="Z37" s="142">
        <f t="shared" si="12"/>
        <v>46.89</v>
      </c>
      <c r="AA37" s="58"/>
      <c r="AB37" s="58"/>
    </row>
    <row r="38" spans="1:28" x14ac:dyDescent="0.2">
      <c r="A38" s="2"/>
      <c r="B38" s="2"/>
      <c r="C38" s="2"/>
      <c r="D38" s="2"/>
      <c r="E38" s="2"/>
      <c r="F38" s="2"/>
      <c r="G38" s="3"/>
      <c r="H38" s="117"/>
      <c r="I38" s="2"/>
      <c r="J38" s="118"/>
      <c r="K38" s="2"/>
      <c r="L38" s="118"/>
      <c r="M38" s="2"/>
      <c r="N38" s="118"/>
      <c r="O38" s="2"/>
      <c r="P38" s="3"/>
      <c r="U38" s="58"/>
      <c r="V38" s="58"/>
      <c r="W38" s="58"/>
      <c r="X38" s="141"/>
      <c r="Y38" s="138"/>
      <c r="Z38" s="58"/>
      <c r="AA38" s="58"/>
      <c r="AB38" s="58"/>
    </row>
    <row r="39" spans="1:28" x14ac:dyDescent="0.2">
      <c r="A39" s="37"/>
      <c r="B39" s="38"/>
      <c r="C39" s="38"/>
      <c r="D39" s="200" t="s">
        <v>77</v>
      </c>
      <c r="E39" s="200"/>
      <c r="F39" s="39"/>
      <c r="G39" s="40"/>
      <c r="H39" s="119"/>
      <c r="I39" s="40"/>
      <c r="J39" s="40"/>
      <c r="K39" s="40"/>
      <c r="L39" s="40"/>
      <c r="M39" s="40"/>
      <c r="N39" s="40"/>
      <c r="O39" s="40"/>
      <c r="P39" s="44"/>
      <c r="U39" s="58"/>
      <c r="V39" s="58"/>
      <c r="W39" s="58"/>
      <c r="X39" s="141"/>
      <c r="Y39" s="138"/>
      <c r="Z39" s="58"/>
      <c r="AA39" s="58"/>
      <c r="AB39" s="58"/>
    </row>
    <row r="40" spans="1:28" x14ac:dyDescent="0.2">
      <c r="A40" s="120" t="s">
        <v>78</v>
      </c>
      <c r="B40" s="101">
        <v>9734</v>
      </c>
      <c r="C40" s="120" t="s">
        <v>79</v>
      </c>
      <c r="D40" s="70" t="s">
        <v>80</v>
      </c>
      <c r="E40" s="71"/>
      <c r="F40" s="72" t="s">
        <v>25</v>
      </c>
      <c r="G40" s="73">
        <v>8</v>
      </c>
      <c r="H40" s="74">
        <f>Z40</f>
        <v>39.86</v>
      </c>
      <c r="I40" s="54">
        <f>$H40*(1+P40)</f>
        <v>44.6432</v>
      </c>
      <c r="J40" s="76">
        <f>ROUND((1.0144*H40),2)</f>
        <v>40.43</v>
      </c>
      <c r="K40" s="64">
        <f>J40*(1+$P40)</f>
        <v>45.281600000000005</v>
      </c>
      <c r="L40" s="76">
        <f>ROUND((0.986*H40),2)</f>
        <v>39.299999999999997</v>
      </c>
      <c r="M40" s="54">
        <f>L40*(1+$P40)</f>
        <v>44.015999999999998</v>
      </c>
      <c r="N40" s="76">
        <f>ROUND((0.9217*H40),2)</f>
        <v>36.74</v>
      </c>
      <c r="O40" s="54">
        <f>N40*(1+$P40)</f>
        <v>41.148800000000008</v>
      </c>
      <c r="P40" s="77">
        <v>0.12</v>
      </c>
      <c r="Q40" s="78"/>
      <c r="U40" s="58"/>
      <c r="V40" s="58"/>
      <c r="W40" s="58"/>
      <c r="X40" s="141">
        <v>39.86</v>
      </c>
      <c r="Y40" s="138">
        <v>0</v>
      </c>
      <c r="Z40" s="142">
        <f>ROUND(X40*(1+Y40),3)</f>
        <v>39.86</v>
      </c>
      <c r="AA40" s="58"/>
      <c r="AB40" s="58"/>
    </row>
    <row r="41" spans="1:28" x14ac:dyDescent="0.2">
      <c r="A41" s="80"/>
      <c r="B41" s="80"/>
      <c r="C41" s="80"/>
      <c r="D41" s="83" t="s">
        <v>81</v>
      </c>
      <c r="E41" s="84"/>
      <c r="F41" s="85"/>
      <c r="G41" s="86"/>
      <c r="H41" s="87"/>
      <c r="I41" s="88"/>
      <c r="J41" s="89"/>
      <c r="K41" s="88"/>
      <c r="L41" s="89"/>
      <c r="M41" s="88"/>
      <c r="N41" s="89"/>
      <c r="O41" s="88"/>
      <c r="P41" s="90"/>
      <c r="Q41" s="78"/>
      <c r="U41" s="58"/>
      <c r="V41" s="58"/>
      <c r="W41" s="58"/>
      <c r="X41" s="141"/>
      <c r="Y41" s="138"/>
      <c r="Z41" s="58"/>
      <c r="AA41" s="58"/>
      <c r="AB41" s="58"/>
    </row>
    <row r="42" spans="1:28" x14ac:dyDescent="0.2">
      <c r="A42" s="80"/>
      <c r="B42" s="80"/>
      <c r="C42" s="80"/>
      <c r="D42" s="83" t="s">
        <v>82</v>
      </c>
      <c r="E42" s="84"/>
      <c r="F42" s="85"/>
      <c r="G42" s="86"/>
      <c r="H42" s="87"/>
      <c r="I42" s="88"/>
      <c r="J42" s="89"/>
      <c r="K42" s="88"/>
      <c r="L42" s="89"/>
      <c r="M42" s="88"/>
      <c r="N42" s="89"/>
      <c r="O42" s="88"/>
      <c r="P42" s="90"/>
      <c r="Q42" s="78"/>
      <c r="X42" s="141"/>
      <c r="Y42" s="138"/>
    </row>
    <row r="43" spans="1:28" x14ac:dyDescent="0.2">
      <c r="A43" s="80"/>
      <c r="B43" s="59"/>
      <c r="C43" s="59"/>
      <c r="D43" s="121" t="s">
        <v>83</v>
      </c>
      <c r="E43" s="84"/>
      <c r="F43" s="85"/>
      <c r="G43" s="86"/>
      <c r="H43" s="87"/>
      <c r="I43" s="88"/>
      <c r="J43" s="89"/>
      <c r="K43" s="88"/>
      <c r="L43" s="89"/>
      <c r="M43" s="88"/>
      <c r="N43" s="89"/>
      <c r="O43" s="88"/>
      <c r="P43" s="90"/>
      <c r="X43" s="141"/>
      <c r="Y43" s="138"/>
    </row>
    <row r="44" spans="1:28" s="78" customFormat="1" x14ac:dyDescent="0.2">
      <c r="A44" s="102" t="s">
        <v>84</v>
      </c>
      <c r="B44" s="67">
        <v>6141</v>
      </c>
      <c r="C44" s="108" t="s">
        <v>85</v>
      </c>
      <c r="D44" s="109" t="s">
        <v>86</v>
      </c>
      <c r="E44" s="71"/>
      <c r="F44" s="72" t="s">
        <v>67</v>
      </c>
      <c r="G44" s="110">
        <v>50</v>
      </c>
      <c r="H44" s="74">
        <f>Z44</f>
        <v>2.2799999999999998</v>
      </c>
      <c r="I44" s="54">
        <f>$H44*(1+P44)</f>
        <v>2.6219999999999994</v>
      </c>
      <c r="J44" s="76">
        <f>ROUND((1.0144*H44),2)</f>
        <v>2.31</v>
      </c>
      <c r="K44" s="64">
        <f>J44*(1+$P44)</f>
        <v>2.6564999999999999</v>
      </c>
      <c r="L44" s="76">
        <f>ROUND((0.986*H44),2)</f>
        <v>2.25</v>
      </c>
      <c r="M44" s="54">
        <f>L44*(1+$P44)</f>
        <v>2.5874999999999999</v>
      </c>
      <c r="N44" s="76">
        <f>ROUND((0.9217*H44),2)</f>
        <v>2.1</v>
      </c>
      <c r="O44" s="54">
        <f>N44*(1+$P44)</f>
        <v>2.415</v>
      </c>
      <c r="P44" s="77">
        <v>0.15</v>
      </c>
      <c r="Q44"/>
      <c r="R44"/>
      <c r="S44"/>
      <c r="T44"/>
      <c r="U44" s="58"/>
      <c r="X44" s="141">
        <v>2.2799999999999998</v>
      </c>
      <c r="Y44" s="139">
        <v>0</v>
      </c>
      <c r="Z44" s="142">
        <f>ROUND(X44*(1+Y44),3)</f>
        <v>2.2799999999999998</v>
      </c>
    </row>
    <row r="45" spans="1:28" s="78" customFormat="1" x14ac:dyDescent="0.2">
      <c r="A45" s="59"/>
      <c r="B45" s="59"/>
      <c r="C45" s="111"/>
      <c r="D45" s="112" t="s">
        <v>87</v>
      </c>
      <c r="E45" s="50"/>
      <c r="F45" s="95"/>
      <c r="G45" s="106"/>
      <c r="H45" s="96"/>
      <c r="I45" s="113"/>
      <c r="J45" s="114"/>
      <c r="K45" s="113"/>
      <c r="L45" s="114"/>
      <c r="M45" s="113"/>
      <c r="N45" s="114"/>
      <c r="O45" s="113"/>
      <c r="P45" s="99"/>
      <c r="Q45"/>
      <c r="X45" s="141"/>
      <c r="Y45" s="139"/>
    </row>
    <row r="46" spans="1:28" s="78" customFormat="1" x14ac:dyDescent="0.2">
      <c r="A46" s="67" t="s">
        <v>88</v>
      </c>
      <c r="B46" s="126">
        <v>9735</v>
      </c>
      <c r="C46" s="67" t="s">
        <v>89</v>
      </c>
      <c r="D46" s="122" t="s">
        <v>90</v>
      </c>
      <c r="E46" s="71"/>
      <c r="F46" s="72" t="s">
        <v>25</v>
      </c>
      <c r="G46" s="73">
        <v>8</v>
      </c>
      <c r="H46" s="74">
        <f>Z46</f>
        <v>39.119999999999997</v>
      </c>
      <c r="I46" s="54">
        <f>$H46*(1+P46)</f>
        <v>43.814399999999999</v>
      </c>
      <c r="J46" s="76">
        <f>ROUND((1.0144*H46),2)</f>
        <v>39.68</v>
      </c>
      <c r="K46" s="64">
        <f>J46*(1+$P46)</f>
        <v>44.441600000000001</v>
      </c>
      <c r="L46" s="76">
        <f>ROUND((0.986*H46),2)</f>
        <v>38.57</v>
      </c>
      <c r="M46" s="54">
        <f>L46*(1+$P46)</f>
        <v>43.198400000000007</v>
      </c>
      <c r="N46" s="76">
        <f>ROUND((0.9217*H46),2)</f>
        <v>36.06</v>
      </c>
      <c r="O46" s="54">
        <f>N46*(1+$P46)</f>
        <v>40.387200000000007</v>
      </c>
      <c r="P46" s="77">
        <v>0.12</v>
      </c>
      <c r="X46" s="141">
        <v>39.119999999999997</v>
      </c>
      <c r="Y46" s="139">
        <v>0</v>
      </c>
      <c r="Z46" s="142">
        <f>ROUND(X46*(1+Y46),3)</f>
        <v>39.119999999999997</v>
      </c>
    </row>
    <row r="47" spans="1:28" s="78" customFormat="1" x14ac:dyDescent="0.2">
      <c r="A47" s="80"/>
      <c r="B47" s="81"/>
      <c r="C47" s="80"/>
      <c r="D47" s="84" t="s">
        <v>81</v>
      </c>
      <c r="E47" s="84"/>
      <c r="F47" s="85"/>
      <c r="G47" s="86"/>
      <c r="H47" s="87"/>
      <c r="I47" s="88"/>
      <c r="J47" s="89"/>
      <c r="K47" s="88"/>
      <c r="L47" s="89"/>
      <c r="M47" s="88"/>
      <c r="N47" s="89"/>
      <c r="O47" s="88"/>
      <c r="P47" s="90"/>
      <c r="X47" s="141"/>
      <c r="Y47" s="139"/>
    </row>
    <row r="48" spans="1:28" x14ac:dyDescent="0.2">
      <c r="A48" s="80"/>
      <c r="B48" s="80"/>
      <c r="C48" s="80"/>
      <c r="D48" s="123" t="s">
        <v>82</v>
      </c>
      <c r="E48" s="84"/>
      <c r="F48" s="85"/>
      <c r="G48" s="86"/>
      <c r="H48" s="87"/>
      <c r="I48" s="88"/>
      <c r="J48" s="89"/>
      <c r="K48" s="88"/>
      <c r="L48" s="89"/>
      <c r="M48" s="88"/>
      <c r="N48" s="89"/>
      <c r="O48" s="88"/>
      <c r="P48" s="90"/>
      <c r="Q48" s="78"/>
      <c r="U48" s="58"/>
      <c r="V48" s="58"/>
      <c r="W48" s="58"/>
      <c r="X48" s="141"/>
      <c r="Y48" s="138"/>
      <c r="Z48" s="58"/>
      <c r="AA48" s="58"/>
      <c r="AB48" s="58"/>
    </row>
    <row r="49" spans="1:28" x14ac:dyDescent="0.2">
      <c r="A49" s="59"/>
      <c r="B49" s="92"/>
      <c r="C49" s="59"/>
      <c r="D49" s="124" t="s">
        <v>91</v>
      </c>
      <c r="E49" s="50"/>
      <c r="F49" s="95"/>
      <c r="G49" s="61"/>
      <c r="H49" s="96"/>
      <c r="I49" s="97"/>
      <c r="J49" s="98"/>
      <c r="K49" s="97"/>
      <c r="L49" s="98"/>
      <c r="M49" s="97"/>
      <c r="N49" s="98"/>
      <c r="O49" s="97"/>
      <c r="P49" s="99"/>
      <c r="X49" s="141"/>
      <c r="Y49" s="138"/>
    </row>
    <row r="50" spans="1:28" s="78" customFormat="1" x14ac:dyDescent="0.2">
      <c r="A50" s="67" t="s">
        <v>92</v>
      </c>
      <c r="B50" s="126">
        <v>9739</v>
      </c>
      <c r="C50" s="67" t="s">
        <v>93</v>
      </c>
      <c r="D50" s="71" t="s">
        <v>94</v>
      </c>
      <c r="E50" s="71"/>
      <c r="F50" s="72" t="s">
        <v>25</v>
      </c>
      <c r="G50" s="73">
        <v>8</v>
      </c>
      <c r="H50" s="74">
        <f>Z50</f>
        <v>42.07</v>
      </c>
      <c r="I50" s="54">
        <f>$H50*(1+P50)</f>
        <v>47.118400000000008</v>
      </c>
      <c r="J50" s="76">
        <f>ROUND((1.0144*H50),2)</f>
        <v>42.68</v>
      </c>
      <c r="K50" s="64">
        <f>J50*(1+$P50)</f>
        <v>47.801600000000008</v>
      </c>
      <c r="L50" s="76">
        <f>ROUND((0.986*H50),2)</f>
        <v>41.48</v>
      </c>
      <c r="M50" s="54">
        <f>L50*(1+$P50)</f>
        <v>46.457599999999999</v>
      </c>
      <c r="N50" s="76">
        <f>ROUND((0.9217*H50),2)</f>
        <v>38.78</v>
      </c>
      <c r="O50" s="54">
        <f>N50*(1+$P50)</f>
        <v>43.433600000000006</v>
      </c>
      <c r="P50" s="77">
        <v>0.12</v>
      </c>
      <c r="R50"/>
      <c r="S50"/>
      <c r="T50"/>
      <c r="U50" s="58"/>
      <c r="X50" s="141">
        <v>42.07</v>
      </c>
      <c r="Y50" s="139">
        <v>0</v>
      </c>
      <c r="Z50" s="142">
        <f>ROUND(X50*(1+Y50),3)</f>
        <v>42.07</v>
      </c>
    </row>
    <row r="51" spans="1:28" s="78" customFormat="1" x14ac:dyDescent="0.2">
      <c r="A51" s="80"/>
      <c r="B51" s="81"/>
      <c r="C51" s="80"/>
      <c r="D51" s="84" t="s">
        <v>95</v>
      </c>
      <c r="E51" s="84"/>
      <c r="F51" s="85"/>
      <c r="G51" s="86"/>
      <c r="H51" s="87"/>
      <c r="I51" s="88"/>
      <c r="J51" s="89"/>
      <c r="K51" s="88"/>
      <c r="L51" s="89"/>
      <c r="M51" s="88"/>
      <c r="N51" s="89"/>
      <c r="O51" s="88"/>
      <c r="P51" s="90"/>
      <c r="X51" s="141"/>
      <c r="Y51" s="139"/>
    </row>
    <row r="52" spans="1:28" s="78" customFormat="1" x14ac:dyDescent="0.2">
      <c r="A52" s="80"/>
      <c r="B52" s="80"/>
      <c r="C52" s="80"/>
      <c r="D52" s="123" t="s">
        <v>96</v>
      </c>
      <c r="E52" s="84"/>
      <c r="F52" s="85"/>
      <c r="G52" s="86"/>
      <c r="H52" s="87"/>
      <c r="I52" s="88"/>
      <c r="J52" s="89"/>
      <c r="K52" s="88"/>
      <c r="L52" s="89"/>
      <c r="M52" s="88"/>
      <c r="N52" s="89"/>
      <c r="O52" s="88"/>
      <c r="P52" s="90"/>
      <c r="X52" s="141"/>
      <c r="Y52" s="139"/>
    </row>
    <row r="53" spans="1:28" s="78" customFormat="1" x14ac:dyDescent="0.2">
      <c r="A53" s="59"/>
      <c r="B53" s="92"/>
      <c r="C53" s="59"/>
      <c r="D53" s="124" t="s">
        <v>91</v>
      </c>
      <c r="E53" s="50"/>
      <c r="F53" s="95"/>
      <c r="G53" s="61"/>
      <c r="H53" s="96"/>
      <c r="I53" s="97"/>
      <c r="J53" s="98"/>
      <c r="K53" s="97"/>
      <c r="L53" s="98"/>
      <c r="M53" s="97"/>
      <c r="N53" s="98"/>
      <c r="O53" s="97"/>
      <c r="P53" s="99"/>
      <c r="Q53"/>
      <c r="X53" s="141"/>
      <c r="Y53" s="139"/>
    </row>
    <row r="54" spans="1:28" s="78" customFormat="1" x14ac:dyDescent="0.2">
      <c r="A54" s="125" t="s">
        <v>97</v>
      </c>
      <c r="B54" s="126">
        <v>9885</v>
      </c>
      <c r="C54" s="127" t="s">
        <v>98</v>
      </c>
      <c r="D54" s="70" t="s">
        <v>99</v>
      </c>
      <c r="E54" s="71"/>
      <c r="F54" s="72" t="s">
        <v>25</v>
      </c>
      <c r="G54" s="73">
        <v>8</v>
      </c>
      <c r="H54" s="74">
        <f>Z54</f>
        <v>51.981999999999999</v>
      </c>
      <c r="I54" s="54">
        <f>$H54*(1+P54)</f>
        <v>58.219840000000005</v>
      </c>
      <c r="J54" s="76">
        <f>ROUND((1.0144*H54),2)</f>
        <v>52.73</v>
      </c>
      <c r="K54" s="64">
        <f>J54*(1+$P54)</f>
        <v>59.057600000000001</v>
      </c>
      <c r="L54" s="76">
        <f>ROUND((0.986*H54),2)</f>
        <v>51.25</v>
      </c>
      <c r="M54" s="54">
        <f>L54*(1+$P54)</f>
        <v>57.400000000000006</v>
      </c>
      <c r="N54" s="76">
        <f>ROUND((0.9217*H54),2)</f>
        <v>47.91</v>
      </c>
      <c r="O54" s="54">
        <f>N54*(1+$P54)</f>
        <v>53.659199999999998</v>
      </c>
      <c r="P54" s="77">
        <v>0.12</v>
      </c>
      <c r="R54"/>
      <c r="S54"/>
      <c r="T54"/>
      <c r="U54" s="58"/>
      <c r="X54" s="141">
        <v>47.256</v>
      </c>
      <c r="Y54" s="139">
        <v>0.1</v>
      </c>
      <c r="Z54" s="142">
        <f>ROUND(X54*(1+Y54),3)</f>
        <v>51.981999999999999</v>
      </c>
    </row>
    <row r="55" spans="1:28" s="78" customFormat="1" x14ac:dyDescent="0.2">
      <c r="A55" s="80"/>
      <c r="B55" s="81"/>
      <c r="C55" s="80"/>
      <c r="D55" s="201" t="s">
        <v>100</v>
      </c>
      <c r="E55" s="202"/>
      <c r="F55" s="85"/>
      <c r="G55" s="86"/>
      <c r="H55" s="87"/>
      <c r="I55" s="88"/>
      <c r="J55" s="89"/>
      <c r="K55" s="88"/>
      <c r="L55" s="89"/>
      <c r="M55" s="88"/>
      <c r="N55" s="89"/>
      <c r="O55" s="88"/>
      <c r="P55" s="90"/>
      <c r="X55" s="141"/>
      <c r="Y55" s="139"/>
    </row>
    <row r="56" spans="1:28" s="78" customFormat="1" x14ac:dyDescent="0.2">
      <c r="A56" s="59"/>
      <c r="B56" s="92"/>
      <c r="C56" s="59"/>
      <c r="D56" s="128" t="s">
        <v>101</v>
      </c>
      <c r="E56" s="129"/>
      <c r="F56" s="95"/>
      <c r="G56" s="61"/>
      <c r="H56" s="96"/>
      <c r="I56" s="97"/>
      <c r="J56" s="98"/>
      <c r="K56" s="97"/>
      <c r="L56" s="98"/>
      <c r="M56" s="97"/>
      <c r="N56" s="98"/>
      <c r="O56" s="97"/>
      <c r="P56" s="99"/>
      <c r="X56" s="141"/>
      <c r="Y56" s="139"/>
    </row>
    <row r="57" spans="1:28" s="78" customFormat="1" x14ac:dyDescent="0.2">
      <c r="A57" s="125" t="s">
        <v>115</v>
      </c>
      <c r="B57" s="101">
        <v>9880</v>
      </c>
      <c r="C57" s="120" t="s">
        <v>102</v>
      </c>
      <c r="D57" s="70" t="s">
        <v>103</v>
      </c>
      <c r="E57" s="71"/>
      <c r="F57" s="72" t="s">
        <v>25</v>
      </c>
      <c r="G57" s="73">
        <v>8</v>
      </c>
      <c r="H57" s="74">
        <f>Z57</f>
        <v>43.85</v>
      </c>
      <c r="I57" s="54">
        <f>$H57*(1+P57)</f>
        <v>49.112000000000009</v>
      </c>
      <c r="J57" s="76">
        <f>ROUND((1.0144*H57),2)</f>
        <v>44.48</v>
      </c>
      <c r="K57" s="64">
        <f>J57*(1+$P57)</f>
        <v>49.817599999999999</v>
      </c>
      <c r="L57" s="76">
        <f>ROUND((0.986*H57),2)</f>
        <v>43.24</v>
      </c>
      <c r="M57" s="54">
        <f>L57*(1+$P57)</f>
        <v>48.42880000000001</v>
      </c>
      <c r="N57" s="76">
        <f>ROUND((0.9217*H57),2)</f>
        <v>40.42</v>
      </c>
      <c r="O57" s="54">
        <f>N57*(1+$P57)</f>
        <v>45.270400000000009</v>
      </c>
      <c r="P57" s="77">
        <v>0.12</v>
      </c>
      <c r="X57" s="141">
        <v>43.85</v>
      </c>
      <c r="Y57" s="139">
        <v>0</v>
      </c>
      <c r="Z57" s="142">
        <f>ROUND(X57*(1+Y57),3)</f>
        <v>43.85</v>
      </c>
    </row>
    <row r="58" spans="1:28" s="78" customFormat="1" x14ac:dyDescent="0.2">
      <c r="A58" s="80"/>
      <c r="B58" s="80"/>
      <c r="C58" s="80"/>
      <c r="D58" s="83" t="s">
        <v>104</v>
      </c>
      <c r="E58" s="84"/>
      <c r="F58" s="85"/>
      <c r="G58" s="86"/>
      <c r="H58" s="130"/>
      <c r="I58" s="88"/>
      <c r="J58" s="89"/>
      <c r="K58" s="88"/>
      <c r="L58" s="89"/>
      <c r="M58" s="88"/>
      <c r="N58" s="89"/>
      <c r="O58" s="88"/>
      <c r="P58" s="90"/>
      <c r="R58"/>
      <c r="S58"/>
      <c r="T58"/>
      <c r="U58" s="58"/>
      <c r="V58" s="58"/>
      <c r="W58" s="58"/>
      <c r="X58" s="141"/>
      <c r="Y58" s="138"/>
      <c r="Z58" s="58"/>
      <c r="AA58" s="58"/>
      <c r="AB58" s="58"/>
    </row>
    <row r="59" spans="1:28" s="78" customFormat="1" x14ac:dyDescent="0.2">
      <c r="A59" s="80"/>
      <c r="B59" s="80"/>
      <c r="C59" s="80"/>
      <c r="D59" s="83" t="s">
        <v>82</v>
      </c>
      <c r="E59" s="84"/>
      <c r="F59" s="85"/>
      <c r="G59" s="86"/>
      <c r="H59" s="130"/>
      <c r="I59" s="88"/>
      <c r="J59" s="89"/>
      <c r="K59" s="88"/>
      <c r="L59" s="89"/>
      <c r="M59" s="88"/>
      <c r="N59" s="89"/>
      <c r="O59" s="88"/>
      <c r="P59" s="90"/>
      <c r="X59" s="141"/>
      <c r="Y59" s="139"/>
    </row>
    <row r="60" spans="1:28" s="78" customFormat="1" x14ac:dyDescent="0.2">
      <c r="A60" s="80"/>
      <c r="B60" s="59"/>
      <c r="C60" s="59"/>
      <c r="D60" s="121" t="s">
        <v>83</v>
      </c>
      <c r="E60" s="84"/>
      <c r="F60" s="85"/>
      <c r="G60" s="86"/>
      <c r="H60" s="130"/>
      <c r="I60" s="88"/>
      <c r="J60" s="89"/>
      <c r="K60" s="88"/>
      <c r="L60" s="89"/>
      <c r="M60" s="88"/>
      <c r="N60" s="89"/>
      <c r="O60" s="88"/>
      <c r="P60" s="90"/>
      <c r="X60" s="141"/>
      <c r="Y60" s="139"/>
    </row>
    <row r="61" spans="1:28" s="78" customFormat="1" x14ac:dyDescent="0.2">
      <c r="A61" s="67" t="s">
        <v>105</v>
      </c>
      <c r="B61" s="126">
        <v>9881</v>
      </c>
      <c r="C61" s="67" t="s">
        <v>106</v>
      </c>
      <c r="D61" s="122" t="s">
        <v>107</v>
      </c>
      <c r="E61" s="71"/>
      <c r="F61" s="72" t="s">
        <v>25</v>
      </c>
      <c r="G61" s="73">
        <v>8</v>
      </c>
      <c r="H61" s="74">
        <f>Z61</f>
        <v>43.03</v>
      </c>
      <c r="I61" s="54">
        <f>$H61*(1+P61)</f>
        <v>48.193600000000004</v>
      </c>
      <c r="J61" s="76">
        <f>ROUND((1.0144*H61),2)</f>
        <v>43.65</v>
      </c>
      <c r="K61" s="64">
        <f>J61*(1+$P61)</f>
        <v>48.888000000000005</v>
      </c>
      <c r="L61" s="76">
        <f>ROUND((0.986*H61),2)</f>
        <v>42.43</v>
      </c>
      <c r="M61" s="54">
        <f>L61*(1+$P61)</f>
        <v>47.521600000000007</v>
      </c>
      <c r="N61" s="76">
        <f>ROUND((0.9217*H61),2)</f>
        <v>39.659999999999997</v>
      </c>
      <c r="O61" s="54">
        <f>N61*(1+$P61)</f>
        <v>44.419200000000004</v>
      </c>
      <c r="P61" s="77">
        <v>0.12</v>
      </c>
      <c r="X61" s="141">
        <v>43.03</v>
      </c>
      <c r="Y61" s="139">
        <v>0</v>
      </c>
      <c r="Z61" s="142">
        <f>ROUND(X61*(1+Y61),3)</f>
        <v>43.03</v>
      </c>
    </row>
    <row r="62" spans="1:28" s="78" customFormat="1" x14ac:dyDescent="0.2">
      <c r="A62" s="80"/>
      <c r="B62" s="81"/>
      <c r="C62" s="80"/>
      <c r="D62" s="84" t="s">
        <v>104</v>
      </c>
      <c r="E62" s="84"/>
      <c r="F62" s="85"/>
      <c r="G62" s="86"/>
      <c r="H62" s="130"/>
      <c r="I62" s="88"/>
      <c r="J62" s="89"/>
      <c r="K62" s="88"/>
      <c r="L62" s="89"/>
      <c r="M62" s="88"/>
      <c r="N62" s="89"/>
      <c r="O62" s="88"/>
      <c r="P62" s="90"/>
      <c r="X62"/>
      <c r="Y62" s="139"/>
    </row>
    <row r="63" spans="1:28" s="78" customFormat="1" x14ac:dyDescent="0.2">
      <c r="A63" s="80"/>
      <c r="B63" s="80"/>
      <c r="C63" s="80"/>
      <c r="D63" s="123" t="s">
        <v>82</v>
      </c>
      <c r="E63" s="84"/>
      <c r="F63" s="85"/>
      <c r="G63" s="86"/>
      <c r="H63" s="89"/>
      <c r="I63" s="88"/>
      <c r="J63" s="89"/>
      <c r="K63" s="88"/>
      <c r="L63" s="89"/>
      <c r="M63" s="88"/>
      <c r="N63" s="89"/>
      <c r="O63" s="88"/>
      <c r="P63" s="90"/>
      <c r="X63"/>
      <c r="Y63" s="139"/>
    </row>
    <row r="64" spans="1:28" s="78" customFormat="1" x14ac:dyDescent="0.2">
      <c r="A64" s="59"/>
      <c r="B64" s="92"/>
      <c r="C64" s="59"/>
      <c r="D64" s="124" t="s">
        <v>91</v>
      </c>
      <c r="E64" s="50"/>
      <c r="F64" s="95"/>
      <c r="G64" s="61"/>
      <c r="H64" s="98"/>
      <c r="I64" s="97"/>
      <c r="J64" s="98"/>
      <c r="K64" s="97"/>
      <c r="L64" s="98"/>
      <c r="M64" s="97"/>
      <c r="N64" s="98"/>
      <c r="O64" s="97"/>
      <c r="P64" s="99"/>
      <c r="X64"/>
      <c r="Y64" s="139"/>
    </row>
    <row r="65" spans="1:28" s="78" customFormat="1" x14ac:dyDescent="0.2">
      <c r="A65" s="102" t="s">
        <v>108</v>
      </c>
      <c r="B65" s="126">
        <v>9882</v>
      </c>
      <c r="C65" s="67" t="s">
        <v>109</v>
      </c>
      <c r="D65" s="71" t="s">
        <v>110</v>
      </c>
      <c r="E65" s="71"/>
      <c r="F65" s="72" t="s">
        <v>25</v>
      </c>
      <c r="G65" s="73">
        <v>8</v>
      </c>
      <c r="H65" s="74">
        <f>Z65</f>
        <v>46.28</v>
      </c>
      <c r="I65" s="54">
        <f>$H65*(1+P65)</f>
        <v>51.833600000000004</v>
      </c>
      <c r="J65" s="76">
        <f>ROUND((1.0144*H65),2)</f>
        <v>46.95</v>
      </c>
      <c r="K65" s="64">
        <f>J65*(1+$P65)</f>
        <v>52.58400000000001</v>
      </c>
      <c r="L65" s="76">
        <f>ROUND((0.986*H65),2)</f>
        <v>45.63</v>
      </c>
      <c r="M65" s="54">
        <f>L65*(1+$P65)</f>
        <v>51.10560000000001</v>
      </c>
      <c r="N65" s="76">
        <f>ROUND((0.9217*H65),2)</f>
        <v>42.66</v>
      </c>
      <c r="O65" s="54">
        <f>N65*(1+$P65)</f>
        <v>47.779200000000003</v>
      </c>
      <c r="P65" s="77">
        <v>0.12</v>
      </c>
      <c r="X65">
        <v>46.28</v>
      </c>
      <c r="Y65" s="139">
        <v>0</v>
      </c>
      <c r="Z65" s="142">
        <f>ROUND(X65*(1+Y65),3)</f>
        <v>46.28</v>
      </c>
    </row>
    <row r="66" spans="1:28" s="78" customFormat="1" x14ac:dyDescent="0.2">
      <c r="A66" s="80"/>
      <c r="B66" s="81"/>
      <c r="C66" s="80"/>
      <c r="D66" s="84" t="s">
        <v>95</v>
      </c>
      <c r="E66" s="84"/>
      <c r="F66" s="85"/>
      <c r="G66" s="86"/>
      <c r="H66" s="89"/>
      <c r="I66" s="88"/>
      <c r="J66" s="89"/>
      <c r="K66" s="88"/>
      <c r="L66" s="89"/>
      <c r="M66" s="88"/>
      <c r="N66" s="89"/>
      <c r="O66" s="88"/>
      <c r="P66" s="90"/>
      <c r="X66"/>
      <c r="Y66" s="139"/>
    </row>
    <row r="67" spans="1:28" s="78" customFormat="1" x14ac:dyDescent="0.2">
      <c r="A67" s="80"/>
      <c r="B67" s="80"/>
      <c r="C67" s="80"/>
      <c r="D67" s="123" t="s">
        <v>96</v>
      </c>
      <c r="E67" s="84"/>
      <c r="F67" s="85"/>
      <c r="G67" s="86"/>
      <c r="H67" s="89"/>
      <c r="I67" s="88"/>
      <c r="J67" s="89"/>
      <c r="K67" s="88"/>
      <c r="L67" s="89"/>
      <c r="M67" s="88"/>
      <c r="N67" s="89"/>
      <c r="O67" s="88"/>
      <c r="P67" s="90"/>
      <c r="X67"/>
      <c r="Y67" s="139"/>
    </row>
    <row r="68" spans="1:28" s="78" customFormat="1" x14ac:dyDescent="0.2">
      <c r="A68" s="59"/>
      <c r="B68" s="92"/>
      <c r="C68" s="59"/>
      <c r="D68" s="124" t="s">
        <v>91</v>
      </c>
      <c r="E68" s="50"/>
      <c r="F68" s="95"/>
      <c r="G68" s="61"/>
      <c r="H68" s="98"/>
      <c r="I68" s="97"/>
      <c r="J68" s="98"/>
      <c r="K68" s="97"/>
      <c r="L68" s="98"/>
      <c r="M68" s="97"/>
      <c r="N68" s="98"/>
      <c r="O68" s="97"/>
      <c r="P68" s="99"/>
      <c r="X68"/>
      <c r="Y68" s="139"/>
    </row>
    <row r="69" spans="1:28" x14ac:dyDescent="0.2">
      <c r="A69" s="82"/>
      <c r="B69" s="82"/>
      <c r="C69" s="82"/>
      <c r="D69" s="131"/>
      <c r="E69" s="131"/>
      <c r="F69" s="132"/>
      <c r="G69" s="133"/>
      <c r="H69" s="134"/>
      <c r="I69" s="135"/>
      <c r="J69" s="136"/>
      <c r="K69" s="135"/>
      <c r="L69" s="136"/>
      <c r="M69" s="135"/>
      <c r="N69" s="136"/>
      <c r="O69" s="135"/>
      <c r="P69" s="137"/>
      <c r="Y69" s="138"/>
    </row>
    <row r="70" spans="1:28" s="78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 s="58"/>
      <c r="V70" s="58"/>
      <c r="W70" s="58"/>
      <c r="X70" s="58"/>
      <c r="Y70" s="138"/>
      <c r="Z70" s="58"/>
      <c r="AA70" s="58"/>
      <c r="AB70" s="58"/>
    </row>
    <row r="71" spans="1:28" s="78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28" s="78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</sheetData>
  <mergeCells count="9">
    <mergeCell ref="S11:U11"/>
    <mergeCell ref="D39:E39"/>
    <mergeCell ref="D55:E55"/>
    <mergeCell ref="H7:I7"/>
    <mergeCell ref="J7:K7"/>
    <mergeCell ref="L7:M7"/>
    <mergeCell ref="N7:O7"/>
    <mergeCell ref="D8:E8"/>
    <mergeCell ref="D10:E10"/>
  </mergeCells>
  <printOptions horizontalCentered="1"/>
  <pageMargins left="0.39370078740157483" right="0.39370078740157483" top="0.39370078740157483" bottom="0.39370078740157483" header="0.51181102362204722" footer="0.51181102362204722"/>
  <pageSetup scale="74" orientation="landscape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CLC</vt:lpstr>
      <vt:lpstr>CLC 2014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Moraes, Marina</dc:creator>
  <cp:lastModifiedBy>Matheus Helias Soares</cp:lastModifiedBy>
  <dcterms:created xsi:type="dcterms:W3CDTF">2014-03-25T12:00:33Z</dcterms:created>
  <dcterms:modified xsi:type="dcterms:W3CDTF">2018-04-19T19:13:47Z</dcterms:modified>
</cp:coreProperties>
</file>