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420" yWindow="300" windowWidth="11220" windowHeight="6060"/>
  </bookViews>
  <sheets>
    <sheet name="Plan1" sheetId="1" r:id="rId1"/>
    <sheet name="Plan2" sheetId="2" state="hidden" r:id="rId2"/>
    <sheet name="Plan3" sheetId="3" state="hidden" r:id="rId3"/>
    <sheet name="Plan4" sheetId="4" state="hidden" r:id="rId4"/>
    <sheet name="Plan5" sheetId="5" state="hidden" r:id="rId5"/>
  </sheets>
  <definedNames>
    <definedName name="_xlnm.Print_Area" localSheetId="0">Plan1!$A$1:$T$15</definedName>
  </definedNames>
  <calcPr calcId="171027" concurrentCalc="0"/>
</workbook>
</file>

<file path=xl/calcChain.xml><?xml version="1.0" encoding="utf-8"?>
<calcChain xmlns="http://schemas.openxmlformats.org/spreadsheetml/2006/main">
  <c r="S13" i="1" l="1"/>
  <c r="T13" i="1"/>
  <c r="T14" i="1"/>
  <c r="Q13" i="1"/>
  <c r="R13" i="1"/>
  <c r="R14" i="1"/>
  <c r="O13" i="1"/>
  <c r="P13" i="1"/>
  <c r="P14" i="1"/>
  <c r="M13" i="1"/>
  <c r="N13" i="1"/>
  <c r="N14" i="1"/>
  <c r="K13" i="1"/>
  <c r="L13" i="1"/>
  <c r="L14" i="1"/>
  <c r="J13" i="1"/>
  <c r="J14" i="1"/>
  <c r="S11" i="1"/>
  <c r="T11" i="1"/>
  <c r="Q11" i="1"/>
  <c r="R11" i="1"/>
  <c r="O11" i="1"/>
  <c r="P11" i="1"/>
  <c r="M11" i="1"/>
  <c r="N11" i="1"/>
  <c r="K11" i="1"/>
  <c r="L11" i="1"/>
  <c r="J11" i="1"/>
  <c r="L21" i="1"/>
  <c r="T21" i="1"/>
  <c r="N21" i="1"/>
  <c r="P21" i="1"/>
</calcChain>
</file>

<file path=xl/sharedStrings.xml><?xml version="1.0" encoding="utf-8"?>
<sst xmlns="http://schemas.openxmlformats.org/spreadsheetml/2006/main" count="30" uniqueCount="30">
  <si>
    <t>LISTA DE PREÇOS NEGATIVA</t>
  </si>
  <si>
    <t>PRODUTO</t>
  </si>
  <si>
    <t>COD. PROD</t>
  </si>
  <si>
    <t>103420050001-5</t>
  </si>
  <si>
    <t>103420051001-0</t>
  </si>
  <si>
    <t>REGISTRO ANVISA</t>
  </si>
  <si>
    <t>10        Odonto-lógico Liberado</t>
  </si>
  <si>
    <t xml:space="preserve">PASSAJÁ                                                      24 Flac c/4ml (cx 60)                                     </t>
  </si>
  <si>
    <t>PF            18%</t>
  </si>
  <si>
    <t>PF                  17%</t>
  </si>
  <si>
    <t>PF                12%</t>
  </si>
  <si>
    <t>17             Fitoterá-   pico Liberado</t>
  </si>
  <si>
    <t>PMC         18%</t>
  </si>
  <si>
    <t>PMC             17%</t>
  </si>
  <si>
    <t>PMC              12%</t>
  </si>
  <si>
    <t>PRINCÍPIO ATIVO</t>
  </si>
  <si>
    <t xml:space="preserve">CASTANHA DA ÍNDIA ATALAIA   30 CPDS     (cx c/200)   </t>
  </si>
  <si>
    <t>Escina</t>
  </si>
  <si>
    <t>Procaína</t>
  </si>
  <si>
    <t>CLASSI-FICAÇÃO FISCAL</t>
  </si>
  <si>
    <t>CASTANHA</t>
  </si>
  <si>
    <t>PASSAJA</t>
  </si>
  <si>
    <t>PF         20%</t>
  </si>
  <si>
    <t>PMC         20%</t>
  </si>
  <si>
    <t>PF            17,5%</t>
  </si>
  <si>
    <t>PMC         17,5%</t>
  </si>
  <si>
    <t>PF               0%</t>
  </si>
  <si>
    <t>PMC              0%</t>
  </si>
  <si>
    <t>CÓDIGO  DE BARRAS</t>
  </si>
  <si>
    <t>(EM VIGOR A PARTIR DE 01 DE ABRIL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</si>
</sst>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.00000_-;\-* #,##0.000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Font="1"/>
    <xf numFmtId="164" fontId="4" fillId="0" borderId="0" xfId="1" applyFont="1"/>
    <xf numFmtId="164" fontId="5" fillId="0" borderId="0" xfId="1" applyFont="1" applyAlignment="1">
      <alignment horizontal="left"/>
    </xf>
    <xf numFmtId="0" fontId="6" fillId="0" borderId="0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10" fontId="0" fillId="0" borderId="0" xfId="2" applyNumberFormat="1" applyFont="1"/>
    <xf numFmtId="10" fontId="4" fillId="0" borderId="0" xfId="2" applyNumberFormat="1" applyFont="1"/>
    <xf numFmtId="165" fontId="0" fillId="0" borderId="0" xfId="3" applyNumberFormat="1" applyFont="1"/>
    <xf numFmtId="43" fontId="0" fillId="0" borderId="0" xfId="0" applyNumberFormat="1"/>
    <xf numFmtId="164" fontId="3" fillId="0" borderId="17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25" xfId="1" applyFont="1" applyBorder="1" applyAlignment="1">
      <alignment horizontal="center" vertical="center" wrapText="1"/>
    </xf>
    <xf numFmtId="164" fontId="3" fillId="0" borderId="26" xfId="1" applyFont="1" applyBorder="1" applyAlignment="1">
      <alignment horizontal="center" vertical="top" wrapText="1"/>
    </xf>
    <xf numFmtId="164" fontId="3" fillId="0" borderId="19" xfId="1" applyFont="1" applyBorder="1" applyAlignment="1">
      <alignment horizontal="center" vertical="top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32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16" xfId="1" applyFont="1" applyBorder="1" applyAlignment="1">
      <alignment horizontal="center" vertical="center" wrapText="1"/>
    </xf>
    <xf numFmtId="164" fontId="3" fillId="0" borderId="24" xfId="1" applyFont="1" applyBorder="1" applyAlignment="1">
      <alignment horizontal="center" vertical="center" wrapText="1"/>
    </xf>
    <xf numFmtId="164" fontId="3" fillId="0" borderId="25" xfId="1" applyFont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164" fontId="9" fillId="2" borderId="11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3" fillId="0" borderId="7" xfId="1" applyFont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1" fontId="2" fillId="3" borderId="14" xfId="1" applyNumberFormat="1" applyFont="1" applyFill="1" applyBorder="1" applyAlignment="1">
      <alignment horizontal="center" vertical="center" wrapText="1"/>
    </xf>
    <xf numFmtId="1" fontId="2" fillId="3" borderId="15" xfId="1" applyNumberFormat="1" applyFont="1" applyFill="1" applyBorder="1" applyAlignment="1">
      <alignment horizontal="center" vertical="center" wrapText="1"/>
    </xf>
    <xf numFmtId="164" fontId="3" fillId="3" borderId="9" xfId="1" applyFont="1" applyFill="1" applyBorder="1" applyAlignment="1">
      <alignment horizontal="center" vertical="center" wrapText="1"/>
    </xf>
    <xf numFmtId="164" fontId="3" fillId="3" borderId="7" xfId="1" applyFont="1" applyFill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" fontId="2" fillId="0" borderId="13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7" xfId="1" applyNumberFormat="1" applyFont="1" applyBorder="1" applyAlignment="1">
      <alignment horizontal="center" vertical="center" wrapText="1"/>
    </xf>
    <xf numFmtId="164" fontId="3" fillId="0" borderId="17" xfId="1" applyFont="1" applyBorder="1" applyAlignment="1">
      <alignment horizontal="center" vertical="center" wrapText="1"/>
    </xf>
    <xf numFmtId="164" fontId="3" fillId="3" borderId="31" xfId="1" applyFont="1" applyFill="1" applyBorder="1" applyAlignment="1">
      <alignment horizontal="center" vertical="center" wrapText="1"/>
    </xf>
    <xf numFmtId="164" fontId="3" fillId="3" borderId="30" xfId="1" applyFont="1" applyFill="1" applyBorder="1" applyAlignment="1">
      <alignment horizontal="center" vertical="center" wrapText="1"/>
    </xf>
    <xf numFmtId="164" fontId="3" fillId="3" borderId="10" xfId="1" applyFont="1" applyFill="1" applyBorder="1" applyAlignment="1">
      <alignment horizontal="center" vertical="center" wrapText="1"/>
    </xf>
    <xf numFmtId="1" fontId="2" fillId="0" borderId="18" xfId="1" applyNumberFormat="1" applyFont="1" applyBorder="1" applyAlignment="1">
      <alignment horizontal="center" vertical="center" wrapText="1"/>
    </xf>
    <xf numFmtId="1" fontId="2" fillId="0" borderId="19" xfId="1" applyNumberFormat="1" applyFont="1" applyBorder="1" applyAlignment="1">
      <alignment horizontal="center" vertical="center" wrapText="1"/>
    </xf>
    <xf numFmtId="164" fontId="3" fillId="0" borderId="27" xfId="1" applyFont="1" applyBorder="1" applyAlignment="1">
      <alignment horizontal="center" vertical="center" wrapText="1"/>
    </xf>
    <xf numFmtId="164" fontId="3" fillId="0" borderId="28" xfId="1" applyFont="1" applyBorder="1" applyAlignment="1">
      <alignment horizontal="center" vertical="center" wrapText="1"/>
    </xf>
    <xf numFmtId="164" fontId="3" fillId="0" borderId="29" xfId="1" applyFont="1" applyBorder="1" applyAlignment="1">
      <alignment horizontal="center" vertical="center" wrapText="1"/>
    </xf>
    <xf numFmtId="164" fontId="3" fillId="0" borderId="30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" fontId="2" fillId="3" borderId="20" xfId="1" applyNumberFormat="1" applyFont="1" applyFill="1" applyBorder="1" applyAlignment="1">
      <alignment horizontal="center" vertical="center" wrapText="1"/>
    </xf>
    <xf numFmtId="1" fontId="2" fillId="3" borderId="10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1" fontId="2" fillId="0" borderId="21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2" fillId="0" borderId="22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2" fillId="0" borderId="14" xfId="1" applyNumberFormat="1" applyFont="1" applyBorder="1" applyAlignment="1">
      <alignment horizontal="center" vertical="center" wrapText="1"/>
    </xf>
    <xf numFmtId="1" fontId="2" fillId="0" borderId="23" xfId="1" applyNumberFormat="1" applyFont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1701</xdr:colOff>
      <xdr:row>0</xdr:row>
      <xdr:rowOff>85724</xdr:rowOff>
    </xdr:from>
    <xdr:to>
      <xdr:col>18</xdr:col>
      <xdr:colOff>152400</xdr:colOff>
      <xdr:row>6</xdr:row>
      <xdr:rowOff>17008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47170" y="85724"/>
          <a:ext cx="7209404" cy="900793"/>
        </a:xfrm>
        <a:prstGeom prst="rect">
          <a:avLst/>
        </a:prstGeom>
        <a:solidFill>
          <a:srgbClr val="FFFFFF"/>
        </a:solidFill>
        <a:ln w="952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000" b="1" i="1" u="sng" strike="noStrike">
              <a:solidFill>
                <a:srgbClr val="008000"/>
              </a:solidFill>
              <a:latin typeface="Times New Roman"/>
              <a:cs typeface="Times New Roman"/>
            </a:rPr>
            <a:t>Farmabraz    Beta    Atalaia    Farmacêutica    Ltda.</a:t>
          </a:r>
          <a:endParaRPr lang="pt-BR" sz="1100" b="0" i="1" strike="noStrike">
            <a:solidFill>
              <a:srgbClr val="008000"/>
            </a:solidFill>
            <a:latin typeface="Wingdings"/>
          </a:endParaRPr>
        </a:p>
        <a:p>
          <a:pPr algn="l" rtl="0">
            <a:defRPr sz="1000"/>
          </a:pPr>
          <a:r>
            <a:rPr lang="pt-BR" sz="800" b="0" i="0" strike="noStrike">
              <a:solidFill>
                <a:srgbClr val="008000"/>
              </a:solidFill>
              <a:latin typeface="Arial"/>
              <a:cs typeface="Arial"/>
            </a:rPr>
            <a:t>R.Comendador João Carneiro de Almeida, 36                                              Comercial:  Av. Professor Mario</a:t>
          </a:r>
          <a:r>
            <a:rPr lang="pt-BR" sz="800" b="0" i="0" strike="noStrike" baseline="0">
              <a:solidFill>
                <a:srgbClr val="008000"/>
              </a:solidFill>
              <a:latin typeface="Arial"/>
              <a:cs typeface="Arial"/>
            </a:rPr>
            <a:t> Werneck, 1200 - 2º andar</a:t>
          </a:r>
          <a:endParaRPr lang="pt-BR" sz="8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strike="noStrike">
              <a:solidFill>
                <a:srgbClr val="008000"/>
              </a:solidFill>
              <a:latin typeface="Arial"/>
              <a:cs typeface="Arial"/>
            </a:rPr>
            <a:t>Rio de Janeiro - RJ - CEP: 20770-100                                                          Belo Horizonte- MG - CEP: 304455-610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8000"/>
              </a:solidFill>
              <a:latin typeface="Arial"/>
              <a:cs typeface="Arial"/>
            </a:rPr>
            <a:t>Fone: (21) 2597-2045     		</a:t>
          </a:r>
          <a:r>
            <a:rPr lang="pt-BR" sz="800" b="0" i="0" strike="noStrike" baseline="0">
              <a:solidFill>
                <a:srgbClr val="008000"/>
              </a:solidFill>
              <a:latin typeface="Arial"/>
              <a:cs typeface="Arial"/>
            </a:rPr>
            <a:t>                      </a:t>
          </a:r>
          <a:r>
            <a:rPr lang="pt-BR" sz="800" b="0" i="0" strike="noStrike">
              <a:solidFill>
                <a:srgbClr val="008000"/>
              </a:solidFill>
              <a:latin typeface="Arial"/>
              <a:cs typeface="Arial"/>
            </a:rPr>
            <a:t>Fone: (31) 3333-2258     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8000"/>
              </a:solidFill>
              <a:latin typeface="Arial"/>
              <a:cs typeface="Arial"/>
            </a:rPr>
            <a:t>farmabraz.beta@terra.com.br		</a:t>
          </a:r>
          <a:r>
            <a:rPr lang="pt-BR" sz="800" b="0" i="0" strike="noStrike" baseline="0">
              <a:solidFill>
                <a:srgbClr val="008000"/>
              </a:solidFill>
              <a:latin typeface="Arial"/>
              <a:cs typeface="Arial"/>
            </a:rPr>
            <a:t>                      farmabraz.bhz@terra.com.br</a:t>
          </a:r>
          <a:endParaRPr lang="pt-BR" sz="8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600" b="0" i="0" strike="noStrike">
            <a:solidFill>
              <a:srgbClr val="008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0" i="0" strike="noStrike">
            <a:solidFill>
              <a:srgbClr val="008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0" i="0" strike="noStrike">
            <a:solidFill>
              <a:srgbClr val="008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74901</xdr:colOff>
      <xdr:row>0</xdr:row>
      <xdr:rowOff>156461</xdr:rowOff>
    </xdr:from>
    <xdr:to>
      <xdr:col>2</xdr:col>
      <xdr:colOff>1133475</xdr:colOff>
      <xdr:row>4</xdr:row>
      <xdr:rowOff>133349</xdr:rowOff>
    </xdr:to>
    <xdr:pic>
      <xdr:nvPicPr>
        <xdr:cNvPr id="1515" name="Imagem 17" descr="LOGO FBA1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551" y="156461"/>
          <a:ext cx="1544349" cy="624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T23"/>
  <sheetViews>
    <sheetView tabSelected="1" topLeftCell="D1" zoomScale="112" zoomScaleNormal="112" workbookViewId="0">
      <selection activeCell="E9" sqref="E9:E10"/>
    </sheetView>
  </sheetViews>
  <sheetFormatPr defaultRowHeight="12.75" outlineLevelRow="1" x14ac:dyDescent="0.2"/>
  <cols>
    <col min="1" max="1" width="1.140625" customWidth="1"/>
    <col min="2" max="2" width="7.28515625" customWidth="1"/>
    <col min="3" max="3" width="19.28515625" style="1" customWidth="1"/>
    <col min="4" max="4" width="11" style="1" customWidth="1"/>
    <col min="5" max="5" width="11.85546875" style="1" customWidth="1"/>
    <col min="6" max="6" width="14.7109375" style="1" customWidth="1"/>
    <col min="7" max="7" width="8.28515625" style="1" customWidth="1"/>
    <col min="8" max="8" width="9.28515625" style="7" bestFit="1" customWidth="1"/>
    <col min="9" max="10" width="9.28515625" style="7" customWidth="1"/>
    <col min="11" max="11" width="9.28515625" style="1" bestFit="1" customWidth="1"/>
    <col min="12" max="12" width="10" customWidth="1"/>
    <col min="13" max="13" width="8.7109375" customWidth="1"/>
    <col min="14" max="14" width="10" customWidth="1"/>
    <col min="15" max="15" width="8.7109375" customWidth="1"/>
    <col min="16" max="18" width="9.85546875" customWidth="1"/>
    <col min="19" max="19" width="8.7109375" customWidth="1"/>
    <col min="20" max="20" width="10.42578125" customWidth="1"/>
    <col min="21" max="21" width="2.7109375" customWidth="1"/>
  </cols>
  <sheetData>
    <row r="5" spans="2:20" outlineLevel="1" x14ac:dyDescent="0.2">
      <c r="C5" s="2"/>
      <c r="D5" s="2"/>
      <c r="E5" s="2"/>
      <c r="F5" s="2"/>
      <c r="G5" s="2"/>
      <c r="H5" s="8"/>
      <c r="I5" s="8"/>
      <c r="J5" s="8"/>
      <c r="K5" s="3"/>
    </row>
    <row r="7" spans="2:20" ht="13.5" thickBot="1" x14ac:dyDescent="0.25"/>
    <row r="8" spans="2:20" ht="31.5" customHeight="1" thickBot="1" x14ac:dyDescent="0.35">
      <c r="B8" s="5"/>
      <c r="C8" s="25" t="s">
        <v>0</v>
      </c>
      <c r="D8" s="25"/>
      <c r="E8" s="25"/>
      <c r="F8" s="25"/>
      <c r="G8" s="25"/>
      <c r="H8" s="25"/>
      <c r="I8" s="25"/>
      <c r="J8" s="25"/>
      <c r="K8" s="25"/>
      <c r="L8" s="6"/>
      <c r="M8" s="26" t="s">
        <v>29</v>
      </c>
      <c r="N8" s="26"/>
      <c r="O8" s="26"/>
      <c r="P8" s="26"/>
      <c r="Q8" s="26"/>
      <c r="R8" s="26"/>
      <c r="S8" s="26"/>
      <c r="T8" s="27"/>
    </row>
    <row r="9" spans="2:20" s="4" customFormat="1" ht="35.25" customHeight="1" x14ac:dyDescent="0.2">
      <c r="B9" s="53" t="s">
        <v>2</v>
      </c>
      <c r="C9" s="30" t="s">
        <v>1</v>
      </c>
      <c r="D9" s="30" t="s">
        <v>15</v>
      </c>
      <c r="E9" s="30" t="s">
        <v>19</v>
      </c>
      <c r="F9" s="30" t="s">
        <v>5</v>
      </c>
      <c r="G9" s="48" t="s">
        <v>28</v>
      </c>
      <c r="H9" s="49"/>
      <c r="I9" s="16" t="s">
        <v>22</v>
      </c>
      <c r="J9" s="18" t="s">
        <v>23</v>
      </c>
      <c r="K9" s="16" t="s">
        <v>8</v>
      </c>
      <c r="L9" s="32" t="s">
        <v>12</v>
      </c>
      <c r="M9" s="16" t="s">
        <v>24</v>
      </c>
      <c r="N9" s="32" t="s">
        <v>25</v>
      </c>
      <c r="O9" s="16" t="s">
        <v>9</v>
      </c>
      <c r="P9" s="32" t="s">
        <v>13</v>
      </c>
      <c r="Q9" s="39" t="s">
        <v>10</v>
      </c>
      <c r="R9" s="32" t="s">
        <v>14</v>
      </c>
      <c r="S9" s="39" t="s">
        <v>26</v>
      </c>
      <c r="T9" s="32" t="s">
        <v>27</v>
      </c>
    </row>
    <row r="10" spans="2:20" ht="31.5" customHeight="1" thickBot="1" x14ac:dyDescent="0.25">
      <c r="B10" s="54"/>
      <c r="C10" s="31"/>
      <c r="D10" s="31"/>
      <c r="E10" s="31"/>
      <c r="F10" s="31"/>
      <c r="G10" s="50"/>
      <c r="H10" s="51"/>
      <c r="I10" s="17"/>
      <c r="J10" s="19"/>
      <c r="K10" s="29"/>
      <c r="L10" s="33"/>
      <c r="M10" s="29"/>
      <c r="N10" s="33"/>
      <c r="O10" s="29"/>
      <c r="P10" s="33"/>
      <c r="Q10" s="40"/>
      <c r="R10" s="41"/>
      <c r="S10" s="40"/>
      <c r="T10" s="41"/>
    </row>
    <row r="11" spans="2:20" ht="2.25" customHeight="1" x14ac:dyDescent="0.2">
      <c r="B11" s="52" t="s">
        <v>11</v>
      </c>
      <c r="C11" s="55" t="s">
        <v>16</v>
      </c>
      <c r="D11" s="59" t="s">
        <v>17</v>
      </c>
      <c r="E11" s="59">
        <v>30034090</v>
      </c>
      <c r="F11" s="55" t="s">
        <v>4</v>
      </c>
      <c r="G11" s="34">
        <v>7896372505006</v>
      </c>
      <c r="H11" s="35"/>
      <c r="I11" s="20">
        <v>29.14</v>
      </c>
      <c r="J11" s="22">
        <f>I11/0.751296</f>
        <v>38.786310588636169</v>
      </c>
      <c r="K11" s="21">
        <f>I11*0.971863</f>
        <v>28.320087820000001</v>
      </c>
      <c r="L11" s="38">
        <f>K11/0.750577</f>
        <v>37.731089308625229</v>
      </c>
      <c r="M11" s="21">
        <f>I11*0.965075</f>
        <v>28.1222855</v>
      </c>
      <c r="N11" s="38">
        <f>M11*0.750402</f>
        <v>21.103019283771001</v>
      </c>
      <c r="O11" s="21">
        <f>I11*0.958381</f>
        <v>27.92722234</v>
      </c>
      <c r="P11" s="38">
        <f>O11/0.75023</f>
        <v>37.224880823214214</v>
      </c>
      <c r="Q11" s="44">
        <f>I11*0.896228</f>
        <v>26.116083920000001</v>
      </c>
      <c r="R11" s="28">
        <f>Q11/0.748624</f>
        <v>34.885448395990515</v>
      </c>
      <c r="S11" s="44">
        <f>I11*0.77556</f>
        <v>22.5998184</v>
      </c>
      <c r="T11" s="28">
        <f>S11/0.745454</f>
        <v>30.316851744037862</v>
      </c>
    </row>
    <row r="12" spans="2:20" ht="48.75" customHeight="1" x14ac:dyDescent="0.2">
      <c r="B12" s="52"/>
      <c r="C12" s="55"/>
      <c r="D12" s="60"/>
      <c r="E12" s="60"/>
      <c r="F12" s="56"/>
      <c r="G12" s="36"/>
      <c r="H12" s="37"/>
      <c r="I12" s="21"/>
      <c r="J12" s="23"/>
      <c r="K12" s="21"/>
      <c r="L12" s="38"/>
      <c r="M12" s="21"/>
      <c r="N12" s="38"/>
      <c r="O12" s="21"/>
      <c r="P12" s="38"/>
      <c r="Q12" s="45"/>
      <c r="R12" s="28"/>
      <c r="S12" s="45"/>
      <c r="T12" s="28"/>
    </row>
    <row r="13" spans="2:20" ht="44.25" customHeight="1" x14ac:dyDescent="0.2">
      <c r="B13" s="62" t="s">
        <v>6</v>
      </c>
      <c r="C13" s="57" t="s">
        <v>7</v>
      </c>
      <c r="D13" s="57" t="s">
        <v>18</v>
      </c>
      <c r="E13" s="57">
        <v>30039059</v>
      </c>
      <c r="F13" s="57" t="s">
        <v>3</v>
      </c>
      <c r="G13" s="36">
        <v>7896372500476</v>
      </c>
      <c r="H13" s="37"/>
      <c r="I13" s="21">
        <v>111.62</v>
      </c>
      <c r="J13" s="13">
        <f>I13/0.751296</f>
        <v>148.56993781412388</v>
      </c>
      <c r="K13" s="21">
        <f>I13*0.971863</f>
        <v>108.47934806000001</v>
      </c>
      <c r="L13" s="11">
        <f>K13/0.750577</f>
        <v>144.52794058437709</v>
      </c>
      <c r="M13" s="21">
        <f>I13*0.965075</f>
        <v>107.7216715</v>
      </c>
      <c r="N13" s="11">
        <f>M13/0.750402</f>
        <v>143.55195148733611</v>
      </c>
      <c r="O13" s="21">
        <f>I13*0.958381</f>
        <v>106.97448722000001</v>
      </c>
      <c r="P13" s="11">
        <f>O13/0.75023</f>
        <v>142.58892235714384</v>
      </c>
      <c r="Q13" s="46">
        <f>I13*0.896228</f>
        <v>100.03696936</v>
      </c>
      <c r="R13" s="12">
        <f>Q13/0.748624</f>
        <v>133.62778826219838</v>
      </c>
      <c r="S13" s="46">
        <f>I13*0.77556</f>
        <v>86.568007200000011</v>
      </c>
      <c r="T13" s="12">
        <f>S13/0.745454</f>
        <v>116.12789950821917</v>
      </c>
    </row>
    <row r="14" spans="2:20" ht="14.25" customHeight="1" thickBot="1" x14ac:dyDescent="0.25">
      <c r="B14" s="63"/>
      <c r="C14" s="61"/>
      <c r="D14" s="61"/>
      <c r="E14" s="61"/>
      <c r="F14" s="58"/>
      <c r="G14" s="42"/>
      <c r="H14" s="43"/>
      <c r="I14" s="24"/>
      <c r="J14" s="14">
        <f>J13/24</f>
        <v>6.1904140755884951</v>
      </c>
      <c r="K14" s="24"/>
      <c r="L14" s="15">
        <f>L13/24</f>
        <v>6.0219975243490458</v>
      </c>
      <c r="M14" s="24"/>
      <c r="N14" s="15">
        <f>N13/24</f>
        <v>5.9813313119723377</v>
      </c>
      <c r="O14" s="24"/>
      <c r="P14" s="15">
        <f>P13/24</f>
        <v>5.9412050982143265</v>
      </c>
      <c r="Q14" s="47"/>
      <c r="R14" s="15">
        <f>R13/24</f>
        <v>5.5678245109249325</v>
      </c>
      <c r="S14" s="47"/>
      <c r="T14" s="15">
        <f>T13/24</f>
        <v>4.8386624795091322</v>
      </c>
    </row>
    <row r="15" spans="2:20" ht="30" customHeight="1" x14ac:dyDescent="0.2"/>
    <row r="18" spans="3:20" hidden="1" x14ac:dyDescent="0.2">
      <c r="K18" s="7"/>
    </row>
    <row r="19" spans="3:20" hidden="1" x14ac:dyDescent="0.2">
      <c r="K19" s="7"/>
    </row>
    <row r="20" spans="3:20" hidden="1" x14ac:dyDescent="0.2">
      <c r="C20" s="1" t="s">
        <v>20</v>
      </c>
      <c r="D20" s="9">
        <v>1.09213</v>
      </c>
    </row>
    <row r="21" spans="3:20" hidden="1" x14ac:dyDescent="0.2">
      <c r="C21" s="1" t="s">
        <v>21</v>
      </c>
      <c r="D21" s="9">
        <v>1.2196899999999999</v>
      </c>
      <c r="L21" s="10">
        <f>L13/24</f>
        <v>6.0219975243490458</v>
      </c>
      <c r="M21" s="10"/>
      <c r="N21" s="10">
        <f t="shared" ref="N21:T21" si="0">N13/24</f>
        <v>5.9813313119723377</v>
      </c>
      <c r="O21" s="10"/>
      <c r="P21" s="10">
        <f t="shared" si="0"/>
        <v>5.9412050982143265</v>
      </c>
      <c r="Q21" s="10"/>
      <c r="R21" s="10"/>
      <c r="S21" s="10"/>
      <c r="T21" s="10">
        <f t="shared" si="0"/>
        <v>4.8386624795091322</v>
      </c>
    </row>
    <row r="22" spans="3:20" hidden="1" x14ac:dyDescent="0.2"/>
    <row r="23" spans="3:20" hidden="1" x14ac:dyDescent="0.2"/>
  </sheetData>
  <mergeCells count="50">
    <mergeCell ref="Q9:Q10"/>
    <mergeCell ref="R9:R10"/>
    <mergeCell ref="Q11:Q12"/>
    <mergeCell ref="R11:R12"/>
    <mergeCell ref="Q13:Q14"/>
    <mergeCell ref="G9:H10"/>
    <mergeCell ref="B11:B12"/>
    <mergeCell ref="B9:B10"/>
    <mergeCell ref="F11:F12"/>
    <mergeCell ref="F13:F14"/>
    <mergeCell ref="C11:C12"/>
    <mergeCell ref="D11:D12"/>
    <mergeCell ref="E11:E12"/>
    <mergeCell ref="E13:E14"/>
    <mergeCell ref="B13:B14"/>
    <mergeCell ref="D9:D10"/>
    <mergeCell ref="E9:E10"/>
    <mergeCell ref="F9:F10"/>
    <mergeCell ref="C13:C14"/>
    <mergeCell ref="D13:D14"/>
    <mergeCell ref="M13:M14"/>
    <mergeCell ref="G13:H14"/>
    <mergeCell ref="S11:S12"/>
    <mergeCell ref="K11:K12"/>
    <mergeCell ref="L11:L12"/>
    <mergeCell ref="M11:M12"/>
    <mergeCell ref="K13:K14"/>
    <mergeCell ref="O13:O14"/>
    <mergeCell ref="S13:S14"/>
    <mergeCell ref="C8:K8"/>
    <mergeCell ref="M8:T8"/>
    <mergeCell ref="T11:T12"/>
    <mergeCell ref="K9:K10"/>
    <mergeCell ref="C9:C10"/>
    <mergeCell ref="L9:L10"/>
    <mergeCell ref="M9:M10"/>
    <mergeCell ref="P9:P10"/>
    <mergeCell ref="G11:H12"/>
    <mergeCell ref="N9:N10"/>
    <mergeCell ref="O9:O10"/>
    <mergeCell ref="N11:N12"/>
    <mergeCell ref="O11:O12"/>
    <mergeCell ref="S9:S10"/>
    <mergeCell ref="T9:T10"/>
    <mergeCell ref="P11:P12"/>
    <mergeCell ref="I9:I10"/>
    <mergeCell ref="J9:J10"/>
    <mergeCell ref="I11:I12"/>
    <mergeCell ref="J11:J12"/>
    <mergeCell ref="I13:I14"/>
  </mergeCells>
  <phoneticPr fontId="0" type="noConversion"/>
  <pageMargins left="0.2" right="0.19" top="1.19" bottom="0.75" header="0.3" footer="0.3"/>
  <pageSetup paperSize="9" scale="74" orientation="landscape" horizontalDpi="120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2015-03-17T20:02:58Z</dcterms:created>
  <dcterms:modified xsi:type="dcterms:W3CDTF">2018-04-16T19:49:10Z</dcterms:modified>
</cp:coreProperties>
</file>