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workbookProtection workbookAlgorithmName="SHA-512" workbookHashValue="jJCejfxLtyFd0b/H+QZbpooPVUzLkSCZhZmhke2qO9zXhDrvBag7v6CdjiD0eYVGYWW5bfUAKs/VwdqL4lbr0g==" workbookSaltValue="vAfvGO5+6wgn6mkPhIoPHg==" workbookSpinCount="100000" lockStructure="1"/>
  <bookViews>
    <workbookView xWindow="120" yWindow="1980" windowWidth="18810" windowHeight="4665" activeTab="1"/>
  </bookViews>
  <sheets>
    <sheet name="Informações Técnicas" sheetId="1" r:id="rId1"/>
    <sheet name="Tabela de Preços" sheetId="2" r:id="rId2"/>
    <sheet name="Planilha2" sheetId="23" state="hidden" r:id="rId3"/>
    <sheet name="Planilha1" sheetId="22" state="hidden" r:id="rId4"/>
    <sheet name="Skus Cadastro Não Concluido SAP" sheetId="21" state="hidden" r:id="rId5"/>
    <sheet name="ICMS" sheetId="3" state="hidden" r:id="rId6"/>
    <sheet name="Planilha4" sheetId="20" state="hidden" r:id="rId7"/>
    <sheet name="Preços 2017" sheetId="7" state="hidden" r:id="rId8"/>
    <sheet name="Resumo" sheetId="8" state="hidden" r:id="rId9"/>
    <sheet name="Mudanças" sheetId="11" state="hidden" r:id="rId10"/>
    <sheet name="Plan1" sheetId="16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TIR5">#REF!</definedName>
    <definedName name="________TIR5">#REF!</definedName>
    <definedName name="_______TIR5">#REF!</definedName>
    <definedName name="______TIR5">#REF!</definedName>
    <definedName name="_____TIR5">#REF!</definedName>
    <definedName name="____TIR5">#REF!</definedName>
    <definedName name="___thinkcellckMAAAAAAAAEAAAAQCZp6b2.AkaGGYhPnXglOA" hidden="1">[1]Relatórios!$BY$25:$BZ$27</definedName>
    <definedName name="___thinkcellNUMAAAAAAAAEAAAA.A7hWteoBUGpO8oBQ6Rzvw" hidden="1">'[2]Desvio Ebitda'!$C$166:$K$168</definedName>
    <definedName name="___thinkcellNUMAAAAAAAAEAAAA80eVcBSCNUODcIWSsGDTkQ" hidden="1">'[2]Desvio Ebitda'!$C$208:$K$210</definedName>
    <definedName name="___thinkcellNUMAAAAAAAAEAAAAPD6iBG0WnEi3A5cEG0sXGQ" hidden="1">'[2]Desvio Ebitda'!$C$250:$K$252</definedName>
    <definedName name="___thinkcellNUMAAAAAAAAEAAAAtRbg47BddkWpu9jj8SVjww" hidden="1">#REF!</definedName>
    <definedName name="___thinkcellNUMAAAAAAAAEAAAAvGdT.EfdNkmmB9HaYSqh_g" hidden="1">'[2]Desvio Ebitda'!$C$229:$K$231</definedName>
    <definedName name="___thinkcellNUMAAAAAAAAEAAAAzc3elUCNf0aG9ffrqp2ZlA" hidden="1">'[2]Desvio Ebitda'!$C$61:$K$63</definedName>
    <definedName name="___thinkcellWUMAAAAAAAAEAAAA_mtopu5CU02cainJQBg9Ow" hidden="1">#REF!</definedName>
    <definedName name="___thinkcellWUMAAAAAAAAEAAAA1UvorhjBc02nYy2hcPpang" hidden="1">#REF!</definedName>
    <definedName name="___thinkcellWUMAAAAAAAAEAAAABaVGhNqrsU2PvgDT.NVEtA" hidden="1">[2]Relatórios!$BU$40:$BZ$42</definedName>
    <definedName name="___thinkcellWUMAAAAAAAAEAAAACIlWOiqdOUewqXrvB9jdzQ" hidden="1">[2]Relatórios!$BV$145:$CC$147</definedName>
    <definedName name="___thinkcellWUMAAAAAAAAEAAAAfkRV6dZArU2RQwspy_rxyg" hidden="1">[2]Relatórios!$BU$110:$BZ$112</definedName>
    <definedName name="___thinkcellWUMAAAAAAAAEAAAAIj974cvxy0iqxkeifVqA.A" hidden="1">'[2]Desvio Ebitda'!$C$124:$K$126</definedName>
    <definedName name="___thinkcellWUMAAAAAAAAEAAAAKZ8p3haMbk21_CAEwSIqlg" hidden="1">[2]Relatórios!$BU$5:$BZ$7</definedName>
    <definedName name="___thinkcellWUMAAAAAAAAEAAAALSMLh3ea1k6OVztpq_v57A" hidden="1">'[2]Desvio Ebitda'!$C$102:$K$104</definedName>
    <definedName name="___thinkcellWUMAAAAAAAAEAAAArP3iIoFYQky1zPDoCzX7FA" hidden="1">[2]Relatórios!$BU$75:$BZ$77</definedName>
    <definedName name="___thinkcellWUMAAAAAAAAEAAAAZORGVE32wE.lvcQsxw5mnA" hidden="1">[2]Relatórios!$BV$180:$CC$183</definedName>
    <definedName name="___thinkcellWUMAAAEAAAAAAAAA8IsS8sbyvUKqzy_tUkZ3KA" hidden="1">[2]Relatórios!$BU$86:$BW$89</definedName>
    <definedName name="___thinkcellWUMAAAEAAAAAAAAADxvew_mIkkyMtidj5WahXQ" hidden="1">[2]Relatórios!$BU$80:$BW$83</definedName>
    <definedName name="___thinkcellWUMAAAEAAAAAAAAAI618P4bjs0iqRJyv8oKk6g" hidden="1">[2]Relatórios!$BU$120:$BW$123</definedName>
    <definedName name="___thinkcellWUMAAAEAAAAAAAAApA8pRkNtIUCVVTryC.MI9g" hidden="1">[2]Relatórios!$BU$115:$BW$118</definedName>
    <definedName name="___thinkcellWUMAAAEAAAAAAAAApaAPkaQD9UyCk08QoRXu.A" hidden="1">[2]Relatórios!$BU$157:$BW$160</definedName>
    <definedName name="___thinkcellWUMAAAEAAAAAAAAAuQd7R3rgvUirUwkYv6RT_A" hidden="1">[2]Relatórios!$BU$192:$BW$195</definedName>
    <definedName name="___thinkcellWUMAAAEAAAAAAAAAxZAj06cR7kOu_y47NoiCTg" hidden="1">[2]Relatórios!$BU$185:$BW$187</definedName>
    <definedName name="___TIR5">#REF!</definedName>
    <definedName name="___tot1">#REF!</definedName>
    <definedName name="___tot2">#REF!</definedName>
    <definedName name="___tot3">#REF!</definedName>
    <definedName name="___tot4">[3]Consumo_Alimentos_BR_porRenda!#REF!</definedName>
    <definedName name="__123Graph_AGRAF1" hidden="1">'[4]Reel 96'!#REF!</definedName>
    <definedName name="__123Graph_AGRAF2" hidden="1">'[4]Reel 96'!#REF!</definedName>
    <definedName name="__123Graph_BGRAF1" hidden="1">'[4]Reel 96'!#REF!</definedName>
    <definedName name="__123Graph_BGRAF2" hidden="1">'[4]Reel 96'!#REF!</definedName>
    <definedName name="__123Graph_CGRAF1" hidden="1">'[4]Reel 96'!#REF!</definedName>
    <definedName name="__123Graph_CGRAF2" hidden="1">'[4]Reel 96'!#REF!</definedName>
    <definedName name="__123Graph_LBL_AGRAF1" hidden="1">'[4]Reel 96'!#REF!</definedName>
    <definedName name="__123Graph_LBL_AGRAF2" hidden="1">'[4]Reel 96'!#REF!</definedName>
    <definedName name="__123Graph_LBL_BGRAF1" hidden="1">'[4]Reel 96'!#REF!</definedName>
    <definedName name="__123Graph_LBL_BGRAF2" hidden="1">'[4]Reel 96'!#REF!</definedName>
    <definedName name="__123Graph_LBL_CGRAF1" hidden="1">'[4]Reel 96'!#REF!</definedName>
    <definedName name="__123Graph_LBL_CGRAF2" hidden="1">'[4]Reel 96'!#REF!</definedName>
    <definedName name="__123Graph_XGRAF1" hidden="1">'[4]Reel 96'!#REF!</definedName>
    <definedName name="__123Graph_XGRAF2" hidden="1">'[4]Reel 96'!#REF!</definedName>
    <definedName name="__TIR5">#REF!</definedName>
    <definedName name="_A15">#REF!</definedName>
    <definedName name="_xlnm._FilterDatabase" localSheetId="5" hidden="1">ICMS!$A$2:$AC$27</definedName>
    <definedName name="_xlnm._FilterDatabase" localSheetId="0" hidden="1">'Informações Técnicas'!$A$4:$AB$82</definedName>
    <definedName name="_xlnm._FilterDatabase" localSheetId="7" hidden="1">'Preços 2017'!$A$2:$N$360</definedName>
    <definedName name="_xlnm._FilterDatabase" localSheetId="1" hidden="1">'Tabela de Preços'!$A$6:$O$74</definedName>
    <definedName name="_TIR5">#REF!</definedName>
    <definedName name="Aluguel">#REF!</definedName>
    <definedName name="anscount" hidden="1">1</definedName>
    <definedName name="APAGAR">#REF!</definedName>
    <definedName name="Aref">OFFSET([5]Classif1!$D$2,0,0,COUNTA([5]Classif1!$A:$A),1)</definedName>
    <definedName name="ASDASDDA" hidden="1">{#N/A,#N/A,FALSE,"Consolide";#N/A,#N/A,FALSE,"OAC";#N/A,#N/A,FALSE,"OAP";#N/A,#N/A,FALSE,"P&amp;B"}</definedName>
    <definedName name="ASDASDSA" hidden="1">{#N/A,#N/A,FALSE,"Consolide";#N/A,#N/A,FALSE,"OAC";#N/A,#N/A,FALSE,"LTP";#N/A,#N/A,FALSE,"Kerastase";#N/A,#N/A,FALSE,"OAP";#N/A,#N/A,FALSE,"P&amp;B";#N/A,#N/A,FALSE,"Lancome";#N/A,#N/A,FALSE,"PCI";#N/A,#N/A,FALSE,"Guy Laroche";#N/A,#N/A,FALSE,"Cacharel";#N/A,#N/A,FALSE,"Armani";#N/A,#N/A,FALSE,"Paloma";#N/A,#N/A,FALSE,"Ralph Lauren";#N/A,#N/A,FALSE,"HR"}</definedName>
    <definedName name="AUX">#REF!</definedName>
    <definedName name="aux_prazo_medio_dia">#REF!</definedName>
    <definedName name="_xlnm.Database">#REF!</definedName>
    <definedName name="BRASIL">#REF!</definedName>
    <definedName name="CÁLCULO">'[6]Cálculo do I.R.'!#REF!</definedName>
    <definedName name="cartao_proprio">#REF!</definedName>
    <definedName name="cartao_terceiros">#REF!</definedName>
    <definedName name="chq_a_vista">#REF!</definedName>
    <definedName name="chq_pre_dat">#REF!</definedName>
    <definedName name="CMV">#REF!</definedName>
    <definedName name="CODTERRITORIO">#REF!</definedName>
    <definedName name="crediario">#REF!</definedName>
    <definedName name="CrescFat">#REF!</definedName>
    <definedName name="ctdeb_a_vista">#REF!</definedName>
    <definedName name="ctdeb_pre_dat">#REF!</definedName>
    <definedName name="CxAcum1">#REF!</definedName>
    <definedName name="CxAcum2">#REF!</definedName>
    <definedName name="CxAcum3">#REF!</definedName>
    <definedName name="CxAcum4">#REF!</definedName>
    <definedName name="CxAcum5">#REF!</definedName>
    <definedName name="d">#REF!</definedName>
    <definedName name="dados">#REF!</definedName>
    <definedName name="Dass">#REF!</definedName>
    <definedName name="data_venda">#REF!</definedName>
    <definedName name="de">#REF!</definedName>
    <definedName name="Dep">OFFSET([5]Classif1!$C$2,0,0,COUNTA([5]Classif1!$A:$A),1)</definedName>
    <definedName name="DICNOMEBL_BLC_UNIC">#REF!</definedName>
    <definedName name="DIFERIDO">'[6]Cálculo do I.R.'!#REF!</definedName>
    <definedName name="Encargos">#REF!</definedName>
    <definedName name="ESTADO">ICMS!$B$2:$AC$2</definedName>
    <definedName name="ESTADOS">ICMS!$C$2:$AC$2</definedName>
    <definedName name="f">#REF!</definedName>
    <definedName name="fa">#REF!</definedName>
    <definedName name="FatMes">#REF!</definedName>
    <definedName name="FILTROBL_BLC_UNIC">#REF!</definedName>
    <definedName name="HTML_CodePage" hidden="1">1252</definedName>
    <definedName name="HTML_Control" hidden="1">{"'Mov Fin'!$A$1:$J$22"}</definedName>
    <definedName name="HTML_Description" hidden="1">""</definedName>
    <definedName name="HTML_Email" hidden="1">""</definedName>
    <definedName name="HTML_Header" hidden="1">""</definedName>
    <definedName name="HTML_LastUpdate" hidden="1">"30/10/2000"</definedName>
    <definedName name="HTML_LineAfter" hidden="1">FALSE</definedName>
    <definedName name="HTML_LineBefore" hidden="1">FALSE</definedName>
    <definedName name="HTML_Name" hidden="1">"Marcelo"</definedName>
    <definedName name="HTML_OBDlg2" hidden="1">TRUE</definedName>
    <definedName name="HTML_OBDlg4" hidden="1">TRUE</definedName>
    <definedName name="HTML_OS" hidden="1">0</definedName>
    <definedName name="HTML_PathFile" hidden="1">"J:\BOOK-FH\pag03.htm"</definedName>
    <definedName name="HTML_Title" hidden="1">""</definedName>
    <definedName name="Instalações">#REF!</definedName>
    <definedName name="Investimento1">#REF!</definedName>
    <definedName name="loja">#REF!</definedName>
    <definedName name="MesesAteAbertura">#REF!</definedName>
    <definedName name="meta_venda">#REF!</definedName>
    <definedName name="myrange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Ponto">#REF!</definedName>
    <definedName name="Propaganda">#REF!</definedName>
    <definedName name="qtd_atends">#REF!</definedName>
    <definedName name="qtd_pecas">#REF!</definedName>
    <definedName name="QUERY_FOR_QUERY2_FOR_QUERY_FOR_Q">[7]ENEM!#REF!</definedName>
    <definedName name="receb_a_prazo">#REF!</definedName>
    <definedName name="receb_a_vista">#REF!</definedName>
    <definedName name="REGIÃO">ICMS!$A$30:$A$33</definedName>
    <definedName name="REGIONAL">ICMS!$A$31:$A$33</definedName>
    <definedName name="Royalties">#REF!</definedName>
    <definedName name="SAPBEXrevision" hidden="1">1</definedName>
    <definedName name="SAPBEXsysID" hidden="1">"PV2"</definedName>
    <definedName name="SAPBEXwbID" hidden="1">"4AHZXXZQV12AAEAD0VQ44OTUZ"</definedName>
    <definedName name="t" hidden="1">'[8]preço lista'!#REF!</definedName>
    <definedName name="título">#REF!</definedName>
    <definedName name="Total">OFFSET([5]Classif1!$O$2,0,0,COUNTA([5]Classif1!$A:$A),1)</definedName>
    <definedName name="total_agru_valor_vendido">#REF!</definedName>
    <definedName name="total_data_valor_vendido">#REF!</definedName>
    <definedName name="total_loja_valor_vendido">#REF!</definedName>
    <definedName name="total_pecas_media_Calc">#REF!</definedName>
    <definedName name="total_perc_cartao_pro_Calc">#REF!</definedName>
    <definedName name="total_perc_cartao_ter_Calc">#REF!</definedName>
    <definedName name="total_perc_chq_a_vista_Calc">#REF!</definedName>
    <definedName name="total_perc_chq_pre_Calc">#REF!</definedName>
    <definedName name="total_perc_crediario_Calc">#REF!</definedName>
    <definedName name="total_perc_ctdeb_a_vista_Calc">#REF!</definedName>
    <definedName name="total_perc_ctdeb_pre_Calc">#REF!</definedName>
    <definedName name="total_perc_dinheiro_Calc">#REF!</definedName>
    <definedName name="total_perc_loja_rede">#REF!</definedName>
    <definedName name="total_perc_receb_a_prazo_Calc">#REF!</definedName>
    <definedName name="total_perc_receb_a_vista_Calc">#REF!</definedName>
    <definedName name="total_perc_vale_func_Calc">#REF!</definedName>
    <definedName name="total_perc_venda_fatu_Calc">#REF!</definedName>
    <definedName name="total_prazo_medio_Calc">#REF!</definedName>
    <definedName name="total_venda_media_Calc">#REF!</definedName>
    <definedName name="Totcont">OFFSET([5]Classif1!$P$2,0,0,COUNTA([5]Classif1!$A:$A),1)</definedName>
    <definedName name="TOTORDEMBLC_UNIC">#REF!</definedName>
    <definedName name="vale_func">#REF!</definedName>
    <definedName name="valor_vendido">#REF!</definedName>
    <definedName name="venda_fatu">#REF!</definedName>
    <definedName name="VIEW_1">#REF!</definedName>
    <definedName name="VIEW_2">#REF!</definedName>
    <definedName name="vista_dinheiro">#REF!</definedName>
    <definedName name="wefew">#REF!</definedName>
    <definedName name="wrn.Divisoes." hidden="1">{#N/A,#N/A,FALSE,"Consolide";#N/A,#N/A,FALSE,"OAC";#N/A,#N/A,FALSE,"OAP";#N/A,#N/A,FALSE,"P&amp;B"}</definedName>
    <definedName name="wrn.Grifes." hidden="1">{#N/A,#N/A,FALSE,"Consolide";#N/A,#N/A,FALSE,"OAC";#N/A,#N/A,FALSE,"LTP";#N/A,#N/A,FALSE,"Kerastase";#N/A,#N/A,FALSE,"OAP";#N/A,#N/A,FALSE,"P&amp;B";#N/A,#N/A,FALSE,"Lancome";#N/A,#N/A,FALSE,"Biotherm";#N/A,#N/A,FALSE,"PCI";#N/A,#N/A,FALSE,"HR"}</definedName>
    <definedName name="wrn.oac." hidden="1">{#N/A,#N/A,FALSE,"OAC";#N/A,#N/A,FALSE,"LTP";#N/A,#N/A,FALSE,"Kerastase"}</definedName>
    <definedName name="wrn.oap." hidden="1">{#N/A,#N/A,FALSE,"OAP"}</definedName>
    <definedName name="wrn.p._.b." hidden="1">{#N/A,#N/A,FALSE,"P&amp;B";#N/A,#N/A,FALSE,"Lancome";#N/A,#N/A,FALSE,"PCI";#N/A,#N/A,FALSE,"Guy Laroche";#N/A,#N/A,FALSE,"Cacharel";#N/A,#N/A,FALSE,"Armani";#N/A,#N/A,FALSE,"Paloma";#N/A,#N/A,FALSE,"Ralph Lauren";#N/A,#N/A,FALSE,"HR"}</definedName>
    <definedName name="wrn.paris." hidden="1">{"cons_p",#N/A,FALSE,"Consolide"}</definedName>
    <definedName name="wrn.tudo." hidden="1">{#N/A,#N/A,FALSE,"Consolide";#N/A,#N/A,FALSE,"OAC";#N/A,#N/A,FALSE,"LTP";#N/A,#N/A,FALSE,"Kerastase";#N/A,#N/A,FALSE,"OAP";#N/A,#N/A,FALSE,"P&amp;B";#N/A,#N/A,FALSE,"Lancome";#N/A,#N/A,FALSE,"PCI";#N/A,#N/A,FALSE,"Guy Laroche";#N/A,#N/A,FALSE,"Cacharel";#N/A,#N/A,FALSE,"Armani";#N/A,#N/A,FALSE,"Paloma";#N/A,#N/A,FALSE,"Ralph Lauren";#N/A,#N/A,FALSE,"HR"}</definedName>
  </definedNames>
  <calcPr calcId="171027"/>
</workbook>
</file>

<file path=xl/calcChain.xml><?xml version="1.0" encoding="utf-8"?>
<calcChain xmlns="http://schemas.openxmlformats.org/spreadsheetml/2006/main">
  <c r="Z8" i="2" l="1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Z49" i="2"/>
  <c r="AA49" i="2"/>
  <c r="Z50" i="2"/>
  <c r="AA50" i="2"/>
  <c r="Z51" i="2"/>
  <c r="AA51" i="2"/>
  <c r="Z52" i="2"/>
  <c r="AA52" i="2"/>
  <c r="Z53" i="2"/>
  <c r="AA53" i="2"/>
  <c r="Z54" i="2"/>
  <c r="AA54" i="2"/>
  <c r="Z55" i="2"/>
  <c r="AA55" i="2"/>
  <c r="Z56" i="2"/>
  <c r="AA56" i="2"/>
  <c r="Z57" i="2"/>
  <c r="AA57" i="2"/>
  <c r="Z58" i="2"/>
  <c r="Z59" i="2"/>
  <c r="Z60" i="2"/>
  <c r="AA60" i="2"/>
  <c r="Z61" i="2"/>
  <c r="Z62" i="2"/>
  <c r="Z63" i="2"/>
  <c r="Z64" i="2"/>
  <c r="Z65" i="2"/>
  <c r="Z66" i="2"/>
  <c r="AA66" i="2"/>
  <c r="Z67" i="2"/>
  <c r="Z68" i="2"/>
  <c r="Z69" i="2"/>
  <c r="AA69" i="2"/>
  <c r="Z70" i="2"/>
  <c r="AA70" i="2"/>
  <c r="Z71" i="2"/>
  <c r="AA71" i="2"/>
  <c r="Z72" i="2"/>
  <c r="AA72" i="2"/>
  <c r="Z73" i="2"/>
  <c r="AA73" i="2"/>
  <c r="Z74" i="2"/>
  <c r="AA74" i="2"/>
  <c r="AA7" i="2"/>
  <c r="Z7" i="2" l="1"/>
  <c r="H9" i="23" l="1"/>
  <c r="I9" i="23" s="1"/>
  <c r="C61" i="2" l="1"/>
  <c r="D61" i="2"/>
  <c r="E61" i="2"/>
  <c r="F61" i="2"/>
  <c r="H61" i="2"/>
  <c r="I61" i="2"/>
  <c r="M61" i="2"/>
  <c r="AD61" i="2" l="1"/>
  <c r="J61" i="2"/>
  <c r="D3" i="21"/>
  <c r="D15" i="21"/>
  <c r="D14" i="21"/>
  <c r="D13" i="21"/>
  <c r="D12" i="21"/>
  <c r="D11" i="21"/>
  <c r="D10" i="21"/>
  <c r="D9" i="21"/>
  <c r="D8" i="21"/>
  <c r="D7" i="21"/>
  <c r="D6" i="21"/>
  <c r="D5" i="21"/>
  <c r="D4" i="2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" i="2"/>
  <c r="C66" i="2" l="1"/>
  <c r="D66" i="2"/>
  <c r="H66" i="2"/>
  <c r="I66" i="2"/>
  <c r="M66" i="2"/>
  <c r="C37" i="2"/>
  <c r="D37" i="2"/>
  <c r="H37" i="2"/>
  <c r="I37" i="2"/>
  <c r="C28" i="2"/>
  <c r="D28" i="2"/>
  <c r="H28" i="2"/>
  <c r="I28" i="2"/>
  <c r="C63" i="2"/>
  <c r="D63" i="2"/>
  <c r="H63" i="2"/>
  <c r="C64" i="2"/>
  <c r="D64" i="2"/>
  <c r="H64" i="2"/>
  <c r="C65" i="2"/>
  <c r="D65" i="2"/>
  <c r="H65" i="2"/>
  <c r="I65" i="2"/>
  <c r="M65" i="2"/>
  <c r="C67" i="2"/>
  <c r="D67" i="2"/>
  <c r="H67" i="2"/>
  <c r="I67" i="2"/>
  <c r="M67" i="2"/>
  <c r="H8" i="23" l="1"/>
  <c r="I8" i="23" s="1"/>
  <c r="H12" i="23"/>
  <c r="I12" i="23" s="1"/>
  <c r="E77" i="1" l="1"/>
  <c r="E63" i="2" s="1"/>
  <c r="F77" i="1"/>
  <c r="F63" i="2" s="1"/>
  <c r="AD63" i="2" s="1"/>
  <c r="N77" i="1"/>
  <c r="O77" i="1"/>
  <c r="P77" i="1" s="1"/>
  <c r="G63" i="2" s="1"/>
  <c r="E78" i="1"/>
  <c r="E64" i="2" s="1"/>
  <c r="F78" i="1"/>
  <c r="F64" i="2" s="1"/>
  <c r="AD64" i="2" s="1"/>
  <c r="N78" i="1"/>
  <c r="O78" i="1"/>
  <c r="P78" i="1" s="1"/>
  <c r="G64" i="2" s="1"/>
  <c r="E79" i="1"/>
  <c r="E66" i="2" s="1"/>
  <c r="F79" i="1"/>
  <c r="F66" i="2" s="1"/>
  <c r="AD66" i="2" s="1"/>
  <c r="N79" i="1"/>
  <c r="O79" i="1"/>
  <c r="P79" i="1" s="1"/>
  <c r="G66" i="2" s="1"/>
  <c r="E80" i="1"/>
  <c r="E65" i="2" s="1"/>
  <c r="F80" i="1"/>
  <c r="F65" i="2" s="1"/>
  <c r="AD65" i="2" s="1"/>
  <c r="N80" i="1"/>
  <c r="O80" i="1"/>
  <c r="P80" i="1" s="1"/>
  <c r="G65" i="2" s="1"/>
  <c r="E81" i="1"/>
  <c r="E67" i="2" s="1"/>
  <c r="F81" i="1"/>
  <c r="F67" i="2" s="1"/>
  <c r="AD67" i="2" s="1"/>
  <c r="N81" i="1"/>
  <c r="O81" i="1"/>
  <c r="P81" i="1" s="1"/>
  <c r="G67" i="2" s="1"/>
  <c r="E82" i="1"/>
  <c r="E28" i="2" s="1"/>
  <c r="F82" i="1"/>
  <c r="F28" i="2" s="1"/>
  <c r="AD28" i="2" s="1"/>
  <c r="O82" i="1"/>
  <c r="J66" i="2" l="1"/>
  <c r="AB66" i="2" s="1"/>
  <c r="AC66" i="2" s="1"/>
  <c r="AE66" i="2" s="1"/>
  <c r="J28" i="2"/>
  <c r="AB28" i="2" s="1"/>
  <c r="AC28" i="2" s="1"/>
  <c r="AE28" i="2" s="1"/>
  <c r="J67" i="2"/>
  <c r="J65" i="2"/>
  <c r="K67" i="2"/>
  <c r="L67" i="2" s="1"/>
  <c r="N67" i="2" s="1"/>
  <c r="AF67" i="2" s="1"/>
  <c r="K65" i="2"/>
  <c r="L65" i="2" s="1"/>
  <c r="N65" i="2" s="1"/>
  <c r="AF65" i="2" s="1"/>
  <c r="K66" i="2"/>
  <c r="L66" i="2" s="1"/>
  <c r="N66" i="2" s="1"/>
  <c r="AF66" i="2" s="1"/>
  <c r="P82" i="1"/>
  <c r="G28" i="2" s="1"/>
  <c r="S81" i="1"/>
  <c r="S77" i="1"/>
  <c r="S82" i="1"/>
  <c r="S79" i="1"/>
  <c r="S80" i="1"/>
  <c r="W82" i="1"/>
  <c r="Q82" i="1"/>
  <c r="W80" i="1"/>
  <c r="Q80" i="1"/>
  <c r="S78" i="1"/>
  <c r="AB82" i="1"/>
  <c r="T82" i="1"/>
  <c r="R82" i="1"/>
  <c r="AB80" i="1"/>
  <c r="T80" i="1"/>
  <c r="R80" i="1"/>
  <c r="W78" i="1"/>
  <c r="Q78" i="1"/>
  <c r="W81" i="1"/>
  <c r="Q81" i="1"/>
  <c r="W79" i="1"/>
  <c r="Q79" i="1"/>
  <c r="W77" i="1"/>
  <c r="Q77" i="1"/>
  <c r="AB78" i="1"/>
  <c r="T78" i="1"/>
  <c r="R78" i="1"/>
  <c r="AB81" i="1"/>
  <c r="T81" i="1"/>
  <c r="R81" i="1"/>
  <c r="AB79" i="1"/>
  <c r="T79" i="1"/>
  <c r="R79" i="1"/>
  <c r="AB77" i="1"/>
  <c r="T77" i="1"/>
  <c r="R77" i="1"/>
  <c r="O65" i="2" l="1"/>
  <c r="O66" i="2"/>
  <c r="O67" i="2"/>
  <c r="M28" i="2"/>
  <c r="K28" i="2" s="1"/>
  <c r="L28" i="2" s="1"/>
  <c r="N28" i="2" s="1"/>
  <c r="AF28" i="2" s="1"/>
  <c r="O63" i="1"/>
  <c r="W63" i="1" s="1"/>
  <c r="N63" i="1"/>
  <c r="O66" i="1"/>
  <c r="W66" i="1" s="1"/>
  <c r="N66" i="1"/>
  <c r="O73" i="1"/>
  <c r="W73" i="1" s="1"/>
  <c r="N73" i="1"/>
  <c r="E76" i="1"/>
  <c r="E37" i="2" s="1"/>
  <c r="F76" i="1"/>
  <c r="F37" i="2" s="1"/>
  <c r="AD37" i="2" s="1"/>
  <c r="N76" i="1"/>
  <c r="O76" i="1"/>
  <c r="P76" i="1" l="1"/>
  <c r="G37" i="2" s="1"/>
  <c r="O28" i="2"/>
  <c r="J37" i="2"/>
  <c r="P66" i="1"/>
  <c r="P73" i="1"/>
  <c r="P63" i="1"/>
  <c r="G61" i="2" s="1"/>
  <c r="T73" i="1"/>
  <c r="T66" i="1"/>
  <c r="T63" i="1"/>
  <c r="S76" i="1"/>
  <c r="R73" i="1"/>
  <c r="AB73" i="1"/>
  <c r="R66" i="1"/>
  <c r="AB66" i="1"/>
  <c r="R63" i="1"/>
  <c r="AB63" i="1"/>
  <c r="Q63" i="1"/>
  <c r="S63" i="1"/>
  <c r="Q66" i="1"/>
  <c r="S66" i="1"/>
  <c r="Q73" i="1"/>
  <c r="S73" i="1"/>
  <c r="W76" i="1"/>
  <c r="Q76" i="1"/>
  <c r="AB76" i="1"/>
  <c r="T76" i="1"/>
  <c r="R76" i="1"/>
  <c r="AB37" i="2" l="1"/>
  <c r="AC37" i="2" s="1"/>
  <c r="AE37" i="2" s="1"/>
  <c r="K61" i="2"/>
  <c r="L61" i="2" s="1"/>
  <c r="N61" i="2" s="1"/>
  <c r="M37" i="2"/>
  <c r="K37" i="2" s="1"/>
  <c r="L37" i="2" s="1"/>
  <c r="N37" i="2" s="1"/>
  <c r="O37" i="2" l="1"/>
  <c r="AF37" i="2"/>
  <c r="O61" i="2"/>
  <c r="AF61" i="2"/>
  <c r="O75" i="1"/>
  <c r="P75" i="1" s="1"/>
  <c r="S75" i="1" l="1"/>
  <c r="R75" i="1"/>
  <c r="W75" i="1"/>
  <c r="Q75" i="1"/>
  <c r="AB75" i="1"/>
  <c r="T75" i="1"/>
  <c r="F36" i="2"/>
  <c r="H36" i="2"/>
  <c r="I36" i="2"/>
  <c r="C36" i="2"/>
  <c r="D36" i="2"/>
  <c r="E36" i="2"/>
  <c r="AD36" i="2" l="1"/>
  <c r="J36" i="2"/>
  <c r="AB36" i="2" s="1"/>
  <c r="AC36" i="2" s="1"/>
  <c r="AE36" i="2" l="1"/>
  <c r="M36" i="2"/>
  <c r="K357" i="7"/>
  <c r="J357" i="7"/>
  <c r="G357" i="7"/>
  <c r="AA68" i="2" s="1"/>
  <c r="G356" i="7"/>
  <c r="AA62" i="2" s="1"/>
  <c r="G355" i="7"/>
  <c r="AA67" i="2" s="1"/>
  <c r="AB67" i="2" s="1"/>
  <c r="AC67" i="2" s="1"/>
  <c r="AE67" i="2" s="1"/>
  <c r="G354" i="7"/>
  <c r="AA65" i="2" s="1"/>
  <c r="AB65" i="2" s="1"/>
  <c r="AC65" i="2" s="1"/>
  <c r="AE65" i="2" s="1"/>
  <c r="G353" i="7"/>
  <c r="AA61" i="2" s="1"/>
  <c r="AB61" i="2" s="1"/>
  <c r="AC61" i="2" s="1"/>
  <c r="AE61" i="2" s="1"/>
  <c r="K352" i="7"/>
  <c r="M64" i="2" s="1"/>
  <c r="J352" i="7"/>
  <c r="G352" i="7"/>
  <c r="AA64" i="2" s="1"/>
  <c r="K351" i="7"/>
  <c r="M63" i="2" s="1"/>
  <c r="J351" i="7"/>
  <c r="G351" i="7"/>
  <c r="AA63" i="2" s="1"/>
  <c r="G350" i="7"/>
  <c r="AA59" i="2" s="1"/>
  <c r="G349" i="7"/>
  <c r="AA58" i="2" s="1"/>
  <c r="F348" i="7"/>
  <c r="G348" i="7" s="1"/>
  <c r="J347" i="7"/>
  <c r="N347" i="7" s="1"/>
  <c r="F347" i="7"/>
  <c r="K347" i="7" s="1"/>
  <c r="F346" i="7"/>
  <c r="F345" i="7"/>
  <c r="G345" i="7" s="1"/>
  <c r="AA16" i="2" s="1"/>
  <c r="L352" i="7" l="1"/>
  <c r="N351" i="7"/>
  <c r="N357" i="7"/>
  <c r="M352" i="7"/>
  <c r="M357" i="7"/>
  <c r="M351" i="7"/>
  <c r="G346" i="7"/>
  <c r="L347" i="7"/>
  <c r="G347" i="7"/>
  <c r="M347" i="7" s="1"/>
  <c r="L351" i="7"/>
  <c r="N352" i="7"/>
  <c r="L357" i="7"/>
  <c r="I64" i="2" l="1"/>
  <c r="J64" i="2" s="1"/>
  <c r="AB64" i="2" s="1"/>
  <c r="AC64" i="2" s="1"/>
  <c r="AE64" i="2" s="1"/>
  <c r="I63" i="2"/>
  <c r="J63" i="2" s="1"/>
  <c r="AB63" i="2" s="1"/>
  <c r="AC63" i="2" s="1"/>
  <c r="AE63" i="2" s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7" i="1"/>
  <c r="R47" i="1"/>
  <c r="S47" i="1"/>
  <c r="T47" i="1"/>
  <c r="Q48" i="1"/>
  <c r="R48" i="1"/>
  <c r="S48" i="1"/>
  <c r="T48" i="1"/>
  <c r="Q49" i="1"/>
  <c r="R49" i="1"/>
  <c r="S49" i="1"/>
  <c r="T49" i="1"/>
  <c r="Q50" i="1"/>
  <c r="R50" i="1"/>
  <c r="S50" i="1"/>
  <c r="T50" i="1"/>
  <c r="Q51" i="1"/>
  <c r="R51" i="1"/>
  <c r="S51" i="1"/>
  <c r="T51" i="1"/>
  <c r="Q52" i="1"/>
  <c r="R52" i="1"/>
  <c r="S52" i="1"/>
  <c r="T52" i="1"/>
  <c r="Q53" i="1"/>
  <c r="R53" i="1"/>
  <c r="S53" i="1"/>
  <c r="T53" i="1"/>
  <c r="Q54" i="1"/>
  <c r="R54" i="1"/>
  <c r="S54" i="1"/>
  <c r="T54" i="1"/>
  <c r="Q55" i="1"/>
  <c r="R55" i="1"/>
  <c r="S55" i="1"/>
  <c r="T55" i="1"/>
  <c r="Q56" i="1"/>
  <c r="R56" i="1"/>
  <c r="S56" i="1"/>
  <c r="T56" i="1"/>
  <c r="Q57" i="1"/>
  <c r="R57" i="1"/>
  <c r="S57" i="1"/>
  <c r="T5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AB5" i="1"/>
  <c r="P5" i="1"/>
  <c r="K63" i="2" l="1"/>
  <c r="L63" i="2" s="1"/>
  <c r="N63" i="2" s="1"/>
  <c r="K64" i="2"/>
  <c r="L64" i="2" s="1"/>
  <c r="N64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2" i="2"/>
  <c r="H68" i="2"/>
  <c r="H69" i="2"/>
  <c r="H70" i="2"/>
  <c r="H71" i="2"/>
  <c r="H72" i="2"/>
  <c r="H73" i="2"/>
  <c r="H74" i="2"/>
  <c r="H7" i="2"/>
  <c r="O64" i="2" l="1"/>
  <c r="AF64" i="2"/>
  <c r="O63" i="2"/>
  <c r="AF63" i="2"/>
  <c r="H14" i="23"/>
  <c r="I14" i="23" s="1"/>
  <c r="H4" i="23"/>
  <c r="I4" i="23" s="1"/>
  <c r="H6" i="23"/>
  <c r="I6" i="23" s="1"/>
  <c r="C27" i="2"/>
  <c r="D27" i="2"/>
  <c r="E27" i="2"/>
  <c r="F27" i="2"/>
  <c r="AD27" i="2" s="1"/>
  <c r="I27" i="2"/>
  <c r="C29" i="2"/>
  <c r="D29" i="2"/>
  <c r="E29" i="2"/>
  <c r="F29" i="2"/>
  <c r="AD29" i="2" s="1"/>
  <c r="I29" i="2"/>
  <c r="D69" i="2"/>
  <c r="E69" i="2"/>
  <c r="F69" i="2"/>
  <c r="AD69" i="2" s="1"/>
  <c r="I69" i="2"/>
  <c r="D70" i="2"/>
  <c r="E70" i="2"/>
  <c r="F70" i="2"/>
  <c r="AD70" i="2" s="1"/>
  <c r="I70" i="2"/>
  <c r="D71" i="2"/>
  <c r="E71" i="2"/>
  <c r="F71" i="2"/>
  <c r="AD71" i="2" s="1"/>
  <c r="I71" i="2"/>
  <c r="C23" i="2"/>
  <c r="D23" i="2"/>
  <c r="E23" i="2"/>
  <c r="F23" i="2"/>
  <c r="AD23" i="2" s="1"/>
  <c r="I23" i="2"/>
  <c r="C15" i="2"/>
  <c r="D15" i="2"/>
  <c r="E15" i="2"/>
  <c r="F15" i="2"/>
  <c r="AD15" i="2" s="1"/>
  <c r="I15" i="2"/>
  <c r="M15" i="2"/>
  <c r="C16" i="2"/>
  <c r="D16" i="2"/>
  <c r="E16" i="2"/>
  <c r="F16" i="2"/>
  <c r="AD16" i="2" s="1"/>
  <c r="I16" i="2"/>
  <c r="M16" i="2"/>
  <c r="C17" i="2"/>
  <c r="D17" i="2"/>
  <c r="E17" i="2"/>
  <c r="F17" i="2"/>
  <c r="AD17" i="2" s="1"/>
  <c r="I17" i="2"/>
  <c r="M17" i="2"/>
  <c r="C55" i="2"/>
  <c r="D55" i="2"/>
  <c r="E55" i="2"/>
  <c r="F55" i="2"/>
  <c r="AD55" i="2" s="1"/>
  <c r="I55" i="2"/>
  <c r="M55" i="2"/>
  <c r="C56" i="2"/>
  <c r="D56" i="2"/>
  <c r="E56" i="2"/>
  <c r="F56" i="2"/>
  <c r="AD56" i="2" s="1"/>
  <c r="I56" i="2"/>
  <c r="M56" i="2"/>
  <c r="F62" i="2"/>
  <c r="AD62" i="2" s="1"/>
  <c r="I62" i="2"/>
  <c r="M62" i="2"/>
  <c r="C62" i="2"/>
  <c r="D62" i="2"/>
  <c r="E62" i="2"/>
  <c r="J70" i="2" l="1"/>
  <c r="AB70" i="2" s="1"/>
  <c r="AC70" i="2" s="1"/>
  <c r="AE70" i="2" s="1"/>
  <c r="J55" i="2"/>
  <c r="AB55" i="2" s="1"/>
  <c r="AC55" i="2" s="1"/>
  <c r="AE55" i="2" s="1"/>
  <c r="J17" i="2"/>
  <c r="J29" i="2"/>
  <c r="J23" i="2"/>
  <c r="AB23" i="2" s="1"/>
  <c r="AC23" i="2" s="1"/>
  <c r="AE23" i="2" s="1"/>
  <c r="J27" i="2"/>
  <c r="AB27" i="2" s="1"/>
  <c r="AC27" i="2" s="1"/>
  <c r="AE27" i="2" s="1"/>
  <c r="J16" i="2"/>
  <c r="AB16" i="2" s="1"/>
  <c r="AC16" i="2" s="1"/>
  <c r="AE16" i="2" s="1"/>
  <c r="J15" i="2"/>
  <c r="AB15" i="2" s="1"/>
  <c r="AC15" i="2" s="1"/>
  <c r="AE15" i="2" s="1"/>
  <c r="J62" i="2"/>
  <c r="AB62" i="2" s="1"/>
  <c r="AC62" i="2" s="1"/>
  <c r="AE62" i="2" s="1"/>
  <c r="J71" i="2"/>
  <c r="AB71" i="2" s="1"/>
  <c r="AC71" i="2" s="1"/>
  <c r="AE71" i="2" s="1"/>
  <c r="J69" i="2"/>
  <c r="AB69" i="2" s="1"/>
  <c r="AC69" i="2" s="1"/>
  <c r="AE69" i="2" s="1"/>
  <c r="J56" i="2"/>
  <c r="AB56" i="2" s="1"/>
  <c r="AC56" i="2" s="1"/>
  <c r="AE56" i="2" s="1"/>
  <c r="AB29" i="2" l="1"/>
  <c r="AC29" i="2" s="1"/>
  <c r="AE29" i="2" s="1"/>
  <c r="AB17" i="2"/>
  <c r="AC17" i="2" s="1"/>
  <c r="AE17" i="2" s="1"/>
  <c r="M23" i="2"/>
  <c r="M71" i="2"/>
  <c r="M70" i="2"/>
  <c r="M29" i="2"/>
  <c r="M27" i="2"/>
  <c r="M69" i="2"/>
  <c r="O60" i="1"/>
  <c r="O61" i="1"/>
  <c r="O62" i="1"/>
  <c r="O67" i="1"/>
  <c r="O68" i="1"/>
  <c r="O69" i="1"/>
  <c r="O70" i="1"/>
  <c r="O71" i="1"/>
  <c r="O72" i="1"/>
  <c r="O74" i="1"/>
  <c r="G27" i="2"/>
  <c r="R72" i="1" l="1"/>
  <c r="S72" i="1"/>
  <c r="P72" i="1"/>
  <c r="AB72" i="1"/>
  <c r="T72" i="1"/>
  <c r="W72" i="1"/>
  <c r="Q72" i="1"/>
  <c r="R68" i="1"/>
  <c r="S68" i="1"/>
  <c r="P68" i="1"/>
  <c r="AB68" i="1"/>
  <c r="T68" i="1"/>
  <c r="W68" i="1"/>
  <c r="Q68" i="1"/>
  <c r="R64" i="1"/>
  <c r="S64" i="1"/>
  <c r="P64" i="1"/>
  <c r="AB64" i="1"/>
  <c r="T64" i="1"/>
  <c r="W64" i="1"/>
  <c r="Q64" i="1"/>
  <c r="R60" i="1"/>
  <c r="S60" i="1"/>
  <c r="P60" i="1"/>
  <c r="AB60" i="1"/>
  <c r="T60" i="1"/>
  <c r="W60" i="1"/>
  <c r="Q60" i="1"/>
  <c r="R67" i="1"/>
  <c r="P67" i="1"/>
  <c r="AB67" i="1"/>
  <c r="S67" i="1"/>
  <c r="W67" i="1"/>
  <c r="T67" i="1"/>
  <c r="Q67" i="1"/>
  <c r="AB74" i="1"/>
  <c r="R74" i="1"/>
  <c r="W74" i="1"/>
  <c r="S74" i="1"/>
  <c r="T74" i="1"/>
  <c r="Q74" i="1"/>
  <c r="P74" i="1"/>
  <c r="AB62" i="1"/>
  <c r="R62" i="1"/>
  <c r="W62" i="1"/>
  <c r="S62" i="1"/>
  <c r="T62" i="1"/>
  <c r="Q62" i="1"/>
  <c r="P62" i="1"/>
  <c r="AB58" i="1"/>
  <c r="R58" i="1"/>
  <c r="W58" i="1"/>
  <c r="S58" i="1"/>
  <c r="T58" i="1"/>
  <c r="Q58" i="1"/>
  <c r="P58" i="1"/>
  <c r="R71" i="1"/>
  <c r="P71" i="1"/>
  <c r="AB71" i="1"/>
  <c r="S71" i="1"/>
  <c r="W71" i="1"/>
  <c r="T71" i="1"/>
  <c r="Q71" i="1"/>
  <c r="R59" i="1"/>
  <c r="P59" i="1"/>
  <c r="AB59" i="1"/>
  <c r="S59" i="1"/>
  <c r="W59" i="1"/>
  <c r="T59" i="1"/>
  <c r="Q59" i="1"/>
  <c r="AB70" i="1"/>
  <c r="R70" i="1"/>
  <c r="W70" i="1"/>
  <c r="S70" i="1"/>
  <c r="T70" i="1"/>
  <c r="Q70" i="1"/>
  <c r="P70" i="1"/>
  <c r="W69" i="1"/>
  <c r="R69" i="1"/>
  <c r="S69" i="1"/>
  <c r="T69" i="1"/>
  <c r="P69" i="1"/>
  <c r="G71" i="2" s="1"/>
  <c r="AB69" i="1"/>
  <c r="Q69" i="1"/>
  <c r="W65" i="1"/>
  <c r="R65" i="1"/>
  <c r="S65" i="1"/>
  <c r="T65" i="1"/>
  <c r="P65" i="1"/>
  <c r="AB65" i="1"/>
  <c r="Q65" i="1"/>
  <c r="W61" i="1"/>
  <c r="R61" i="1"/>
  <c r="S61" i="1"/>
  <c r="T61" i="1"/>
  <c r="P61" i="1"/>
  <c r="AB61" i="1"/>
  <c r="Q61" i="1"/>
  <c r="K27" i="2"/>
  <c r="L27" i="2" s="1"/>
  <c r="N27" i="2" s="1"/>
  <c r="AF27" i="2" s="1"/>
  <c r="O27" i="2" l="1"/>
  <c r="G17" i="2"/>
  <c r="G36" i="2"/>
  <c r="G29" i="2"/>
  <c r="G62" i="2"/>
  <c r="G15" i="2"/>
  <c r="G55" i="2"/>
  <c r="G70" i="2"/>
  <c r="G23" i="2"/>
  <c r="G56" i="2"/>
  <c r="G69" i="2"/>
  <c r="G16" i="2"/>
  <c r="K71" i="2"/>
  <c r="L71" i="2" s="1"/>
  <c r="N71" i="2" s="1"/>
  <c r="AF71" i="2" s="1"/>
  <c r="O71" i="2" l="1"/>
  <c r="K70" i="2"/>
  <c r="L70" i="2" s="1"/>
  <c r="N70" i="2" s="1"/>
  <c r="AF70" i="2" s="1"/>
  <c r="K29" i="2"/>
  <c r="L29" i="2" s="1"/>
  <c r="N29" i="2" s="1"/>
  <c r="AF29" i="2" s="1"/>
  <c r="K16" i="2"/>
  <c r="L16" i="2" s="1"/>
  <c r="N16" i="2" s="1"/>
  <c r="AF16" i="2" s="1"/>
  <c r="K15" i="2"/>
  <c r="L15" i="2" s="1"/>
  <c r="N15" i="2" s="1"/>
  <c r="AF15" i="2" s="1"/>
  <c r="K56" i="2"/>
  <c r="L56" i="2" s="1"/>
  <c r="N56" i="2" s="1"/>
  <c r="AF56" i="2" s="1"/>
  <c r="K55" i="2"/>
  <c r="L55" i="2" s="1"/>
  <c r="N55" i="2" s="1"/>
  <c r="AF55" i="2" s="1"/>
  <c r="K17" i="2"/>
  <c r="L17" i="2" s="1"/>
  <c r="N17" i="2" s="1"/>
  <c r="AF17" i="2" s="1"/>
  <c r="K69" i="2"/>
  <c r="L69" i="2" s="1"/>
  <c r="N69" i="2" s="1"/>
  <c r="AF69" i="2" s="1"/>
  <c r="K62" i="2"/>
  <c r="L62" i="2" s="1"/>
  <c r="N62" i="2" s="1"/>
  <c r="AF62" i="2" s="1"/>
  <c r="K36" i="2"/>
  <c r="L36" i="2" s="1"/>
  <c r="N36" i="2" s="1"/>
  <c r="AF36" i="2" s="1"/>
  <c r="K23" i="2"/>
  <c r="L23" i="2" s="1"/>
  <c r="N23" i="2" s="1"/>
  <c r="AF23" i="2" s="1"/>
  <c r="O15" i="2" l="1"/>
  <c r="O55" i="2"/>
  <c r="O36" i="2"/>
  <c r="O69" i="2"/>
  <c r="O17" i="2"/>
  <c r="O56" i="2"/>
  <c r="O29" i="2"/>
  <c r="O70" i="2"/>
  <c r="O16" i="2"/>
  <c r="O62" i="2"/>
  <c r="O23" i="2"/>
  <c r="F7" i="2"/>
  <c r="AD7" i="2" s="1"/>
  <c r="AD6" i="1" l="1"/>
  <c r="AD7" i="1"/>
  <c r="AD8" i="1"/>
  <c r="AD9" i="1"/>
  <c r="AD10" i="1"/>
  <c r="AD12" i="1"/>
  <c r="AD13" i="1"/>
  <c r="AD14" i="1"/>
  <c r="AD15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53" i="1"/>
  <c r="AD5" i="1"/>
  <c r="I31" i="2" l="1"/>
  <c r="F31" i="2"/>
  <c r="AD31" i="2" s="1"/>
  <c r="E31" i="2"/>
  <c r="D31" i="2"/>
  <c r="C31" i="2"/>
  <c r="J31" i="2" l="1"/>
  <c r="AB31" i="2" s="1"/>
  <c r="AC31" i="2" s="1"/>
  <c r="AE31" i="2" s="1"/>
  <c r="M31" i="2" l="1"/>
  <c r="P242" i="7" l="1"/>
  <c r="Q242" i="7" s="1"/>
  <c r="P230" i="7"/>
  <c r="Q230" i="7" s="1"/>
  <c r="P134" i="7"/>
  <c r="Q134" i="7" s="1"/>
  <c r="P143" i="7"/>
  <c r="Q143" i="7" s="1"/>
  <c r="P107" i="7"/>
  <c r="Q107" i="7" s="1"/>
  <c r="P241" i="7"/>
  <c r="Q241" i="7" s="1"/>
  <c r="P157" i="7"/>
  <c r="Q157" i="7" s="1"/>
  <c r="P244" i="7"/>
  <c r="Q244" i="7" s="1"/>
  <c r="P232" i="7"/>
  <c r="Q232" i="7" s="1"/>
  <c r="P243" i="7"/>
  <c r="Q243" i="7" s="1"/>
  <c r="P231" i="7"/>
  <c r="Q231" i="7" s="1"/>
  <c r="M13" i="2" l="1"/>
  <c r="I13" i="2"/>
  <c r="D13" i="2"/>
  <c r="I14" i="2"/>
  <c r="D14" i="2"/>
  <c r="I12" i="2"/>
  <c r="D12" i="2"/>
  <c r="I11" i="2"/>
  <c r="D11" i="2"/>
  <c r="F14" i="2"/>
  <c r="AD14" i="2" s="1"/>
  <c r="F13" i="2"/>
  <c r="AD13" i="2" s="1"/>
  <c r="C11" i="2"/>
  <c r="C14" i="2"/>
  <c r="C12" i="2"/>
  <c r="C13" i="2"/>
  <c r="F11" i="2" l="1"/>
  <c r="AD11" i="2" s="1"/>
  <c r="F12" i="2"/>
  <c r="AD12" i="2" s="1"/>
  <c r="J13" i="2"/>
  <c r="J14" i="2"/>
  <c r="AB14" i="2" s="1"/>
  <c r="AC14" i="2" s="1"/>
  <c r="AE14" i="2" s="1"/>
  <c r="AB13" i="2" l="1"/>
  <c r="AC13" i="2" s="1"/>
  <c r="AE13" i="2" s="1"/>
  <c r="J11" i="2"/>
  <c r="AB11" i="2" s="1"/>
  <c r="AC11" i="2" s="1"/>
  <c r="AE11" i="2" s="1"/>
  <c r="J12" i="2"/>
  <c r="AB12" i="2" s="1"/>
  <c r="AC12" i="2" s="1"/>
  <c r="AE12" i="2" s="1"/>
  <c r="M12" i="2"/>
  <c r="M11" i="2"/>
  <c r="M14" i="2"/>
  <c r="D74" i="2"/>
  <c r="C74" i="2"/>
  <c r="M74" i="2" l="1"/>
  <c r="I74" i="2"/>
  <c r="F74" i="2"/>
  <c r="AD74" i="2" s="1"/>
  <c r="J74" i="2" l="1"/>
  <c r="AB74" i="2" s="1"/>
  <c r="AC74" i="2" s="1"/>
  <c r="AE74" i="2" s="1"/>
  <c r="I68" i="2" l="1"/>
  <c r="F68" i="2"/>
  <c r="AD68" i="2" s="1"/>
  <c r="D68" i="2"/>
  <c r="C68" i="2"/>
  <c r="J68" i="2" l="1"/>
  <c r="AB68" i="2" s="1"/>
  <c r="AC68" i="2" s="1"/>
  <c r="AE68" i="2" s="1"/>
  <c r="M68" i="2" l="1"/>
  <c r="I9" i="2" l="1"/>
  <c r="F73" i="2" l="1"/>
  <c r="AD73" i="2" s="1"/>
  <c r="F72" i="2"/>
  <c r="AD72" i="2" s="1"/>
  <c r="F60" i="2"/>
  <c r="AD60" i="2" s="1"/>
  <c r="F59" i="2"/>
  <c r="AD59" i="2" s="1"/>
  <c r="F57" i="2"/>
  <c r="AD57" i="2" s="1"/>
  <c r="F54" i="2"/>
  <c r="AD54" i="2" s="1"/>
  <c r="F53" i="2"/>
  <c r="AD53" i="2" s="1"/>
  <c r="F52" i="2"/>
  <c r="AD52" i="2" s="1"/>
  <c r="F51" i="2"/>
  <c r="AD51" i="2" s="1"/>
  <c r="F50" i="2"/>
  <c r="AD50" i="2" s="1"/>
  <c r="F49" i="2"/>
  <c r="AD49" i="2" s="1"/>
  <c r="F48" i="2"/>
  <c r="AD48" i="2" s="1"/>
  <c r="F47" i="2"/>
  <c r="AD47" i="2" s="1"/>
  <c r="F46" i="2"/>
  <c r="AD46" i="2" s="1"/>
  <c r="F45" i="2"/>
  <c r="AD45" i="2" s="1"/>
  <c r="F44" i="2"/>
  <c r="AD44" i="2" s="1"/>
  <c r="F43" i="2"/>
  <c r="AD43" i="2" s="1"/>
  <c r="F42" i="2"/>
  <c r="AD42" i="2" s="1"/>
  <c r="F41" i="2"/>
  <c r="AD41" i="2" s="1"/>
  <c r="F40" i="2"/>
  <c r="AD40" i="2" s="1"/>
  <c r="F39" i="2"/>
  <c r="AD39" i="2" s="1"/>
  <c r="F38" i="2"/>
  <c r="AD38" i="2" s="1"/>
  <c r="F35" i="2"/>
  <c r="AD35" i="2" s="1"/>
  <c r="F34" i="2"/>
  <c r="AD34" i="2" s="1"/>
  <c r="F33" i="2"/>
  <c r="AD33" i="2" s="1"/>
  <c r="F32" i="2"/>
  <c r="AD32" i="2" s="1"/>
  <c r="F30" i="2"/>
  <c r="AD30" i="2" s="1"/>
  <c r="F26" i="2"/>
  <c r="AD26" i="2" s="1"/>
  <c r="F25" i="2"/>
  <c r="AD25" i="2" s="1"/>
  <c r="F24" i="2"/>
  <c r="AD24" i="2" s="1"/>
  <c r="F22" i="2"/>
  <c r="AD22" i="2" s="1"/>
  <c r="F21" i="2"/>
  <c r="AD21" i="2" s="1"/>
  <c r="F20" i="2"/>
  <c r="AD20" i="2" s="1"/>
  <c r="F19" i="2"/>
  <c r="AD19" i="2" s="1"/>
  <c r="F18" i="2"/>
  <c r="AD18" i="2" s="1"/>
  <c r="F10" i="2"/>
  <c r="AD10" i="2" s="1"/>
  <c r="F9" i="2"/>
  <c r="AD9" i="2" s="1"/>
  <c r="F8" i="2"/>
  <c r="AD8" i="2" s="1"/>
  <c r="J9" i="2" l="1"/>
  <c r="AB9" i="2" l="1"/>
  <c r="AC9" i="2" s="1"/>
  <c r="AE9" i="2" s="1"/>
  <c r="M9" i="2"/>
  <c r="C51" i="2" l="1"/>
  <c r="G9" i="2" l="1"/>
  <c r="I41" i="2" l="1"/>
  <c r="D41" i="2"/>
  <c r="C41" i="2"/>
  <c r="I34" i="2"/>
  <c r="D34" i="2"/>
  <c r="C34" i="2"/>
  <c r="J41" i="2" l="1"/>
  <c r="J34" i="2"/>
  <c r="AB34" i="2" s="1"/>
  <c r="AC34" i="2" s="1"/>
  <c r="AE34" i="2" s="1"/>
  <c r="I48" i="2"/>
  <c r="D48" i="2"/>
  <c r="C48" i="2"/>
  <c r="I22" i="2"/>
  <c r="D22" i="2"/>
  <c r="C22" i="2"/>
  <c r="AB41" i="2" l="1"/>
  <c r="AC41" i="2" s="1"/>
  <c r="AE41" i="2" s="1"/>
  <c r="M34" i="2"/>
  <c r="M41" i="2"/>
  <c r="J48" i="2"/>
  <c r="AB48" i="2" s="1"/>
  <c r="AC48" i="2" s="1"/>
  <c r="AE48" i="2" s="1"/>
  <c r="J22" i="2"/>
  <c r="AB22" i="2" s="1"/>
  <c r="AC22" i="2" s="1"/>
  <c r="AE22" i="2" s="1"/>
  <c r="M48" i="2"/>
  <c r="M22" i="2" l="1"/>
  <c r="C73" i="2"/>
  <c r="C72" i="2"/>
  <c r="C60" i="2"/>
  <c r="C59" i="2"/>
  <c r="C57" i="2"/>
  <c r="C54" i="2"/>
  <c r="C53" i="2"/>
  <c r="C52" i="2"/>
  <c r="C50" i="2"/>
  <c r="C49" i="2"/>
  <c r="C47" i="2"/>
  <c r="C46" i="2"/>
  <c r="C45" i="2"/>
  <c r="C44" i="2"/>
  <c r="C43" i="2"/>
  <c r="C42" i="2"/>
  <c r="C40" i="2"/>
  <c r="C39" i="2"/>
  <c r="C38" i="2"/>
  <c r="C35" i="2"/>
  <c r="C33" i="2"/>
  <c r="C32" i="2"/>
  <c r="C30" i="2"/>
  <c r="C26" i="2"/>
  <c r="C25" i="2"/>
  <c r="C24" i="2"/>
  <c r="C21" i="2"/>
  <c r="C20" i="2"/>
  <c r="C19" i="2"/>
  <c r="C18" i="2"/>
  <c r="C10" i="2"/>
  <c r="C9" i="2"/>
  <c r="C8" i="2"/>
  <c r="C7" i="2"/>
  <c r="D73" i="2"/>
  <c r="D72" i="2"/>
  <c r="D60" i="2"/>
  <c r="D59" i="2"/>
  <c r="D57" i="2"/>
  <c r="D54" i="2"/>
  <c r="D53" i="2"/>
  <c r="D52" i="2"/>
  <c r="D51" i="2"/>
  <c r="D50" i="2"/>
  <c r="D49" i="2"/>
  <c r="D46" i="2"/>
  <c r="D45" i="2"/>
  <c r="D44" i="2"/>
  <c r="D43" i="2"/>
  <c r="D42" i="2"/>
  <c r="D40" i="2"/>
  <c r="D39" i="2"/>
  <c r="D38" i="2"/>
  <c r="D35" i="2"/>
  <c r="D33" i="2"/>
  <c r="D32" i="2"/>
  <c r="D30" i="2"/>
  <c r="D26" i="2"/>
  <c r="D25" i="2"/>
  <c r="D24" i="2"/>
  <c r="D21" i="2"/>
  <c r="D20" i="2"/>
  <c r="D19" i="2"/>
  <c r="D18" i="2"/>
  <c r="D10" i="2"/>
  <c r="D9" i="2"/>
  <c r="D8" i="2"/>
  <c r="D7" i="2"/>
  <c r="D47" i="2"/>
  <c r="I47" i="2"/>
  <c r="I46" i="2"/>
  <c r="I45" i="2"/>
  <c r="I44" i="2"/>
  <c r="I43" i="2"/>
  <c r="I42" i="2"/>
  <c r="I40" i="2"/>
  <c r="I39" i="2"/>
  <c r="I38" i="2"/>
  <c r="J40" i="2" l="1"/>
  <c r="AB40" i="2" s="1"/>
  <c r="AC40" i="2" s="1"/>
  <c r="AE40" i="2" s="1"/>
  <c r="J44" i="2"/>
  <c r="AB44" i="2" s="1"/>
  <c r="AC44" i="2" s="1"/>
  <c r="AE44" i="2" s="1"/>
  <c r="J45" i="2"/>
  <c r="J39" i="2"/>
  <c r="AB39" i="2" s="1"/>
  <c r="AC39" i="2" s="1"/>
  <c r="AE39" i="2" s="1"/>
  <c r="J38" i="2"/>
  <c r="AB38" i="2" s="1"/>
  <c r="AC38" i="2" s="1"/>
  <c r="AE38" i="2" s="1"/>
  <c r="J42" i="2"/>
  <c r="AB42" i="2" s="1"/>
  <c r="AC42" i="2" s="1"/>
  <c r="AE42" i="2" s="1"/>
  <c r="J46" i="2"/>
  <c r="AB46" i="2" s="1"/>
  <c r="AC46" i="2" s="1"/>
  <c r="AE46" i="2" s="1"/>
  <c r="J43" i="2"/>
  <c r="AB43" i="2" s="1"/>
  <c r="AC43" i="2" s="1"/>
  <c r="AE43" i="2" s="1"/>
  <c r="J47" i="2"/>
  <c r="AB47" i="2" s="1"/>
  <c r="AC47" i="2" s="1"/>
  <c r="AE47" i="2" s="1"/>
  <c r="M57" i="2"/>
  <c r="M54" i="2"/>
  <c r="M53" i="2"/>
  <c r="M52" i="2"/>
  <c r="I73" i="2"/>
  <c r="I72" i="2"/>
  <c r="I60" i="2"/>
  <c r="I59" i="2"/>
  <c r="I57" i="2"/>
  <c r="I54" i="2"/>
  <c r="I53" i="2"/>
  <c r="I52" i="2"/>
  <c r="I51" i="2"/>
  <c r="I50" i="2"/>
  <c r="I49" i="2"/>
  <c r="I35" i="2"/>
  <c r="I33" i="2"/>
  <c r="I32" i="2"/>
  <c r="I30" i="2"/>
  <c r="I26" i="2"/>
  <c r="I25" i="2"/>
  <c r="I24" i="2"/>
  <c r="I21" i="2"/>
  <c r="I20" i="2"/>
  <c r="I19" i="2"/>
  <c r="I18" i="2"/>
  <c r="I10" i="2"/>
  <c r="I8" i="2"/>
  <c r="I7" i="2"/>
  <c r="AB45" i="2" l="1"/>
  <c r="AC45" i="2" s="1"/>
  <c r="AE45" i="2" s="1"/>
  <c r="M47" i="2"/>
  <c r="M42" i="2"/>
  <c r="M43" i="2"/>
  <c r="M46" i="2"/>
  <c r="M39" i="2"/>
  <c r="M45" i="2"/>
  <c r="M44" i="2"/>
  <c r="M38" i="2"/>
  <c r="M40" i="2"/>
  <c r="J33" i="2" l="1"/>
  <c r="AB33" i="2" l="1"/>
  <c r="AC33" i="2" s="1"/>
  <c r="AE33" i="2" s="1"/>
  <c r="M33" i="2"/>
  <c r="J26" i="2"/>
  <c r="AB26" i="2" s="1"/>
  <c r="AC26" i="2" s="1"/>
  <c r="AE26" i="2" s="1"/>
  <c r="M26" i="2" l="1"/>
  <c r="G57" i="2" l="1"/>
  <c r="G60" i="2" l="1"/>
  <c r="G13" i="2" l="1"/>
  <c r="K13" i="2" l="1"/>
  <c r="L13" i="2" s="1"/>
  <c r="N13" i="2" l="1"/>
  <c r="O13" i="2" l="1"/>
  <c r="AF13" i="2"/>
  <c r="G20" i="2"/>
  <c r="G12" i="2" l="1"/>
  <c r="G21" i="2"/>
  <c r="K12" i="2" l="1"/>
  <c r="L12" i="2" s="1"/>
  <c r="N12" i="2" l="1"/>
  <c r="G14" i="2"/>
  <c r="G25" i="2"/>
  <c r="O12" i="2" l="1"/>
  <c r="AF12" i="2"/>
  <c r="K14" i="2"/>
  <c r="L14" i="2" s="1"/>
  <c r="G11" i="2"/>
  <c r="G32" i="2"/>
  <c r="N14" i="2" l="1"/>
  <c r="K11" i="2"/>
  <c r="L11" i="2" s="1"/>
  <c r="G52" i="2"/>
  <c r="O14" i="2" l="1"/>
  <c r="AF14" i="2"/>
  <c r="N11" i="2"/>
  <c r="G72" i="2"/>
  <c r="O11" i="2" l="1"/>
  <c r="AF11" i="2"/>
  <c r="G74" i="2"/>
  <c r="G73" i="2"/>
  <c r="K74" i="2" l="1"/>
  <c r="L74" i="2" s="1"/>
  <c r="N74" i="2" l="1"/>
  <c r="O74" i="2" l="1"/>
  <c r="AF74" i="2"/>
  <c r="G50" i="2"/>
  <c r="G59" i="2" l="1"/>
  <c r="G30" i="2" l="1"/>
  <c r="G31" i="2" l="1"/>
  <c r="K31" i="2" l="1"/>
  <c r="L31" i="2" s="1"/>
  <c r="G8" i="2"/>
  <c r="N31" i="2" l="1"/>
  <c r="G54" i="2"/>
  <c r="O31" i="2" l="1"/>
  <c r="AF31" i="2"/>
  <c r="G24" i="2"/>
  <c r="G18" i="2" l="1"/>
  <c r="G49" i="2" l="1"/>
  <c r="G7" i="2" l="1"/>
  <c r="G26" i="2" l="1"/>
  <c r="G35" i="2" l="1"/>
  <c r="K26" i="2"/>
  <c r="L26" i="2" s="1"/>
  <c r="J7" i="2"/>
  <c r="AB7" i="2" s="1"/>
  <c r="N26" i="2" l="1"/>
  <c r="M7" i="2"/>
  <c r="G33" i="2"/>
  <c r="J35" i="2"/>
  <c r="AB35" i="2" s="1"/>
  <c r="AC35" i="2" s="1"/>
  <c r="AE35" i="2" s="1"/>
  <c r="J54" i="2"/>
  <c r="AB54" i="2" s="1"/>
  <c r="AC54" i="2" s="1"/>
  <c r="AE54" i="2" s="1"/>
  <c r="J50" i="2"/>
  <c r="AB50" i="2" s="1"/>
  <c r="AC50" i="2" s="1"/>
  <c r="AE50" i="2" s="1"/>
  <c r="J53" i="2"/>
  <c r="J51" i="2"/>
  <c r="AB51" i="2" s="1"/>
  <c r="AC51" i="2" s="1"/>
  <c r="AE51" i="2" s="1"/>
  <c r="J24" i="2"/>
  <c r="AB24" i="2" s="1"/>
  <c r="AC24" i="2" s="1"/>
  <c r="AE24" i="2" s="1"/>
  <c r="J59" i="2"/>
  <c r="AB59" i="2" s="1"/>
  <c r="AC59" i="2" s="1"/>
  <c r="AE59" i="2" s="1"/>
  <c r="J73" i="2"/>
  <c r="AB73" i="2" s="1"/>
  <c r="AC73" i="2" s="1"/>
  <c r="AE73" i="2" s="1"/>
  <c r="J57" i="2"/>
  <c r="J25" i="2"/>
  <c r="J19" i="2"/>
  <c r="AB19" i="2" s="1"/>
  <c r="AC19" i="2" s="1"/>
  <c r="AE19" i="2" s="1"/>
  <c r="J10" i="2"/>
  <c r="AB10" i="2" s="1"/>
  <c r="AC10" i="2" s="1"/>
  <c r="AE10" i="2" s="1"/>
  <c r="J60" i="2"/>
  <c r="AB60" i="2" s="1"/>
  <c r="AC60" i="2" s="1"/>
  <c r="AE60" i="2" s="1"/>
  <c r="J49" i="2"/>
  <c r="J30" i="2"/>
  <c r="AB30" i="2" s="1"/>
  <c r="AC30" i="2" s="1"/>
  <c r="AE30" i="2" s="1"/>
  <c r="J20" i="2"/>
  <c r="AB20" i="2" s="1"/>
  <c r="AC20" i="2" s="1"/>
  <c r="AE20" i="2" s="1"/>
  <c r="J21" i="2"/>
  <c r="J8" i="2"/>
  <c r="AB8" i="2" s="1"/>
  <c r="AC8" i="2" s="1"/>
  <c r="AE8" i="2" s="1"/>
  <c r="J72" i="2"/>
  <c r="AB72" i="2" s="1"/>
  <c r="AC72" i="2" s="1"/>
  <c r="AE72" i="2" s="1"/>
  <c r="J52" i="2"/>
  <c r="AB52" i="2" s="1"/>
  <c r="AC52" i="2" s="1"/>
  <c r="AE52" i="2" s="1"/>
  <c r="J32" i="2"/>
  <c r="AB32" i="2" s="1"/>
  <c r="AC32" i="2" s="1"/>
  <c r="AE32" i="2" s="1"/>
  <c r="J18" i="2"/>
  <c r="AB18" i="2" s="1"/>
  <c r="AC18" i="2" s="1"/>
  <c r="AE18" i="2" s="1"/>
  <c r="AB21" i="2" l="1"/>
  <c r="AC21" i="2" s="1"/>
  <c r="AE21" i="2" s="1"/>
  <c r="AB57" i="2"/>
  <c r="AC57" i="2" s="1"/>
  <c r="AE57" i="2" s="1"/>
  <c r="AB49" i="2"/>
  <c r="AC49" i="2" s="1"/>
  <c r="AE49" i="2" s="1"/>
  <c r="AB25" i="2"/>
  <c r="AC25" i="2" s="1"/>
  <c r="AE25" i="2" s="1"/>
  <c r="AB53" i="2"/>
  <c r="AC53" i="2" s="1"/>
  <c r="AE53" i="2" s="1"/>
  <c r="O26" i="2"/>
  <c r="AF26" i="2"/>
  <c r="M59" i="2"/>
  <c r="K59" i="2" s="1"/>
  <c r="L59" i="2" s="1"/>
  <c r="M50" i="2"/>
  <c r="K50" i="2" s="1"/>
  <c r="L50" i="2" s="1"/>
  <c r="M51" i="2"/>
  <c r="M10" i="2"/>
  <c r="M25" i="2"/>
  <c r="M35" i="2"/>
  <c r="M32" i="2"/>
  <c r="M30" i="2"/>
  <c r="K30" i="2" s="1"/>
  <c r="L30" i="2" s="1"/>
  <c r="M8" i="2"/>
  <c r="M49" i="2"/>
  <c r="M18" i="2"/>
  <c r="M20" i="2"/>
  <c r="K20" i="2" s="1"/>
  <c r="L20" i="2" s="1"/>
  <c r="M60" i="2"/>
  <c r="K60" i="2" s="1"/>
  <c r="L60" i="2" s="1"/>
  <c r="M19" i="2"/>
  <c r="M72" i="2"/>
  <c r="K72" i="2" s="1"/>
  <c r="L72" i="2" s="1"/>
  <c r="M21" i="2"/>
  <c r="K21" i="2" s="1"/>
  <c r="L21" i="2" s="1"/>
  <c r="M73" i="2"/>
  <c r="K73" i="2" s="1"/>
  <c r="L73" i="2" s="1"/>
  <c r="M24" i="2"/>
  <c r="K24" i="2" s="1"/>
  <c r="L24" i="2" s="1"/>
  <c r="K33" i="2"/>
  <c r="L33" i="2" s="1"/>
  <c r="K57" i="2"/>
  <c r="L57" i="2" s="1"/>
  <c r="K52" i="2"/>
  <c r="L52" i="2" s="1"/>
  <c r="K7" i="2"/>
  <c r="L7" i="2" s="1"/>
  <c r="K54" i="2"/>
  <c r="L54" i="2" s="1"/>
  <c r="N73" i="2" l="1"/>
  <c r="N60" i="2"/>
  <c r="N59" i="2"/>
  <c r="N33" i="2"/>
  <c r="N24" i="2"/>
  <c r="N52" i="2"/>
  <c r="N54" i="2"/>
  <c r="N57" i="2"/>
  <c r="N21" i="2"/>
  <c r="N7" i="2"/>
  <c r="O7" i="2" s="1"/>
  <c r="N72" i="2"/>
  <c r="N20" i="2"/>
  <c r="N30" i="2"/>
  <c r="N50" i="2"/>
  <c r="G38" i="2"/>
  <c r="K32" i="2"/>
  <c r="L32" i="2" s="1"/>
  <c r="K9" i="2"/>
  <c r="L9" i="2" s="1"/>
  <c r="K35" i="2"/>
  <c r="L35" i="2" s="1"/>
  <c r="K8" i="2"/>
  <c r="L8" i="2" s="1"/>
  <c r="K18" i="2"/>
  <c r="L18" i="2" s="1"/>
  <c r="K49" i="2"/>
  <c r="L49" i="2" s="1"/>
  <c r="K25" i="2"/>
  <c r="L25" i="2" s="1"/>
  <c r="O50" i="2" l="1"/>
  <c r="AF50" i="2"/>
  <c r="O20" i="2"/>
  <c r="AF20" i="2"/>
  <c r="O57" i="2"/>
  <c r="AF57" i="2"/>
  <c r="O52" i="2"/>
  <c r="AF52" i="2"/>
  <c r="O33" i="2"/>
  <c r="AF33" i="2"/>
  <c r="O60" i="2"/>
  <c r="AF60" i="2"/>
  <c r="O30" i="2"/>
  <c r="AF30" i="2"/>
  <c r="O72" i="2"/>
  <c r="AF72" i="2"/>
  <c r="O21" i="2"/>
  <c r="AF21" i="2"/>
  <c r="O54" i="2"/>
  <c r="AF54" i="2"/>
  <c r="O24" i="2"/>
  <c r="AF24" i="2"/>
  <c r="O59" i="2"/>
  <c r="AF59" i="2"/>
  <c r="O73" i="2"/>
  <c r="AF73" i="2"/>
  <c r="AF7" i="2"/>
  <c r="N25" i="2"/>
  <c r="N35" i="2"/>
  <c r="N18" i="2"/>
  <c r="N32" i="2"/>
  <c r="N8" i="2"/>
  <c r="N49" i="2"/>
  <c r="N9" i="2"/>
  <c r="G39" i="2"/>
  <c r="K38" i="2"/>
  <c r="L38" i="2" s="1"/>
  <c r="O9" i="2" l="1"/>
  <c r="AF9" i="2"/>
  <c r="O8" i="2"/>
  <c r="AF8" i="2"/>
  <c r="O18" i="2"/>
  <c r="AF18" i="2"/>
  <c r="O25" i="2"/>
  <c r="AF25" i="2"/>
  <c r="O49" i="2"/>
  <c r="AF49" i="2"/>
  <c r="O32" i="2"/>
  <c r="AF32" i="2"/>
  <c r="O35" i="2"/>
  <c r="AF35" i="2"/>
  <c r="N38" i="2"/>
  <c r="K39" i="2"/>
  <c r="L39" i="2" s="1"/>
  <c r="O38" i="2" l="1"/>
  <c r="AF38" i="2"/>
  <c r="N39" i="2"/>
  <c r="G40" i="2"/>
  <c r="O39" i="2" l="1"/>
  <c r="AF39" i="2"/>
  <c r="K40" i="2"/>
  <c r="L40" i="2" s="1"/>
  <c r="N40" i="2" l="1"/>
  <c r="G42" i="2"/>
  <c r="O40" i="2" l="1"/>
  <c r="AF40" i="2"/>
  <c r="G43" i="2"/>
  <c r="K42" i="2"/>
  <c r="L42" i="2" s="1"/>
  <c r="N42" i="2" l="1"/>
  <c r="G44" i="2"/>
  <c r="K43" i="2"/>
  <c r="L43" i="2" s="1"/>
  <c r="O42" i="2" l="1"/>
  <c r="AF42" i="2"/>
  <c r="N43" i="2"/>
  <c r="G45" i="2"/>
  <c r="K44" i="2"/>
  <c r="L44" i="2" s="1"/>
  <c r="O43" i="2" l="1"/>
  <c r="AF43" i="2"/>
  <c r="N44" i="2"/>
  <c r="G46" i="2"/>
  <c r="K45" i="2"/>
  <c r="L45" i="2" s="1"/>
  <c r="O44" i="2" l="1"/>
  <c r="AF44" i="2"/>
  <c r="N45" i="2"/>
  <c r="G47" i="2"/>
  <c r="K46" i="2"/>
  <c r="L46" i="2" s="1"/>
  <c r="O45" i="2" l="1"/>
  <c r="AF45" i="2"/>
  <c r="N46" i="2"/>
  <c r="K47" i="2"/>
  <c r="L47" i="2" s="1"/>
  <c r="O46" i="2" l="1"/>
  <c r="AF46" i="2"/>
  <c r="N47" i="2"/>
  <c r="O47" i="2" l="1"/>
  <c r="AF47" i="2"/>
  <c r="G10" i="2"/>
  <c r="K10" i="2" l="1"/>
  <c r="L10" i="2" s="1"/>
  <c r="N10" i="2" l="1"/>
  <c r="G48" i="2"/>
  <c r="O10" i="2" l="1"/>
  <c r="AF10" i="2"/>
  <c r="G22" i="2"/>
  <c r="K48" i="2"/>
  <c r="L48" i="2" s="1"/>
  <c r="N48" i="2" l="1"/>
  <c r="G34" i="2"/>
  <c r="K22" i="2"/>
  <c r="L22" i="2" s="1"/>
  <c r="O48" i="2" l="1"/>
  <c r="AF48" i="2"/>
  <c r="N22" i="2"/>
  <c r="K34" i="2"/>
  <c r="L34" i="2" s="1"/>
  <c r="O22" i="2" l="1"/>
  <c r="AF22" i="2"/>
  <c r="N34" i="2"/>
  <c r="G41" i="2"/>
  <c r="O34" i="2" l="1"/>
  <c r="AF34" i="2"/>
  <c r="K41" i="2"/>
  <c r="L41" i="2" s="1"/>
  <c r="N41" i="2" l="1"/>
  <c r="G51" i="2"/>
  <c r="O41" i="2" l="1"/>
  <c r="AF41" i="2"/>
  <c r="K51" i="2"/>
  <c r="L51" i="2" s="1"/>
  <c r="N51" i="2" l="1"/>
  <c r="O51" i="2" l="1"/>
  <c r="AF51" i="2"/>
  <c r="G53" i="2"/>
  <c r="K53" i="2" l="1"/>
  <c r="L53" i="2" s="1"/>
  <c r="N53" i="2" l="1"/>
  <c r="G19" i="2"/>
  <c r="O53" i="2" l="1"/>
  <c r="AF53" i="2"/>
  <c r="G68" i="2"/>
  <c r="K19" i="2"/>
  <c r="L19" i="2" s="1"/>
  <c r="N19" i="2" l="1"/>
  <c r="K68" i="2"/>
  <c r="L68" i="2" s="1"/>
  <c r="O19" i="2" l="1"/>
  <c r="AF19" i="2"/>
  <c r="N68" i="2"/>
  <c r="E19" i="2"/>
  <c r="E74" i="2"/>
  <c r="E14" i="2"/>
  <c r="E68" i="2"/>
  <c r="E11" i="2"/>
  <c r="E12" i="2"/>
  <c r="E53" i="2"/>
  <c r="E51" i="2"/>
  <c r="E41" i="2"/>
  <c r="E34" i="2"/>
  <c r="E22" i="2"/>
  <c r="E10" i="2"/>
  <c r="E47" i="2"/>
  <c r="E46" i="2"/>
  <c r="E45" i="2"/>
  <c r="E44" i="2"/>
  <c r="E43" i="2"/>
  <c r="E42" i="2"/>
  <c r="E40" i="2"/>
  <c r="E39" i="2"/>
  <c r="E38" i="2"/>
  <c r="E48" i="2"/>
  <c r="E35" i="2"/>
  <c r="E33" i="2"/>
  <c r="E59" i="2"/>
  <c r="E72" i="2"/>
  <c r="E73" i="2"/>
  <c r="E60" i="2"/>
  <c r="E54" i="2"/>
  <c r="E52" i="2"/>
  <c r="E50" i="2"/>
  <c r="E57" i="2"/>
  <c r="E49" i="2"/>
  <c r="E30" i="2"/>
  <c r="E32" i="2"/>
  <c r="E24" i="2"/>
  <c r="E25" i="2"/>
  <c r="E26" i="2"/>
  <c r="E18" i="2"/>
  <c r="E20" i="2"/>
  <c r="E21" i="2"/>
  <c r="E7" i="2"/>
  <c r="E8" i="2"/>
  <c r="E9" i="2"/>
  <c r="O68" i="2" l="1"/>
  <c r="AF68" i="2"/>
  <c r="E13" i="2"/>
  <c r="AD16" i="1" l="1"/>
  <c r="AD50" i="1"/>
  <c r="M58" i="2"/>
  <c r="AD48" i="1"/>
  <c r="F58" i="2"/>
  <c r="E58" i="2"/>
  <c r="AD11" i="1"/>
  <c r="AD52" i="1"/>
  <c r="C58" i="2"/>
  <c r="AD51" i="1"/>
  <c r="AD49" i="1"/>
  <c r="D58" i="2"/>
  <c r="G58" i="2"/>
  <c r="H58" i="2"/>
  <c r="I58" i="2"/>
  <c r="AD58" i="2" l="1"/>
  <c r="H10" i="23"/>
  <c r="I10" i="23" s="1"/>
  <c r="J58" i="2"/>
  <c r="AB58" i="2" s="1"/>
  <c r="AC58" i="2" s="1"/>
  <c r="AE58" i="2" l="1"/>
  <c r="K58" i="2"/>
  <c r="L58" i="2" s="1"/>
  <c r="N58" i="2" s="1"/>
  <c r="O58" i="2" l="1"/>
  <c r="AF58" i="2"/>
  <c r="E7" i="21"/>
  <c r="E8" i="21"/>
  <c r="E15" i="21"/>
  <c r="E3" i="21"/>
  <c r="E6" i="21"/>
  <c r="E9" i="21"/>
  <c r="E13" i="21"/>
  <c r="AC7" i="2"/>
  <c r="AE7" i="2" s="1"/>
</calcChain>
</file>

<file path=xl/comments1.xml><?xml version="1.0" encoding="utf-8"?>
<comments xmlns="http://schemas.openxmlformats.org/spreadsheetml/2006/main">
  <authors>
    <author>SILVA Deborah Goncalves da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Informe o desconto estrutural desta griffe para o cliente.</t>
        </r>
      </text>
    </comment>
  </commentList>
</comments>
</file>

<file path=xl/sharedStrings.xml><?xml version="1.0" encoding="utf-8"?>
<sst xmlns="http://schemas.openxmlformats.org/spreadsheetml/2006/main" count="5315" uniqueCount="1211">
  <si>
    <t>Código</t>
  </si>
  <si>
    <t>Produto</t>
  </si>
  <si>
    <t>Apresentação produto</t>
  </si>
  <si>
    <t>Caixa de embarque</t>
  </si>
  <si>
    <t>Registro no Ministério da Saúde</t>
  </si>
  <si>
    <t>Quant.mínima para venda</t>
  </si>
  <si>
    <t>Larg.</t>
  </si>
  <si>
    <t xml:space="preserve">Profundidade </t>
  </si>
  <si>
    <t xml:space="preserve">Altura </t>
  </si>
  <si>
    <t>Unid Med</t>
  </si>
  <si>
    <t>Peso (G)</t>
  </si>
  <si>
    <t>Cód. Barras Caixa (DUN14)</t>
  </si>
  <si>
    <t>Origem</t>
  </si>
  <si>
    <t>17215556</t>
  </si>
  <si>
    <t>150 ml</t>
  </si>
  <si>
    <t>Importado</t>
  </si>
  <si>
    <t>50 ml</t>
  </si>
  <si>
    <t>Nacional</t>
  </si>
  <si>
    <t>200ml</t>
  </si>
  <si>
    <t>M2980600</t>
  </si>
  <si>
    <t>125 ml</t>
  </si>
  <si>
    <t>H0547100</t>
  </si>
  <si>
    <t>H0589400</t>
  </si>
  <si>
    <t>30 ml</t>
  </si>
  <si>
    <t>H0235401</t>
  </si>
  <si>
    <t>200 ml</t>
  </si>
  <si>
    <t>cm</t>
  </si>
  <si>
    <t>VP032500</t>
  </si>
  <si>
    <t>H0235601</t>
  </si>
  <si>
    <t>50ml</t>
  </si>
  <si>
    <t>VP040500</t>
  </si>
  <si>
    <t>15 ml</t>
  </si>
  <si>
    <t>30ml</t>
  </si>
  <si>
    <t>M5053401</t>
  </si>
  <si>
    <t>VCY NEOVADIOL GF DIA NV 50ML</t>
  </si>
  <si>
    <t>VP041700</t>
  </si>
  <si>
    <t>VCY NEOVADIOL GF NOITE BR</t>
  </si>
  <si>
    <t>H0776000</t>
  </si>
  <si>
    <t>60 g</t>
  </si>
  <si>
    <t>H0258802</t>
  </si>
  <si>
    <t>80 g</t>
  </si>
  <si>
    <t>M3262000</t>
  </si>
  <si>
    <t>VCY NORMADERM SOLUCAO MICELAR 200ML</t>
  </si>
  <si>
    <t>VP039600</t>
  </si>
  <si>
    <t>VP039700</t>
  </si>
  <si>
    <t>VP039800</t>
  </si>
  <si>
    <t>VP039900</t>
  </si>
  <si>
    <t>M5063601</t>
  </si>
  <si>
    <t>M5038901</t>
  </si>
  <si>
    <t>M3795500</t>
  </si>
  <si>
    <t>M3796500</t>
  </si>
  <si>
    <t>M5475400</t>
  </si>
  <si>
    <t>M3502700</t>
  </si>
  <si>
    <t>50g</t>
  </si>
  <si>
    <t>M3533100</t>
  </si>
  <si>
    <t>H0855600</t>
  </si>
  <si>
    <t>VCY LIFTACTIV SERUM 10 BR</t>
  </si>
  <si>
    <t>M1051501</t>
  </si>
  <si>
    <t>2.0070.3672.001.1</t>
  </si>
  <si>
    <t>3337870510580</t>
  </si>
  <si>
    <t>M5907901</t>
  </si>
  <si>
    <t>03337870357437</t>
  </si>
  <si>
    <t>INFORMAÇÕES TÉCNICAS - PRODUTOS VICHY</t>
  </si>
  <si>
    <t>CÓDIGO</t>
  </si>
  <si>
    <t>PRODUTO</t>
  </si>
  <si>
    <t>CONTEÚDO</t>
  </si>
  <si>
    <t>$  LISTA</t>
  </si>
  <si>
    <t>GRUPO</t>
  </si>
  <si>
    <t>RJ</t>
  </si>
  <si>
    <t>SP</t>
  </si>
  <si>
    <t>MG</t>
  </si>
  <si>
    <t>ES</t>
  </si>
  <si>
    <t>PR</t>
  </si>
  <si>
    <t>SC</t>
  </si>
  <si>
    <t>RS</t>
  </si>
  <si>
    <t>BA</t>
  </si>
  <si>
    <t>AC</t>
  </si>
  <si>
    <t>AL</t>
  </si>
  <si>
    <t>AM</t>
  </si>
  <si>
    <t>CE</t>
  </si>
  <si>
    <t>DF</t>
  </si>
  <si>
    <t>GO</t>
  </si>
  <si>
    <t>MA</t>
  </si>
  <si>
    <t>MT</t>
  </si>
  <si>
    <t>MS</t>
  </si>
  <si>
    <t>PA</t>
  </si>
  <si>
    <t>PB</t>
  </si>
  <si>
    <t>PE</t>
  </si>
  <si>
    <t>PI</t>
  </si>
  <si>
    <t>RN</t>
  </si>
  <si>
    <t>RO</t>
  </si>
  <si>
    <t>RR</t>
  </si>
  <si>
    <t>SE</t>
  </si>
  <si>
    <t>TO</t>
  </si>
  <si>
    <t>AP</t>
  </si>
  <si>
    <t>Alíquotas ICMS (internas)</t>
  </si>
  <si>
    <t>Produtos</t>
  </si>
  <si>
    <t>Perfume</t>
  </si>
  <si>
    <t>Agua de colonia</t>
  </si>
  <si>
    <t>Maquiagem p/ Lábios</t>
  </si>
  <si>
    <t>Maquiagem p/ Olhos (sombra, lápis, mascara)</t>
  </si>
  <si>
    <t>Maquiagem p/ Olhos (outros)</t>
  </si>
  <si>
    <t>Esmaltes</t>
  </si>
  <si>
    <t>Pós, incluídos os compactos</t>
  </si>
  <si>
    <t>Creme de Beleza</t>
  </si>
  <si>
    <t>Outros produtos de beleza ou maq.</t>
  </si>
  <si>
    <t>Bronzeadores- Ex. 01</t>
  </si>
  <si>
    <t>Xampu</t>
  </si>
  <si>
    <t>Prep. ondulação, permanente, alisamento</t>
  </si>
  <si>
    <t>Condicionador</t>
  </si>
  <si>
    <t>Coloração</t>
  </si>
  <si>
    <t>Produtos p/ Barbear</t>
  </si>
  <si>
    <t>Desodorante</t>
  </si>
  <si>
    <t>Outros desodorantes corporais líq.</t>
  </si>
  <si>
    <t>Prep. barbear - outros</t>
  </si>
  <si>
    <t>Sabonetes (toucador)</t>
  </si>
  <si>
    <t>Sabonetes (outros)</t>
  </si>
  <si>
    <t>Sabonetes outras formas (toucador)</t>
  </si>
  <si>
    <t>Sabonetes outras formas (liq/creme)</t>
  </si>
  <si>
    <t>SP/SUL/MG</t>
  </si>
  <si>
    <t>N/NO/CO/ES</t>
  </si>
  <si>
    <t>Para cálculo do preço líquido do cliente, informar o estado do emissor e o desconto estrutural:</t>
  </si>
  <si>
    <t xml:space="preserve">Estado </t>
  </si>
  <si>
    <t>Alíquota Interna
ICMS</t>
  </si>
  <si>
    <t>ÁGUA TERMAL</t>
  </si>
  <si>
    <t>ENVELHECIMENTO CUTÂNEO</t>
  </si>
  <si>
    <t>DESODORANTE</t>
  </si>
  <si>
    <t>LINHA MASCULINA</t>
  </si>
  <si>
    <t>Escolha o Estado</t>
  </si>
  <si>
    <t xml:space="preserve">$  SUGERIDO </t>
  </si>
  <si>
    <t xml:space="preserve">$  LÍQUIDO </t>
  </si>
  <si>
    <t>M4804200</t>
  </si>
  <si>
    <t>2.00.070-9</t>
  </si>
  <si>
    <t>03337870606085</t>
  </si>
  <si>
    <t>M4804500</t>
  </si>
  <si>
    <t>03337870606337</t>
  </si>
  <si>
    <t>M4829100</t>
  </si>
  <si>
    <t>M4804800</t>
  </si>
  <si>
    <t>VCY DERCOS SH NUTRI-REP FR 200ML</t>
  </si>
  <si>
    <t>CAPILAR</t>
  </si>
  <si>
    <t>NCM</t>
  </si>
  <si>
    <t>ICMS RJ</t>
  </si>
  <si>
    <t>Mark-UP</t>
  </si>
  <si>
    <t>H0812300</t>
  </si>
  <si>
    <t>w62000</t>
  </si>
  <si>
    <t>VCY ESSENTIELLES LEITE CORPORAL BR 200 M</t>
  </si>
  <si>
    <t>VCY PURETE THERMALE ESPUMA DE LIMPEZA NV</t>
  </si>
  <si>
    <t>&lt;- Região</t>
  </si>
  <si>
    <t>H0858200</t>
  </si>
  <si>
    <t>NORMADERM TRI ACTIVE 50 ML</t>
  </si>
  <si>
    <t>H0858600</t>
  </si>
  <si>
    <t>NORMADERM TRI ACTIVE 30 ML</t>
  </si>
  <si>
    <t>NORMADERM GEL NETTOYANT 210 G</t>
  </si>
  <si>
    <t>M5877900</t>
  </si>
  <si>
    <t>MVA</t>
  </si>
  <si>
    <t>BC ST ($)</t>
  </si>
  <si>
    <t>CUSTO ST ($)</t>
  </si>
  <si>
    <t>CUSTO CLIENTE ($)</t>
  </si>
  <si>
    <t>MARGEM (%)</t>
  </si>
  <si>
    <t>2.0070.3909.001-7</t>
  </si>
  <si>
    <t>EAN</t>
  </si>
  <si>
    <t>H0520801</t>
  </si>
  <si>
    <t>M5030801</t>
  </si>
  <si>
    <t>M6634101</t>
  </si>
  <si>
    <t>H1363400</t>
  </si>
  <si>
    <t>H1363000</t>
  </si>
  <si>
    <t>H1363200</t>
  </si>
  <si>
    <t>M6804500</t>
  </si>
  <si>
    <t>VCY IDEALIA LIFE SERUM 30ML</t>
  </si>
  <si>
    <t>2.0070.1922.001-2</t>
  </si>
  <si>
    <t>2.0070.2103.001.2</t>
  </si>
  <si>
    <t>M1037302</t>
  </si>
  <si>
    <t>VCY AGUA TERMAL 300ML</t>
  </si>
  <si>
    <t>300 ml</t>
  </si>
  <si>
    <t xml:space="preserve">2.0070.1922.001-2  </t>
  </si>
  <si>
    <t>M6633501</t>
  </si>
  <si>
    <t>VICHY HOMME DEO PELES SENSIVEIS 50ML</t>
  </si>
  <si>
    <t>M5891900</t>
  </si>
  <si>
    <t xml:space="preserve">2.0070.4020.001-7  </t>
  </si>
  <si>
    <t>M6346500</t>
  </si>
  <si>
    <t>VCY NORMADERM NOITE DETOX 40ML</t>
  </si>
  <si>
    <t>M7970200</t>
  </si>
  <si>
    <t>M7717200</t>
  </si>
  <si>
    <t>VCY DEO ROLL ON 48H VERDE BR 50ML</t>
  </si>
  <si>
    <t>VCY DEO STRESS RESIST 72H BR</t>
  </si>
  <si>
    <t>VCY DERCOS COND ENERGIZANTE 200ML</t>
  </si>
  <si>
    <t>VCY DERCOS SHA ANTICASPA OLEO 200ML</t>
  </si>
  <si>
    <t>VCY DERCOS SHA ENERGIZANTE 200ML</t>
  </si>
  <si>
    <t>VCY DERCOS SHA SEBOCORRETOR 200ML</t>
  </si>
  <si>
    <t>VCY NORMADERM SABONETE 80G</t>
  </si>
  <si>
    <t>VCY NORMADERM TEINT 25 NUDE 30ML</t>
  </si>
  <si>
    <t>VCY NORMADERM TEINT 35 AREIA 30ML</t>
  </si>
  <si>
    <t>VCY CREME DERMO ANTI EFIC REFOR 30G</t>
  </si>
  <si>
    <t>VCY NORMADERM LIMPEZA 3 EM 1</t>
  </si>
  <si>
    <t>VCY DERCOS SHA ANTICASPA SENSÍVEL 200ML</t>
  </si>
  <si>
    <t>M6633401</t>
  </si>
  <si>
    <t>M4790700</t>
  </si>
  <si>
    <t>VCY LIFTACTIV SERUM 10 50ML NV</t>
  </si>
  <si>
    <t>M4252200</t>
  </si>
  <si>
    <t>M8074100</t>
  </si>
  <si>
    <t>M6804600</t>
  </si>
  <si>
    <t>VCY IDEALIA LIFE SERUM INTER2 30ML</t>
  </si>
  <si>
    <t>VCY IDEALIA OLHOS 15ML</t>
  </si>
  <si>
    <t>Grife</t>
  </si>
  <si>
    <t>Código 2</t>
  </si>
  <si>
    <t>Desc Produto</t>
  </si>
  <si>
    <t>Cat</t>
  </si>
  <si>
    <t>LRP</t>
  </si>
  <si>
    <t>y04900</t>
  </si>
  <si>
    <t>H0261801</t>
  </si>
  <si>
    <t>H0500500</t>
  </si>
  <si>
    <t>M2917400</t>
  </si>
  <si>
    <t>LRP SUBSTIANE [+] 40 ML</t>
  </si>
  <si>
    <t>M2947900</t>
  </si>
  <si>
    <t>LRP SUBSTIANE [+] OLHOS 15 ML</t>
  </si>
  <si>
    <t>M3085100</t>
  </si>
  <si>
    <t>M3295100</t>
  </si>
  <si>
    <t>M3295700</t>
  </si>
  <si>
    <t>LRP ROSALIAC AR INTENSE 40ML</t>
  </si>
  <si>
    <t>M3410400</t>
  </si>
  <si>
    <t>LRP REDERMIC R 30ML</t>
  </si>
  <si>
    <t>YP088100</t>
  </si>
  <si>
    <t>YP092500</t>
  </si>
  <si>
    <t>YP096500</t>
  </si>
  <si>
    <t>H0269301</t>
  </si>
  <si>
    <t>LRP ISO-UREA LOCAO 125 ML</t>
  </si>
  <si>
    <t>H0267201</t>
  </si>
  <si>
    <t>LRP ISO-UREA CREME 125G</t>
  </si>
  <si>
    <t>H0262802</t>
  </si>
  <si>
    <t>LRP LIPIKAR SURGRAS 80G</t>
  </si>
  <si>
    <t>H0260202</t>
  </si>
  <si>
    <t>LRP KERIUM DS SHAMPOO ANTICASPA 125 ML</t>
  </si>
  <si>
    <t>M5478400</t>
  </si>
  <si>
    <t>M4808100</t>
  </si>
  <si>
    <t>LRP SUBSTIANE [+] UV 40 ML</t>
  </si>
  <si>
    <t>M4806000</t>
  </si>
  <si>
    <t>H0259802</t>
  </si>
  <si>
    <t>LRP KERIUM SHAMPOO GEL ANTICASPA 200 ML</t>
  </si>
  <si>
    <t>M5479200</t>
  </si>
  <si>
    <t>LRP REDERMIC HYALU C OLHOS 15ML</t>
  </si>
  <si>
    <t>H1091400</t>
  </si>
  <si>
    <t>LRP LIPIKAR LOCAO 400ML</t>
  </si>
  <si>
    <t>H1091600</t>
  </si>
  <si>
    <t>LRP LIPIKAR LOCAO 200ML</t>
  </si>
  <si>
    <t>M5043401</t>
  </si>
  <si>
    <t>LRP ACTIVE C OLHOS 15ML</t>
  </si>
  <si>
    <t>H0260002</t>
  </si>
  <si>
    <t>LRP KERIUM SHAMPOO CREME ANTICASPA 200ML</t>
  </si>
  <si>
    <t>M6339100</t>
  </si>
  <si>
    <t>LRP REDERMIC R OLHOS 15ML</t>
  </si>
  <si>
    <t>H1110000</t>
  </si>
  <si>
    <t>LRP EFFACLAR GEL 150G</t>
  </si>
  <si>
    <t>H1110200</t>
  </si>
  <si>
    <t>LRP EFFACLAR GEL 60G</t>
  </si>
  <si>
    <t>H1339500</t>
  </si>
  <si>
    <t>LRP ANTHELIOS AE FPS 30 50G</t>
  </si>
  <si>
    <t>H1339700</t>
  </si>
  <si>
    <t>LRP ANTHELIOS AE FPS 50 50G</t>
  </si>
  <si>
    <t>M5978501</t>
  </si>
  <si>
    <t>M7305500</t>
  </si>
  <si>
    <t>M7531700</t>
  </si>
  <si>
    <t>M7534400</t>
  </si>
  <si>
    <t>H1340300</t>
  </si>
  <si>
    <t>LRP ANTH DERMO-PEDIATRICS  FPS 60 100ML</t>
  </si>
  <si>
    <t>M1057101</t>
  </si>
  <si>
    <t>LRP ANTHELIOS XL FLUIDE FPS 60 COM COR</t>
  </si>
  <si>
    <t>H1275400</t>
  </si>
  <si>
    <t>EFFACLAR GEL CONCENTRADO 150G</t>
  </si>
  <si>
    <t>H1340500</t>
  </si>
  <si>
    <t>LRP ANTHELIOS AE SERUM FPS 30 50ML</t>
  </si>
  <si>
    <t>H1338300</t>
  </si>
  <si>
    <t>H1339900</t>
  </si>
  <si>
    <t>M6940300</t>
  </si>
  <si>
    <t>H1275600</t>
  </si>
  <si>
    <t>EFFACLAR GEL CONCENTRADO 60G</t>
  </si>
  <si>
    <t>H1338500</t>
  </si>
  <si>
    <t>LRP ANTHELIOS FLUIDE FPS 60 125ML</t>
  </si>
  <si>
    <t>H1339300</t>
  </si>
  <si>
    <t>LRP ANTHELIOS AC TOQUE SECO FPS 60 50G</t>
  </si>
  <si>
    <t>H1340100</t>
  </si>
  <si>
    <t>H1411000</t>
  </si>
  <si>
    <t>LRP ANTHELIOS AIRLICIUM FPS 30 50G</t>
  </si>
  <si>
    <t>H1411600</t>
  </si>
  <si>
    <t>LRP ANTHELIOS BB CREAM FPS 50 40G</t>
  </si>
  <si>
    <t>M3440201</t>
  </si>
  <si>
    <t>LRP ANTHELIOS UNIFIANT FPS 50 40ML</t>
  </si>
  <si>
    <t>H1370600</t>
  </si>
  <si>
    <t>LRP ANTHELIOS AC FLUIDE FPS 40 50ML</t>
  </si>
  <si>
    <t>H1370800</t>
  </si>
  <si>
    <t>LRP ANTH AC FLUIDE FPS 40 COM COR 50ML</t>
  </si>
  <si>
    <t>H1371000</t>
  </si>
  <si>
    <t>LRP ANTHELIOS AC FLUIDE FPS 60 50ML</t>
  </si>
  <si>
    <t>LRPLANC4</t>
  </si>
  <si>
    <t>H1513600</t>
  </si>
  <si>
    <t>LAN 8</t>
  </si>
  <si>
    <t>LRPLANC2</t>
  </si>
  <si>
    <t>M0686000</t>
  </si>
  <si>
    <t>LAN 9</t>
  </si>
  <si>
    <t>M9129400</t>
  </si>
  <si>
    <t>H1338700</t>
  </si>
  <si>
    <t>LRP ANTHELIOS XL CREME FPS 60 50ML</t>
  </si>
  <si>
    <t>M9096800</t>
  </si>
  <si>
    <t>M9129100</t>
  </si>
  <si>
    <t>LRP LIPIKAR BAUME AP+ 400ML</t>
  </si>
  <si>
    <t>H1548500</t>
  </si>
  <si>
    <t>SKIN</t>
  </si>
  <si>
    <t>M4247700</t>
  </si>
  <si>
    <t>AOX + EYE GEL 15ML</t>
  </si>
  <si>
    <t>SP000900</t>
  </si>
  <si>
    <t>SKC PHLORETIN CF 30ML</t>
  </si>
  <si>
    <t>SP001000</t>
  </si>
  <si>
    <t>SKC C E FERULIC 30ML</t>
  </si>
  <si>
    <t>SP001100</t>
  </si>
  <si>
    <t>SKC SERUM 10 30ML</t>
  </si>
  <si>
    <t>SP001700</t>
  </si>
  <si>
    <t>SKC HYDRATING B5 30ML</t>
  </si>
  <si>
    <t>M3221100</t>
  </si>
  <si>
    <t>SKC BLEMISH+AGE DEFENSE 30ML</t>
  </si>
  <si>
    <t>SP001300</t>
  </si>
  <si>
    <t>H1090800</t>
  </si>
  <si>
    <t>S0904700</t>
  </si>
  <si>
    <t>S1373500</t>
  </si>
  <si>
    <t>M5454100</t>
  </si>
  <si>
    <t>S1305300</t>
  </si>
  <si>
    <t>SKC ADVANCED PIGMENT CORRECTOR 30ML</t>
  </si>
  <si>
    <t>S1200100</t>
  </si>
  <si>
    <t>S4308900</t>
  </si>
  <si>
    <t>SKC PHLORETIN CF 15ML</t>
  </si>
  <si>
    <t>VICHY</t>
  </si>
  <si>
    <t>M0354200</t>
  </si>
  <si>
    <t>M8073700</t>
  </si>
  <si>
    <t>H1514200</t>
  </si>
  <si>
    <t>M5542701</t>
  </si>
  <si>
    <t>VCY DERMABLEND PO COMPACTO FIXADOR</t>
  </si>
  <si>
    <t>M5541401</t>
  </si>
  <si>
    <t>VCY DERMABLEND BASE FLUIDA FACIAL 15 FPS</t>
  </si>
  <si>
    <t>M5541501</t>
  </si>
  <si>
    <t>VCY DERMABLEND BASE FLUIDA FACIAL 25 FPS</t>
  </si>
  <si>
    <t>M5541601</t>
  </si>
  <si>
    <t>VCY DERMABLEND BASE FLUIDA FACIAL 35 FPS</t>
  </si>
  <si>
    <t>M5541801</t>
  </si>
  <si>
    <t>VCY DERMABLEND BASE FLUIDA FACIAL 55 FPS</t>
  </si>
  <si>
    <t>M6334900</t>
  </si>
  <si>
    <t>VCY DERMABLEND BASE COMPACTA 15 SPF30</t>
  </si>
  <si>
    <t>M6335100</t>
  </si>
  <si>
    <t>VCY DERMABLEND BASE COMPACTA 55 SPF30</t>
  </si>
  <si>
    <t>M6335200</t>
  </si>
  <si>
    <t>VCY DERMABLEND BASE COMPACTA 35 SPF30</t>
  </si>
  <si>
    <t>M6335300</t>
  </si>
  <si>
    <t>VCY DERMABLEND BASE COMPACTA 25 SPF30</t>
  </si>
  <si>
    <t>M6336400</t>
  </si>
  <si>
    <t>VCY DERMABLEND BASTAO CORRETIVO 15 FPS30</t>
  </si>
  <si>
    <t>M6336500</t>
  </si>
  <si>
    <t>VCY DERMABLEND BASTAO CORRETIVO 25 FPS30</t>
  </si>
  <si>
    <t>M6336600</t>
  </si>
  <si>
    <t>VCY DERMABLEND BASTAO CORRETIVO 35 FPS30</t>
  </si>
  <si>
    <t>M6336800</t>
  </si>
  <si>
    <t>VCY DERMABLEND BASTAO CORRETIVO 55 FPS30</t>
  </si>
  <si>
    <t>NORMADERM GEL 60ML .</t>
  </si>
  <si>
    <t>17171217</t>
  </si>
  <si>
    <t>17971197</t>
  </si>
  <si>
    <t>H1572900</t>
  </si>
  <si>
    <t>Lista</t>
  </si>
  <si>
    <t>IPI</t>
  </si>
  <si>
    <t xml:space="preserve"> 25351.459209/2014-43</t>
  </si>
  <si>
    <t>IPI ($)</t>
  </si>
  <si>
    <t>LRP ANTHELIOS FLUIDE FPS 30 125 ML</t>
  </si>
  <si>
    <t>S1102601</t>
  </si>
  <si>
    <t>S0798802</t>
  </si>
  <si>
    <t>VCY CS BRUM HIDRAT FPS 50 200ML</t>
  </si>
  <si>
    <t>S1110601</t>
  </si>
  <si>
    <t>S1305301</t>
  </si>
  <si>
    <t>VCY CS BRUM HIDRAT FPS 30 200ML</t>
  </si>
  <si>
    <t>M0366101</t>
  </si>
  <si>
    <t>M5038902</t>
  </si>
  <si>
    <t>VCY CAPSOL TS FPS30 50G</t>
  </si>
  <si>
    <t>Resumo</t>
  </si>
  <si>
    <t>Mudanças de código</t>
  </si>
  <si>
    <t>Mudanças de preço</t>
  </si>
  <si>
    <t>Retirados</t>
  </si>
  <si>
    <t>Para</t>
  </si>
  <si>
    <t>De</t>
  </si>
  <si>
    <t>Inclusão</t>
  </si>
  <si>
    <t>CS BRUM HYDRAT 30 AT 200MLF/GB/(nl)</t>
  </si>
  <si>
    <t>25351.359594/2014-84</t>
  </si>
  <si>
    <t>25351.542632/2014-17</t>
  </si>
  <si>
    <t>10ml</t>
  </si>
  <si>
    <t>25351.542610/2014-30</t>
  </si>
  <si>
    <t>25351.761263/201489</t>
  </si>
  <si>
    <t>150ml</t>
  </si>
  <si>
    <t>VCY CAPSOL TS FPS50 COR 50G</t>
  </si>
  <si>
    <t>VCY CAPSOL TS FPS50 50G</t>
  </si>
  <si>
    <t>M0861701</t>
  </si>
  <si>
    <t>M9045500</t>
  </si>
  <si>
    <t>VCY NORMADERM SKIN CORRECTOR</t>
  </si>
  <si>
    <t>VCY CAPSOL CLARIFY FPS60 50G</t>
  </si>
  <si>
    <t>25351.092421/2015-35</t>
  </si>
  <si>
    <t>25351.226888/2015-41</t>
  </si>
  <si>
    <t>M9721500</t>
  </si>
  <si>
    <t>M5063602</t>
  </si>
  <si>
    <t>M5054802</t>
  </si>
  <si>
    <t>M3262003</t>
  </si>
  <si>
    <t>M5541701</t>
  </si>
  <si>
    <t>M6336701</t>
  </si>
  <si>
    <t>VCY DERMABLEND BAST CORRET 55 FPS30 NOVO</t>
  </si>
  <si>
    <t xml:space="preserve">4,5 g </t>
  </si>
  <si>
    <t>M6336700</t>
  </si>
  <si>
    <t>H1572300</t>
  </si>
  <si>
    <t>LRP CICAPLAST LABIOS 7,5ML</t>
  </si>
  <si>
    <t>SKC C E FERULIC 15ML</t>
  </si>
  <si>
    <t>H1572100</t>
  </si>
  <si>
    <t>LRP CICAPLAST BAUME B5 40ML</t>
  </si>
  <si>
    <t>S1593400</t>
  </si>
  <si>
    <t>M0362401</t>
  </si>
  <si>
    <t>M9066100</t>
  </si>
  <si>
    <t>LRP EFFACLAR ANTI-IDADE 30ML</t>
  </si>
  <si>
    <t>H1613600</t>
  </si>
  <si>
    <t>ANTHELIOS XL FLUIDE FPS30 200ML</t>
  </si>
  <si>
    <t>H1613800</t>
  </si>
  <si>
    <t>ANTHELIOS XL FLUIDE FPS60 200ML</t>
  </si>
  <si>
    <t>M5476802</t>
  </si>
  <si>
    <t>M5978502</t>
  </si>
  <si>
    <t>M1041700</t>
  </si>
  <si>
    <t>M7531702</t>
  </si>
  <si>
    <t>M5479202</t>
  </si>
  <si>
    <t>M5478402</t>
  </si>
  <si>
    <t>M3410401</t>
  </si>
  <si>
    <t>H1628400</t>
  </si>
  <si>
    <t>M5907401</t>
  </si>
  <si>
    <t>M5070601</t>
  </si>
  <si>
    <t>M5908303</t>
  </si>
  <si>
    <t>Sabões de toucador em barras, pedaços ou figuras moldados</t>
  </si>
  <si>
    <t>Anti-solares Ex. 02 (FPS 30 ou +)</t>
  </si>
  <si>
    <t>2.0070.3573.001.1</t>
  </si>
  <si>
    <t>M9666100</t>
  </si>
  <si>
    <t>H1638400</t>
  </si>
  <si>
    <t>NORMADERM GEL NETTOYANT 150G</t>
  </si>
  <si>
    <t>M0900404</t>
  </si>
  <si>
    <t>VCY NMD RENO GEL DE LIMPEZA 400ML</t>
  </si>
  <si>
    <t>MA importado</t>
  </si>
  <si>
    <t>25351.376055/2011-86 - 2.00.070-9</t>
  </si>
  <si>
    <t>25351.668362/2011-03 - 2.00.070-9</t>
  </si>
  <si>
    <t xml:space="preserve">Novos </t>
  </si>
  <si>
    <t>Antigos</t>
  </si>
  <si>
    <t>150 g</t>
  </si>
  <si>
    <t>400 ml</t>
  </si>
  <si>
    <t>H0258803</t>
  </si>
  <si>
    <t>M6346501</t>
  </si>
  <si>
    <t>VCY DEO STRESS RESIST 72H FR</t>
  </si>
  <si>
    <t xml:space="preserve">25351.779505/2014-23 - 2.00.070-9 
</t>
  </si>
  <si>
    <t>VCY NORMADERM SABONETE RENO 80G</t>
  </si>
  <si>
    <t>sem mudanças, apenas o código</t>
  </si>
  <si>
    <t>com mudanças</t>
  </si>
  <si>
    <t>Inclusão:</t>
  </si>
  <si>
    <t>H1646100</t>
  </si>
  <si>
    <t>DERCOS CD ENERGIZANTE 150ML</t>
  </si>
  <si>
    <t>M0366100</t>
  </si>
  <si>
    <t>H0235602</t>
  </si>
  <si>
    <t>DERCOS SH ENERGIZANTE 200ML</t>
  </si>
  <si>
    <t>H1712000</t>
  </si>
  <si>
    <t>VCY DERCOS SH ANTI CASPA 200ML</t>
  </si>
  <si>
    <t>M5043402</t>
  </si>
  <si>
    <t>H0855601</t>
  </si>
  <si>
    <t>H1614000</t>
  </si>
  <si>
    <t>LRP LIPIKAR LOCAO TUBO 200ML</t>
  </si>
  <si>
    <t>M6338901</t>
  </si>
  <si>
    <t>M9113100</t>
  </si>
  <si>
    <t>LRP REDERMIC R CORREC UV FPS30 40ML</t>
  </si>
  <si>
    <t>M9131700</t>
  </si>
  <si>
    <t>M3413201</t>
  </si>
  <si>
    <t>VCY SERUM10 SUPREME 30ML</t>
  </si>
  <si>
    <t>H1715600</t>
  </si>
  <si>
    <t>H1653300</t>
  </si>
  <si>
    <t>40 g</t>
  </si>
  <si>
    <t>LRP CERALIP  15 ML</t>
  </si>
  <si>
    <t>LRP EFFACLAR SABONETE 80G</t>
  </si>
  <si>
    <t>LRP EFFACLAR ALTA TOLERÂNCIA 80G</t>
  </si>
  <si>
    <t>LRP DERM AHA 30 ML</t>
  </si>
  <si>
    <t>LRP EFFACLAR MAT 40ML</t>
  </si>
  <si>
    <t>LRP PHYSIOLOGIQUE EAU MICE 200ML</t>
  </si>
  <si>
    <t>LRP KERIUM ANTIQUEDA LOÇÃO 125 ML</t>
  </si>
  <si>
    <t>LRP KERIUM ANTIQUEDA SHAMPOO 200ML</t>
  </si>
  <si>
    <t>LRP ÁGUA TERMAL 150ML</t>
  </si>
  <si>
    <t>LRP ÁGUA TERMAL 50ML</t>
  </si>
  <si>
    <t>LRP REDERMIC HYALU C UV 40ML</t>
  </si>
  <si>
    <t>LRP KERIUM MASCARA CAPILAR 200ML</t>
  </si>
  <si>
    <t>LRP SUBSTIANE + SERUM 30ML</t>
  </si>
  <si>
    <t>LRP PIGMENTCLAR SERUM 30ML</t>
  </si>
  <si>
    <t>LRP ACTIVE C 10 30ML</t>
  </si>
  <si>
    <t>LRP PIGMENTCLAR OLHOS 15ML</t>
  </si>
  <si>
    <t>LRP ANTH ALTA COB CLARA FPS60 50ML</t>
  </si>
  <si>
    <t>LRP EFFACLAR DUO+ 40ML</t>
  </si>
  <si>
    <t>LRP ANTH ALTA COB MÉDIA FPS60 50ML</t>
  </si>
  <si>
    <t>LRP ANTHELIOS AIRLICIUM FPS 70 50G</t>
  </si>
  <si>
    <t>LRP CICAPLAST BAUME B5 20ML</t>
  </si>
  <si>
    <t>LRP EFFACLAR BB BLUR 30ML</t>
  </si>
  <si>
    <t>LRP LIPIKAR BAUME AP+ 200ML</t>
  </si>
  <si>
    <t>LRP LIPIKAR BAUME AP+75ML</t>
  </si>
  <si>
    <t>LRP ANTH AIRLICIUM FPS70 COR 50G .</t>
  </si>
  <si>
    <t>SKC RETINOL 0.3 30ML</t>
  </si>
  <si>
    <t>SKC AOX+ EYE GEL 15ML</t>
  </si>
  <si>
    <t>SKC SHEER PHYSICAL FPS50 50ML</t>
  </si>
  <si>
    <t>SKC PHYSICAL FUSION FPS50 50ML</t>
  </si>
  <si>
    <t>SKC A.G.E. INTERRUPTER 48ML</t>
  </si>
  <si>
    <t>SKC LHA CLEASING GEL 80G</t>
  </si>
  <si>
    <t>SKC A.G.E. EYE COMPLEX 15ML</t>
  </si>
  <si>
    <t>SKC RESVERATROL B E 30ML</t>
  </si>
  <si>
    <t>VCY AGUA TERMAL 150ML</t>
  </si>
  <si>
    <t>VCY AGUA TERMAL 50ML</t>
  </si>
  <si>
    <t>VCY NMD TONICO ADSTRINGENTE 200ML</t>
  </si>
  <si>
    <t>VCY NORMADERM TEINT 45 30ML</t>
  </si>
  <si>
    <t>VCY NORMADERM TEINT 15 30ML</t>
  </si>
  <si>
    <t>VCY NORMADERM TOTAL MAT 30ML</t>
  </si>
  <si>
    <t>VCY LIFTACTIV SERUM 10 O E C 15ML</t>
  </si>
  <si>
    <t>VCY LIFTACTIV RETINOL HA ADVCD 30ML</t>
  </si>
  <si>
    <t>VCY NEOVADIOL GF CONTORNOS 15ML</t>
  </si>
  <si>
    <t>VCY CELLU SERUM FLASH 125ML</t>
  </si>
  <si>
    <t>VCY DEO 48H AER 125ML</t>
  </si>
  <si>
    <t>VCY DEO PELE SENS R.ON 50ML</t>
  </si>
  <si>
    <t>VCY DEO ID. FINISH R.ON 50ML</t>
  </si>
  <si>
    <t>VCY HOMME MOUSSE BARBEAR 200ML</t>
  </si>
  <si>
    <t>VCY DEO HOMME 72H R.ON 50ML</t>
  </si>
  <si>
    <t>VCY DERCOS CD NUT-R 150ML</t>
  </si>
  <si>
    <t>VCY DERCOS AMNX PRO FEMME 12X6ML</t>
  </si>
  <si>
    <t>VCY DERCOS AMNX PRO HOMME 12X6ML</t>
  </si>
  <si>
    <t>VCY DERCOS MASC NUT-R 200ML 2016</t>
  </si>
  <si>
    <t>VCY DERCOS SERUM INSTANT F. 125ML</t>
  </si>
  <si>
    <t>VCY NEOVADIOL CONCENTRADO 30ML</t>
  </si>
  <si>
    <t>VCY CELLU OVERNIGHT 200ML</t>
  </si>
  <si>
    <t>VCY DERMABLEND PO COMPACTO 28G</t>
  </si>
  <si>
    <t>VCY DBD BASE FLUIDA FACIAL 15 30ML</t>
  </si>
  <si>
    <t>VCY DBD BASE FLUIDA FACIAL 25 30ML</t>
  </si>
  <si>
    <t>VCY DBD BASE FLUIDA FACIAL 35 30ML</t>
  </si>
  <si>
    <t>VCY DBD BASE FLUIDA FACIAL 55 30ML</t>
  </si>
  <si>
    <t>VCY DBD BASE COMPACTA 15 10ML</t>
  </si>
  <si>
    <t>VCY DBD BASE COMPACTA 55 10ML</t>
  </si>
  <si>
    <t>VCY DBD BASE COMPACTA 35 10ML</t>
  </si>
  <si>
    <t>VCY DBD BASE COMPACTA 25 10ML</t>
  </si>
  <si>
    <t>VCY DBD BASTAO CORRETIVO 15 4,5G</t>
  </si>
  <si>
    <t>VCY DBD BASTAO CORRETIVO 25 4,5G</t>
  </si>
  <si>
    <t>VCY DBD BASTAO CORRETIVO 35 4,5G</t>
  </si>
  <si>
    <t>VCY DBD BASTAO CORRETIVO 45 4,5G</t>
  </si>
  <si>
    <t>VCY PURETE THERMALE 150ML</t>
  </si>
  <si>
    <t>VCY NORMADERM SKIN CORRECTOR 50ML</t>
  </si>
  <si>
    <t>SKC RESVERATROL B E 15ML</t>
  </si>
  <si>
    <t>LRP ÁGUA TERMAL 300ML</t>
  </si>
  <si>
    <t>VCY NEOVADIOL GF NOITE 50ML</t>
  </si>
  <si>
    <t>LRP REDERMIC HYALU C 40ML 2016</t>
  </si>
  <si>
    <t>LRP SUBSTIANE SERUM 30ML 2016</t>
  </si>
  <si>
    <t>LRP PIGMENTCLAR OLHOS 15ML 2016</t>
  </si>
  <si>
    <t>LRP ACTIVE C10 30ML 2016</t>
  </si>
  <si>
    <t>VCY DBD BASE FLUIDA FACIAL 45 30ML</t>
  </si>
  <si>
    <t>LRP REDERMIC HYALU C OLHOS 15ML2016</t>
  </si>
  <si>
    <t>LRP REDERMIC HYALU C UV 40ML 2016</t>
  </si>
  <si>
    <t>LRP REDERMIC R 30ML 2016</t>
  </si>
  <si>
    <t>VCY DEO 48H R.ON 50ML</t>
  </si>
  <si>
    <t>VCY DEO STRESS RESIST R.ON 50ML</t>
  </si>
  <si>
    <t>VCY DEO 7 EFIC REFOR CRM 30ML</t>
  </si>
  <si>
    <t>LRP LIPIKAR SURGRAS LIQ 400ML</t>
  </si>
  <si>
    <t>VCY NORMADERM 3 EM 1 125ML 2016</t>
  </si>
  <si>
    <t>VCY NMD SOLUCAO MICELAR 200ML</t>
  </si>
  <si>
    <t>VCY NMD NOITE DETOX 50ML 2016</t>
  </si>
  <si>
    <t>VCY NORMADERM GEL 400ML</t>
  </si>
  <si>
    <t>LRP ACTIVE C OLHOS 15ML 2016</t>
  </si>
  <si>
    <t>LRP REDERMIC R OLHOS 15ML 2016</t>
  </si>
  <si>
    <t>LRP ACTIVE C10 15ML</t>
  </si>
  <si>
    <t>LRP SUBSTIANE OLHOS 15ML 2016</t>
  </si>
  <si>
    <t>S1373401</t>
  </si>
  <si>
    <t>SKC HYDRATING B5 15ML</t>
  </si>
  <si>
    <t>S0797403</t>
  </si>
  <si>
    <t>SKC CLARIFYING CLAY MASQUE 60ML</t>
  </si>
  <si>
    <t>SKC PHLORETIN CF PRO 55ML</t>
  </si>
  <si>
    <t>M3220900</t>
  </si>
  <si>
    <t>SKC BLEMISH+AGE  SOLUTION PRO 400ML</t>
  </si>
  <si>
    <t>M3221900</t>
  </si>
  <si>
    <t>SKC BLEMISH+AGE CLEAN GEL PRO 400ML</t>
  </si>
  <si>
    <t>S0506200</t>
  </si>
  <si>
    <t>SKC PHYSICAL FUSION SPF50 PRO 250ML</t>
  </si>
  <si>
    <t>S0746700</t>
  </si>
  <si>
    <t>SKC BIOCELLULOSE REST. MASQUE UNIT</t>
  </si>
  <si>
    <t>S0797500</t>
  </si>
  <si>
    <t>SKC CLARIF. CLAY MASQUE PRO 240ML</t>
  </si>
  <si>
    <t>S0904000</t>
  </si>
  <si>
    <t>SKC GENTLE CLEANSER PRO 750ML</t>
  </si>
  <si>
    <t>S0905900</t>
  </si>
  <si>
    <t>SKC EQUALIZING TONER PRO 480ML</t>
  </si>
  <si>
    <t>S0906600</t>
  </si>
  <si>
    <t>SKC PHYTO CORRECTIVE GEL PRO 55ML</t>
  </si>
  <si>
    <t>S0910600</t>
  </si>
  <si>
    <t>SKC MICRO POLISH PRO 240ML</t>
  </si>
  <si>
    <t>S1190400</t>
  </si>
  <si>
    <t>SKC VIT. C FIRM. MASQUE PRO 110,5G</t>
  </si>
  <si>
    <t>S1190500</t>
  </si>
  <si>
    <t>SKC BLEMISH+AGE DEFENSE PRO 55ML</t>
  </si>
  <si>
    <t>S1310200</t>
  </si>
  <si>
    <t>SKC C E FERULIC PRO 55ML</t>
  </si>
  <si>
    <t>S1373201</t>
  </si>
  <si>
    <t>SKC HYDRATING B5 MASQUE PRO 240ML</t>
  </si>
  <si>
    <t>S1373300</t>
  </si>
  <si>
    <t>SKC HYDRATING B5 PRO 55ML</t>
  </si>
  <si>
    <t>S2067000</t>
  </si>
  <si>
    <t>SKC PHYTO CORRECTIVE MASQUE PRO 240ML</t>
  </si>
  <si>
    <t>H1770200</t>
  </si>
  <si>
    <t>EFFACLAR SABONETE CONCEN 80G</t>
  </si>
  <si>
    <t>S1112200</t>
  </si>
  <si>
    <t>SKC PHYTO CORRECTIVE GEL 30ML</t>
  </si>
  <si>
    <t>Vichy</t>
  </si>
  <si>
    <t>M9131900</t>
  </si>
  <si>
    <t>H1737700</t>
  </si>
  <si>
    <t>VCY IDEAL BODY LAIT SERUM 200ML</t>
  </si>
  <si>
    <t>H1779500</t>
  </si>
  <si>
    <t>M0861702</t>
  </si>
  <si>
    <t>M3533103</t>
  </si>
  <si>
    <t>M4804802</t>
  </si>
  <si>
    <t>H1772300</t>
  </si>
  <si>
    <t>H1726500</t>
  </si>
  <si>
    <t>H1725900</t>
  </si>
  <si>
    <t>H1794400</t>
  </si>
  <si>
    <t>VCY ID.BODY PESC,COL,MAO 100G</t>
  </si>
  <si>
    <t>VCY IDEAL SOLEIL TS FPS30 COR 40G</t>
  </si>
  <si>
    <t>VCY IDEAL SOLEIL HSOFT FPS50 200ML</t>
  </si>
  <si>
    <t>VCY IDEAL SOLEIL A.ACNE FPS30 50G</t>
  </si>
  <si>
    <t>VCY IDEAL SOLEIL TS FPS30 40G</t>
  </si>
  <si>
    <t>100 g</t>
  </si>
  <si>
    <t>50 g</t>
  </si>
  <si>
    <t>VCY NORMADERM SKIN BALANCE 40G</t>
  </si>
  <si>
    <t>VCY NMD SABONETE ESFOLIANTE 80G</t>
  </si>
  <si>
    <t>M1040300</t>
  </si>
  <si>
    <t>LRP ANTH XL PROT CORPO FPS30 200ML</t>
  </si>
  <si>
    <t>H1727300</t>
  </si>
  <si>
    <t>LRP ANTH XL PROT CORPO FPS70 200ML</t>
  </si>
  <si>
    <t>H1727900</t>
  </si>
  <si>
    <t>H1733600</t>
  </si>
  <si>
    <t>LRP ANTH DERMOPEDIAT FPS60 120ML</t>
  </si>
  <si>
    <t>H1727500</t>
  </si>
  <si>
    <t>LRP ANTH XL PROT CORPO FPS70 120ML</t>
  </si>
  <si>
    <t>CORPO</t>
  </si>
  <si>
    <t>H0520802</t>
  </si>
  <si>
    <t>VCY NORMADERM GEL 60G</t>
  </si>
  <si>
    <t>M9045501</t>
  </si>
  <si>
    <t>M7531703</t>
  </si>
  <si>
    <t>LRP ACTIVE C10 30ML NOVA FÓRMU 2016</t>
  </si>
  <si>
    <t>RN Nacional</t>
  </si>
  <si>
    <t>RN Importado</t>
  </si>
  <si>
    <t>VCY IDEALIA DAYPROOF 50ML</t>
  </si>
  <si>
    <t>VCY ID.BODY LOCAO SERUM 200G</t>
  </si>
  <si>
    <t>M2917301</t>
  </si>
  <si>
    <t>LRP SUBSTIANE 40ML 2016</t>
  </si>
  <si>
    <t>M6940301</t>
  </si>
  <si>
    <t>*</t>
  </si>
  <si>
    <t>M7305501</t>
  </si>
  <si>
    <t>LRP PIGMENTCLAR SERUM 30ML 2016</t>
  </si>
  <si>
    <t>S1276001</t>
  </si>
  <si>
    <t>SKC BIOCELLULOSE RESTORATIVE MASQUE UNIT</t>
  </si>
  <si>
    <t>M0722700</t>
  </si>
  <si>
    <t>LRP ANTHELIOS FLUIDE FPS 70</t>
  </si>
  <si>
    <t>M9097600</t>
  </si>
  <si>
    <t>LRP EFFACLAR MAT 40 ML</t>
  </si>
  <si>
    <t>H1767000</t>
  </si>
  <si>
    <t>LRP ANTH XL PROT FACE FPS30 40G</t>
  </si>
  <si>
    <t>H1728100</t>
  </si>
  <si>
    <t>LRP ANTH XL PROT CORPO FPS30 120M</t>
  </si>
  <si>
    <t>S2304900</t>
  </si>
  <si>
    <t>SKC BLEMISH+AGE DEFENSE 15ML</t>
  </si>
  <si>
    <t>S2009900</t>
  </si>
  <si>
    <t>SKC SERUM 10 15ML</t>
  </si>
  <si>
    <t>H0944700</t>
  </si>
  <si>
    <t>LRP EFFACLAR GEL CONC DESINC 60</t>
  </si>
  <si>
    <t>M4808102</t>
  </si>
  <si>
    <t>LRP SUBSTIANE UV 40ML 2016</t>
  </si>
  <si>
    <t>H1879000</t>
  </si>
  <si>
    <t>VCY ID.SOLEIL H.SOFT FPS30 200ML</t>
  </si>
  <si>
    <t>H1901800</t>
  </si>
  <si>
    <t>LRP EFFACLAR GEL CONC 150G 20DESC</t>
  </si>
  <si>
    <t>H1902000</t>
  </si>
  <si>
    <t>LRP EFFACLAR SAB CONCEN 80G 20DESC</t>
  </si>
  <si>
    <t>M0354201</t>
  </si>
  <si>
    <t>VCY NEOVADIOL CONCEN 30ML</t>
  </si>
  <si>
    <t>M5875400</t>
  </si>
  <si>
    <t>VCY CAPITAL SOLEIL TS FPS 30 INTER 50G</t>
  </si>
  <si>
    <t>H0638600</t>
  </si>
  <si>
    <t>VCY AQUADESTOCK 200G</t>
  </si>
  <si>
    <t>M3042900</t>
  </si>
  <si>
    <t>LRP ANTHELIOS STICK FPS 50+</t>
  </si>
  <si>
    <t>YP090600</t>
  </si>
  <si>
    <t>LRP ANTHELIOS FONDANTE FPS 60</t>
  </si>
  <si>
    <t>YP091100</t>
  </si>
  <si>
    <t>LRP ANTHELIOS W FPS 40</t>
  </si>
  <si>
    <t>H0657400</t>
  </si>
  <si>
    <t>LRP ANTHELIOS DERMO PEDIATRICS FPS 60</t>
  </si>
  <si>
    <t>S1108302</t>
  </si>
  <si>
    <t>H1411601</t>
  </si>
  <si>
    <t>MA nacional</t>
  </si>
  <si>
    <t>H1776700</t>
  </si>
  <si>
    <t>VCY DERCOS SH A.CASP SENS 200ML</t>
  </si>
  <si>
    <t>H1776500</t>
  </si>
  <si>
    <t>VCY DERCOS SH ANTIOLEOSIDADE 200ML</t>
  </si>
  <si>
    <t>M9067000</t>
  </si>
  <si>
    <t>VCY NEOVADIOL NUIT 50ML</t>
  </si>
  <si>
    <t>H1737000</t>
  </si>
  <si>
    <t>VCY DERCOS SH SEBC 200ML</t>
  </si>
  <si>
    <t>M9115100</t>
  </si>
  <si>
    <t>EFFACLAR SOLUÇÃO MICELAR ULTRA 100 ML</t>
  </si>
  <si>
    <t>M9055501</t>
  </si>
  <si>
    <t>EFFACLAR SOLUÇÃO MICELAR ULTRA 200 ML</t>
  </si>
  <si>
    <t>M0365602</t>
  </si>
  <si>
    <t>M1040301</t>
  </si>
  <si>
    <t>LRP EAU MICELLAIRE ULTRA 100ML</t>
  </si>
  <si>
    <t>S2064700</t>
  </si>
  <si>
    <t>H.A. INTENSIFIER 30ML</t>
  </si>
  <si>
    <t>H1767400</t>
  </si>
  <si>
    <t>LRP ANTH XL PROT FACE FPS60 40G</t>
  </si>
  <si>
    <t>M5978503</t>
  </si>
  <si>
    <t>M7531704</t>
  </si>
  <si>
    <t>VCY CAPITAL SOLEIL TS FPS50 COR 50G</t>
  </si>
  <si>
    <t>VCY DBD BASTAO CORRETIVO 55 4,5G</t>
  </si>
  <si>
    <t>VCY NORMADERM GEL 150G</t>
  </si>
  <si>
    <t>VCY DERCOS CD ENE 150ML 2016</t>
  </si>
  <si>
    <t>VCY DERCOS SH ENE 200ML</t>
  </si>
  <si>
    <t>VCY DERCOS SH A.CASP 200ML</t>
  </si>
  <si>
    <t>ICMS Interestadual</t>
  </si>
  <si>
    <t>Crédito</t>
  </si>
  <si>
    <t>Custo Líquido</t>
  </si>
  <si>
    <t>Receita</t>
  </si>
  <si>
    <t>Margem Líquida</t>
  </si>
  <si>
    <t>Margem Cliente</t>
  </si>
  <si>
    <t>M6804501</t>
  </si>
  <si>
    <t>LRP EAU MICELLAIRE ULTRA 200ML</t>
  </si>
  <si>
    <t>H1846500</t>
  </si>
  <si>
    <t>LRP LIPIKAR AOX FPS60 200ML</t>
  </si>
  <si>
    <t>H1845300</t>
  </si>
  <si>
    <t>SKC C E FERULIC 30ML 2017</t>
  </si>
  <si>
    <t>H1845700</t>
  </si>
  <si>
    <t>SKC PHLORETIN CF 30ML 2017</t>
  </si>
  <si>
    <t>H1846100</t>
  </si>
  <si>
    <t>SERUM 10 30ML NACIONAL</t>
  </si>
  <si>
    <t>H1764500</t>
  </si>
  <si>
    <t>LRP ANTH ALTA COB FPS60 CLARA 40M</t>
  </si>
  <si>
    <t>H1764700</t>
  </si>
  <si>
    <t>S0800901</t>
  </si>
  <si>
    <t>SKC BODY RETEXTURING TREATMENT PRO 480M</t>
  </si>
  <si>
    <t>S0800001</t>
  </si>
  <si>
    <t>SKC BODY TIGHTENING CONC. PRO 480ML</t>
  </si>
  <si>
    <t>S0800600</t>
  </si>
  <si>
    <t>SKC NECK, CHEST E HAND REPAIR PRO 240 ML</t>
  </si>
  <si>
    <t>Classificação Fiscal NCM</t>
  </si>
  <si>
    <t>VCY CAPSOL LOC HIDR FPS30 200ML</t>
  </si>
  <si>
    <t>M9100700</t>
  </si>
  <si>
    <t>VCY IDEALIA DAYPROOF FR 50ML</t>
  </si>
  <si>
    <t>H2039900</t>
  </si>
  <si>
    <t>VCY ID.SOLEIL AAG TS FPS50 40G</t>
  </si>
  <si>
    <t>H2033200</t>
  </si>
  <si>
    <t>VCY DERCOS SENSI CARE 400ML</t>
  </si>
  <si>
    <t>M9168300</t>
  </si>
  <si>
    <t>VCY IDEALIA SER REENERGIZADOR 30ML</t>
  </si>
  <si>
    <t>M9154800</t>
  </si>
  <si>
    <t>VCY MINERALS 89 50ML</t>
  </si>
  <si>
    <t>H2012500</t>
  </si>
  <si>
    <t>VCY ID.SOLEIL H.SOFT FPS70 200ML</t>
  </si>
  <si>
    <t>H2012900</t>
  </si>
  <si>
    <t>VCY ID.SOLEIL CLARIFY FPS60 40G</t>
  </si>
  <si>
    <t>H1942100</t>
  </si>
  <si>
    <t>VCY IDEAL SOLEIL TS FPS50 40G</t>
  </si>
  <si>
    <t>H1943300</t>
  </si>
  <si>
    <t>M9116101</t>
  </si>
  <si>
    <t>VCY MINERAL MASK DUO ARGILE 2X6ML</t>
  </si>
  <si>
    <t>M9116201</t>
  </si>
  <si>
    <t>VCY MINERAL MASK DUO QUENCH 2X6ML</t>
  </si>
  <si>
    <t>M9116301</t>
  </si>
  <si>
    <t>VCY MINERAL MASK DUO PEEL 2X6ML</t>
  </si>
  <si>
    <t>H2065900</t>
  </si>
  <si>
    <t>VCY NORMADERM SABEONETE 40G</t>
  </si>
  <si>
    <t>H2066100</t>
  </si>
  <si>
    <t>VCY NORMADERM GEL 150G PROMO</t>
  </si>
  <si>
    <t>H2061100</t>
  </si>
  <si>
    <t>VCY DERCOS SH ENERGIZANTE 400ML</t>
  </si>
  <si>
    <t>H2051700</t>
  </si>
  <si>
    <t>VCY NORMADERM SABONETE 70G</t>
  </si>
  <si>
    <t>H2060900</t>
  </si>
  <si>
    <t>VCY NORMADERM GEL 400G</t>
  </si>
  <si>
    <t>M3244100</t>
  </si>
  <si>
    <t>LRP CICAPLAST BAUME B5 40 ML</t>
  </si>
  <si>
    <t>MB037100</t>
  </si>
  <si>
    <t>LRP EFFAC BB BLUR PO COMP MEDIA 9G</t>
  </si>
  <si>
    <t>MB037200</t>
  </si>
  <si>
    <t>LRP EFFAC BB BLUR PO COMP CLARA 9</t>
  </si>
  <si>
    <t>S1373701</t>
  </si>
  <si>
    <t>S0906601</t>
  </si>
  <si>
    <t>S0797503</t>
  </si>
  <si>
    <t>S1889000</t>
  </si>
  <si>
    <t>SKC PHYSICAL MATTE UV D. SPF50 30ML</t>
  </si>
  <si>
    <t xml:space="preserve">M9168300 </t>
  </si>
  <si>
    <t>VCY IDEALIA SÉRUM REENERGIZADOR 30ML</t>
  </si>
  <si>
    <t>M9054101</t>
  </si>
  <si>
    <t>CeraVé</t>
  </si>
  <si>
    <t>Hydrating Cleanser Bar 4,5OZ</t>
  </si>
  <si>
    <t>Hydrating Cleanser 8OZ</t>
  </si>
  <si>
    <t>Hydrating Cleanser 16OZ</t>
  </si>
  <si>
    <t>Foaming Facial Cleanser 8OZ</t>
  </si>
  <si>
    <t>Foaming Facial Cleanser 16OZ</t>
  </si>
  <si>
    <t>Moisturizing Lotion 8OZ</t>
  </si>
  <si>
    <t>Moisturizing Lotion 16OZ</t>
  </si>
  <si>
    <t>Moisturizing Cream 16OZ</t>
  </si>
  <si>
    <t>Facial Moisturizing Lotion PM 3OZ</t>
  </si>
  <si>
    <t>CeraVe Therapeutic Hand Cream 2OZ</t>
  </si>
  <si>
    <t>CeraVe Renewing SA Foot Cream 2,4OZ</t>
  </si>
  <si>
    <t>LRP LAN2018 04</t>
  </si>
  <si>
    <t>LRP HYALU B5</t>
  </si>
  <si>
    <t>MB077200</t>
  </si>
  <si>
    <t>LRP SOLUCAO MICELAR ULTRA 400ML</t>
  </si>
  <si>
    <t>LRP LAN2018 05</t>
  </si>
  <si>
    <t>LRP TOLERIANE SENSITIVE</t>
  </si>
  <si>
    <t>LRP LAN2018 06</t>
  </si>
  <si>
    <t>LRP KERIUM DS AC INT 200ML 2018</t>
  </si>
  <si>
    <t>LRP LAN2018 07</t>
  </si>
  <si>
    <t>LRP EFFACLAR GEL CONC 300G</t>
  </si>
  <si>
    <t>MB021100</t>
  </si>
  <si>
    <t>VCY DERCOS SH MICROPEEL 200ML</t>
  </si>
  <si>
    <t>YP092400</t>
  </si>
  <si>
    <t>LRP EFFACLAR ADSTRINGENTE  200 ML</t>
  </si>
  <si>
    <t>H1776900</t>
  </si>
  <si>
    <t>LRP ANTH AIRLIC FPS70 MORENA 50G</t>
  </si>
  <si>
    <t>H1797300</t>
  </si>
  <si>
    <t>LRP ANTH AIRLIC FPS70 CLARA 50G</t>
  </si>
  <si>
    <t>H1797900</t>
  </si>
  <si>
    <t>LRP PIGMENTCLAR SERUM 20ML 2017</t>
  </si>
  <si>
    <t>MB026300</t>
  </si>
  <si>
    <t>LRP EFFACLAR DUO + FPS30 40ML</t>
  </si>
  <si>
    <t>MB033300</t>
  </si>
  <si>
    <t>LRP REDERMIC HYALU C UV 15ML</t>
  </si>
  <si>
    <t>MB039600</t>
  </si>
  <si>
    <t>LRP SEROZINC 150ML</t>
  </si>
  <si>
    <t>H2040700</t>
  </si>
  <si>
    <t>LRP ANTH XL PROTECT FPS50 120ML .</t>
  </si>
  <si>
    <t>H2040900</t>
  </si>
  <si>
    <t>LRP ANTH XL PROTECT FPS50 200ML .</t>
  </si>
  <si>
    <t>H2038100</t>
  </si>
  <si>
    <t>LRP EFFACLAR SABONETE AT 70G .</t>
  </si>
  <si>
    <t>H1110001</t>
  </si>
  <si>
    <t>LRP EFFACLAR GEL AT 150G .</t>
  </si>
  <si>
    <t>H1110201</t>
  </si>
  <si>
    <t>LRP EFFACLAR GEL AT 60G .</t>
  </si>
  <si>
    <t>H1275401</t>
  </si>
  <si>
    <t>LRP EFFACLAR GEL CONCENTRADO 150G</t>
  </si>
  <si>
    <t>H1275601</t>
  </si>
  <si>
    <t>LRP EFFACLAR GEL CONCENTRADO 60G</t>
  </si>
  <si>
    <t>H2038300</t>
  </si>
  <si>
    <t>LRP EFFACLAR SABONETE CONCEN 70G</t>
  </si>
  <si>
    <t>H2041500</t>
  </si>
  <si>
    <t>LRP EFFACLAR SAB CONCEN DUO 70G .</t>
  </si>
  <si>
    <t>M3410403</t>
  </si>
  <si>
    <t>H2059900</t>
  </si>
  <si>
    <t>LRP ANTH AIRLIC FPS70 MORENA + 50G</t>
  </si>
  <si>
    <t>H2048700</t>
  </si>
  <si>
    <t>SKC BLEMISH + AGE DEFENSE 15ML</t>
  </si>
  <si>
    <t>S1305302</t>
  </si>
  <si>
    <t>SKC ADVANCED PIGMENT CORRECTOR US 30ML</t>
  </si>
  <si>
    <t>H2048900</t>
  </si>
  <si>
    <t>SKC CE FERULIC 15ML</t>
  </si>
  <si>
    <t>H2039100</t>
  </si>
  <si>
    <t>SKC BLEMISH+AGE SOLUTION 125ML</t>
  </si>
  <si>
    <t>Preço Púb Abril 17</t>
  </si>
  <si>
    <t>40g</t>
  </si>
  <si>
    <t>400ml</t>
  </si>
  <si>
    <t>150g</t>
  </si>
  <si>
    <t>70g</t>
  </si>
  <si>
    <t>400g</t>
  </si>
  <si>
    <t>2x6ml</t>
  </si>
  <si>
    <t>DERMABLEND</t>
  </si>
  <si>
    <t>NORMADERM</t>
  </si>
  <si>
    <t>MÁSCARAS</t>
  </si>
  <si>
    <t>Hydrating Cleanser Bar</t>
  </si>
  <si>
    <t>Hydrating Cleanser Gel 237ml</t>
  </si>
  <si>
    <t>Foaming Cleansing Gel 237ml</t>
  </si>
  <si>
    <t>Loção Hidratante 237ml</t>
  </si>
  <si>
    <t>Loção Hidratante 473ml</t>
  </si>
  <si>
    <t>Creme Hidratante 473 ml</t>
  </si>
  <si>
    <t>Foaming Cleansing Gel 89ml</t>
  </si>
  <si>
    <t>Foaming Facial Cleanser 3OZ</t>
  </si>
  <si>
    <t>Creme Hidratante 237ml</t>
  </si>
  <si>
    <t>Moisturizing Cream 12oz INT</t>
  </si>
  <si>
    <t>Facial Moist Lotion</t>
  </si>
  <si>
    <t>Hand Cream</t>
  </si>
  <si>
    <t>Foot Cream</t>
  </si>
  <si>
    <t>M9045502</t>
  </si>
  <si>
    <t>M4252201</t>
  </si>
  <si>
    <t>H1363220</t>
  </si>
  <si>
    <t>H1772320</t>
  </si>
  <si>
    <t>M9100701</t>
  </si>
  <si>
    <t>H2051720</t>
  </si>
  <si>
    <t>H2012520</t>
  </si>
  <si>
    <t>H1943320</t>
  </si>
  <si>
    <t>H1942120</t>
  </si>
  <si>
    <t>H2012920</t>
  </si>
  <si>
    <t>H1726520</t>
  </si>
  <si>
    <t>H2039920</t>
  </si>
  <si>
    <t>H1725920</t>
  </si>
  <si>
    <t>3304999002AA</t>
  </si>
  <si>
    <t>P1301163</t>
  </si>
  <si>
    <t>P1300983</t>
  </si>
  <si>
    <t>P1301037</t>
  </si>
  <si>
    <t>P1300396</t>
  </si>
  <si>
    <t>P1300740</t>
  </si>
  <si>
    <t>P1301096</t>
  </si>
  <si>
    <t>P1301057</t>
  </si>
  <si>
    <t>P1301062</t>
  </si>
  <si>
    <t>P1301063</t>
  </si>
  <si>
    <t>P1301127</t>
  </si>
  <si>
    <t>P1300736</t>
  </si>
  <si>
    <t>P1300622</t>
  </si>
  <si>
    <t>P1301015</t>
  </si>
  <si>
    <t>33059000AA</t>
  </si>
  <si>
    <t>Cliente</t>
  </si>
  <si>
    <t>OrgVda</t>
  </si>
  <si>
    <t>Canal</t>
  </si>
  <si>
    <t>Setor</t>
  </si>
  <si>
    <t>GrPreço</t>
  </si>
  <si>
    <t>MatEntrado</t>
  </si>
  <si>
    <t>Material</t>
  </si>
  <si>
    <t>Descrição</t>
  </si>
  <si>
    <t>NCM Matl</t>
  </si>
  <si>
    <t xml:space="preserve">  EAN13(UN)</t>
  </si>
  <si>
    <t xml:space="preserve">    Hierarquia</t>
  </si>
  <si>
    <t xml:space="preserve">  QtdMin</t>
  </si>
  <si>
    <t xml:space="preserve">  QtdVal</t>
  </si>
  <si>
    <t>BOM</t>
  </si>
  <si>
    <t xml:space="preserve">     PrçNFe(UN)</t>
  </si>
  <si>
    <t xml:space="preserve">           YPR0</t>
  </si>
  <si>
    <t xml:space="preserve">           ICMI</t>
  </si>
  <si>
    <t xml:space="preserve"> %YSX3</t>
  </si>
  <si>
    <t xml:space="preserve">           YSX3</t>
  </si>
  <si>
    <t xml:space="preserve"> %ZS06</t>
  </si>
  <si>
    <t xml:space="preserve">           ZS06</t>
  </si>
  <si>
    <t xml:space="preserve">           BX23</t>
  </si>
  <si>
    <t xml:space="preserve">           BX41</t>
  </si>
  <si>
    <t>Stat</t>
  </si>
  <si>
    <t>Orig</t>
  </si>
  <si>
    <t>Mensagens</t>
  </si>
  <si>
    <t>ICMS ST</t>
  </si>
  <si>
    <t>DROGARIA SAO PAULO SA</t>
  </si>
  <si>
    <t>Setores Selecionados: 49</t>
  </si>
  <si>
    <t>1301020201E3SCDGO3</t>
  </si>
  <si>
    <t xml:space="preserve"> IMPORTADO</t>
  </si>
  <si>
    <t>1314011603E1S1C1A1</t>
  </si>
  <si>
    <t>1317250201E3SCDDN9</t>
  </si>
  <si>
    <t>1305200101E3SBD7M3</t>
  </si>
  <si>
    <t>1313110201E3SFDVR3</t>
  </si>
  <si>
    <t>1317250101E3SCDDN9</t>
  </si>
  <si>
    <t>1314011904E1S1C2A5</t>
  </si>
  <si>
    <t>1314020202E1S1C1A1</t>
  </si>
  <si>
    <t>1317270101E3SBD5N9</t>
  </si>
  <si>
    <t>1313031301E3SFDVR3</t>
  </si>
  <si>
    <t>1313101801E3SFDTR1</t>
  </si>
  <si>
    <t>1347010101E3SDDLP0</t>
  </si>
  <si>
    <t>1313031402E3SFDVR3</t>
  </si>
  <si>
    <t>1314030202E1S1C1A1</t>
  </si>
  <si>
    <t>1314020501E1S1C1A1</t>
  </si>
  <si>
    <t>1347020101E3SDDLP0</t>
  </si>
  <si>
    <t>1313031601E3SFDTR1</t>
  </si>
  <si>
    <t>1313102001E3SFDVR3</t>
  </si>
  <si>
    <t>1313031701E3SFDVR3</t>
  </si>
  <si>
    <t>1313140101E3SFDTR1</t>
  </si>
  <si>
    <t>1313020501E3SFDVR3</t>
  </si>
  <si>
    <t>1314060101E1S1C3B4</t>
  </si>
  <si>
    <t>1313102101E3SFDVR3</t>
  </si>
  <si>
    <t>1317260301E3SCDDN9</t>
  </si>
  <si>
    <t>1317250302E3SCDDN9</t>
  </si>
  <si>
    <t>1314012801E1S1C1A1</t>
  </si>
  <si>
    <t>1317260601E3SCDDN9</t>
  </si>
  <si>
    <t>1330080101E3SBD7M3</t>
  </si>
  <si>
    <t>1344030501E3SDDJ06</t>
  </si>
  <si>
    <t>1317230201E3SCDDN9</t>
  </si>
  <si>
    <t>1301030301E3SBDGO3</t>
  </si>
  <si>
    <t>1330030101E3SBD8M9</t>
  </si>
  <si>
    <t>1312040101E4SJF6T9</t>
  </si>
  <si>
    <t>1317200101E3SCDDN7</t>
  </si>
  <si>
    <t>1345020101E3SBD7M8</t>
  </si>
  <si>
    <t>1314040301E1S1C2A6</t>
  </si>
  <si>
    <t>1314040101E1S1C1A1</t>
  </si>
  <si>
    <t>1301010101E3SBDGO3</t>
  </si>
  <si>
    <t>1302200101E3SCDHO4</t>
  </si>
  <si>
    <t>1317020101E3SCDFO2</t>
  </si>
  <si>
    <t>1312070201E4SJF6U2</t>
  </si>
  <si>
    <t>1323080501E2S6CKG5</t>
  </si>
  <si>
    <t>1323080502E2S6CKG5</t>
  </si>
  <si>
    <t>1323080503E2S6CKG5</t>
  </si>
  <si>
    <t>1323080504E2S6CKG5</t>
  </si>
  <si>
    <t>1323080205E2S6CKG5</t>
  </si>
  <si>
    <t>1305040301E3SBD7M2</t>
  </si>
  <si>
    <t>1312020201E4SJF6U2</t>
  </si>
  <si>
    <t>1312030101E4SJF6U2</t>
  </si>
  <si>
    <t>1312010301E4SJF6U5</t>
  </si>
  <si>
    <t>1323060313E2S6CKG2</t>
  </si>
  <si>
    <t>1323070401E2S6CPG4</t>
  </si>
  <si>
    <t>1323070402E2S6CPG4</t>
  </si>
  <si>
    <t>1323070404E2S6CPG4</t>
  </si>
  <si>
    <t>133178N9D0E4SJF5T7</t>
  </si>
  <si>
    <t>1312080201E4SJF6U2</t>
  </si>
  <si>
    <t>1317280101E3SBD6L8</t>
  </si>
  <si>
    <t>1330110101E3SBD7M6</t>
  </si>
  <si>
    <t>1345040101E3SBD7M2</t>
  </si>
  <si>
    <t>1350010301E3SBDCN3</t>
  </si>
  <si>
    <t>1350010201E3SBDCN3</t>
  </si>
  <si>
    <t>1350010101E3SBDCN3</t>
  </si>
  <si>
    <t>1348010101E3SBD5K8</t>
  </si>
  <si>
    <t>VCY IDEALIA SERUM 30ML</t>
  </si>
  <si>
    <t>1345050101E3SBD7M3</t>
  </si>
  <si>
    <t>1317240101E3SCDDN8</t>
  </si>
  <si>
    <t>1314070101E1S1C1A1</t>
  </si>
  <si>
    <t>ERROS Prd</t>
  </si>
  <si>
    <t>PRODUTOS REJEITADOS</t>
  </si>
  <si>
    <t xml:space="preserve">  1317260201E3SC</t>
  </si>
  <si>
    <t>NORM</t>
  </si>
  <si>
    <t>Hierarquia incompleta (8)</t>
  </si>
  <si>
    <t>E V1028 O material M6334900 tem status: Descontinuado</t>
  </si>
  <si>
    <t>28g</t>
  </si>
  <si>
    <t>S0904701</t>
  </si>
  <si>
    <t>S2783400</t>
  </si>
  <si>
    <t>S0798805</t>
  </si>
  <si>
    <t>S1111300</t>
  </si>
  <si>
    <t>M5978504</t>
  </si>
  <si>
    <t>H2038120</t>
  </si>
  <si>
    <t>H2086800</t>
  </si>
  <si>
    <t>H2038320</t>
  </si>
  <si>
    <t>H2080200</t>
  </si>
  <si>
    <t>MB104000</t>
  </si>
  <si>
    <t>H0262820</t>
  </si>
  <si>
    <t>MB077500</t>
  </si>
  <si>
    <t>H2046800</t>
  </si>
  <si>
    <t>H2117400</t>
  </si>
  <si>
    <t>M0365702</t>
  </si>
  <si>
    <t>M0138403</t>
  </si>
  <si>
    <t>H2064700</t>
  </si>
  <si>
    <t>H2065500</t>
  </si>
  <si>
    <t>H1513601</t>
  </si>
  <si>
    <t>H1727520</t>
  </si>
  <si>
    <t>05.02.2018                                                                                                                                                                Saída dinâmica de lista                                                                                                                                                                        1</t>
  </si>
  <si>
    <t>DROGARIA ARAUJO S A</t>
  </si>
  <si>
    <t>1323030101E2S6CNH0</t>
  </si>
  <si>
    <t>2401010101E3SCDGO3</t>
  </si>
  <si>
    <t>2401010201E3SCDGO3</t>
  </si>
  <si>
    <t>LRP KERIUM SHAMPOO GEL A.CASP 200ML</t>
  </si>
  <si>
    <t>2415050202E1S1C1A1</t>
  </si>
  <si>
    <t>LIPIKAR PAIN SURGRAS 80G BR .</t>
  </si>
  <si>
    <t>2409030301E4SHDZS5</t>
  </si>
  <si>
    <t>2409080202E3SDDLP6</t>
  </si>
  <si>
    <t>2404040101E3SCDDN9</t>
  </si>
  <si>
    <t>2404040202E3SCDDN9</t>
  </si>
  <si>
    <t>2404150100E3SCDDN9</t>
  </si>
  <si>
    <t>2404150200E3SCDDN9</t>
  </si>
  <si>
    <t>LRP ANTHELIOS AE FPS50 50G</t>
  </si>
  <si>
    <t>2417180201E3SFDVR3</t>
  </si>
  <si>
    <t>LRP ANTHELIOS AIRLICIUM FPS30 50G</t>
  </si>
  <si>
    <t>2417240101E3SFDVR3</t>
  </si>
  <si>
    <t>LRP ANTHELIOS BB CREAM FPS50 40G</t>
  </si>
  <si>
    <t>2417220101E3SFDVR3</t>
  </si>
  <si>
    <t>LRP ANTH AIRLICIUM FPS70 50G</t>
  </si>
  <si>
    <t>2417240200E3SFDVR3</t>
  </si>
  <si>
    <t>2419020503E3SDDNP8</t>
  </si>
  <si>
    <t>2419020201E3SDDNP8</t>
  </si>
  <si>
    <t>2419030101E3SBD9N0</t>
  </si>
  <si>
    <t>LRP LIPIKAR LOCAO 200ML 2016</t>
  </si>
  <si>
    <t>2409080401E3SDDLP6</t>
  </si>
  <si>
    <t>2417010200E3SFDVR1</t>
  </si>
  <si>
    <t>LRP ANTHELIOS FPS70 120ML</t>
  </si>
  <si>
    <t>2417011001E3SFDTR1</t>
  </si>
  <si>
    <t>2417010701E3SFDTR1</t>
  </si>
  <si>
    <t>LRP ANTH XL PROT CORPO FPS30 120ML</t>
  </si>
  <si>
    <t>2417010801E3SFDTR1</t>
  </si>
  <si>
    <t>2417050102E3SFDVR3</t>
  </si>
  <si>
    <t>LRP ANTH ALTA COB FPS60 CLARA 40ML</t>
  </si>
  <si>
    <t>2417200301E3SFDVR3</t>
  </si>
  <si>
    <t>LRP ANTH ALTA COB FPS60 MEDIA 40ML</t>
  </si>
  <si>
    <t>2417200302E3SFDVR3</t>
  </si>
  <si>
    <t>2417250100E3SFDVR3</t>
  </si>
  <si>
    <t>2417250200E3SFDVR3</t>
  </si>
  <si>
    <t>2417240503E3SFDVR3</t>
  </si>
  <si>
    <t>2417240502E3SFDVR3</t>
  </si>
  <si>
    <t>2428010201E3SBD6L8</t>
  </si>
  <si>
    <t>2409100101E3SDDLO9</t>
  </si>
  <si>
    <t>LRP EFFACLAR SABONETE AT 70G</t>
  </si>
  <si>
    <t>2404180101E3SCDDN9</t>
  </si>
  <si>
    <t>2404140301E3SCDDN9</t>
  </si>
  <si>
    <t>2417250301E3SFDTR1</t>
  </si>
  <si>
    <t>2417250401E3SFDTR1</t>
  </si>
  <si>
    <t>LRP ISO-UREA CREME 125ML</t>
  </si>
  <si>
    <t>2421010201E3SDDLP0</t>
  </si>
  <si>
    <t>2417240504E3SFDVR3</t>
  </si>
  <si>
    <t>LRP KERIUM DS AC INT 125ML 2018</t>
  </si>
  <si>
    <t>2415020101E1S1C1A1</t>
  </si>
  <si>
    <t>2415090101E1S1C1A1</t>
  </si>
  <si>
    <t>LRP EFFACLAR GEL CONCENTRADO 300G</t>
  </si>
  <si>
    <t>2404150501E3SCDDN9</t>
  </si>
  <si>
    <t>LRP EFFACLAR GEL CONC 150G  20DESC</t>
  </si>
  <si>
    <t>2404150101E3SCDDN9</t>
  </si>
  <si>
    <t>LRP CICAPLAST BAUME B5 40ML R$15OFF</t>
  </si>
  <si>
    <t>2419020601E3SDDNP8</t>
  </si>
  <si>
    <t>2415080202E1S1C1A1</t>
  </si>
  <si>
    <t>2401010501E3SCDGO3</t>
  </si>
  <si>
    <t>LRP EAU MICELLAIRE ULTRA 200ML FR</t>
  </si>
  <si>
    <t>2425060201E3SCDDN7</t>
  </si>
  <si>
    <t>2404160101E3SBD5L0</t>
  </si>
  <si>
    <t>2425060101E3SCDDN7</t>
  </si>
  <si>
    <t>2428020101E3SBD8M9</t>
  </si>
  <si>
    <t>2416070202E3SBD7M2</t>
  </si>
  <si>
    <t>2424060202E3SBD7M7</t>
  </si>
  <si>
    <t>2415100101E1S1C2A6</t>
  </si>
  <si>
    <t>2416090101E3SBD7M6</t>
  </si>
  <si>
    <t>2416100101E3SBD7M6</t>
  </si>
  <si>
    <t>2416080101E3SBD7M6</t>
  </si>
  <si>
    <t>2424080101E3SBD7M3</t>
  </si>
  <si>
    <t>2416110202E3SBD7M2</t>
  </si>
  <si>
    <t>2407090101E3SBD7M2</t>
  </si>
  <si>
    <t>LRP EFFACLAR EAU MICELLAIRE 200MLFR</t>
  </si>
  <si>
    <t>2404190201E3SCDDN7</t>
  </si>
  <si>
    <t>2404170101E3SBD7M3</t>
  </si>
  <si>
    <t>2409020303E3SDDLP6</t>
  </si>
  <si>
    <t>2404090201E3SBDAN1</t>
  </si>
  <si>
    <t>2416120101E3SBD7M6</t>
  </si>
  <si>
    <t>LRP EFFACLAR EAU MICELLAIRE 100ML</t>
  </si>
  <si>
    <t>2404190101E3SCDDN7</t>
  </si>
  <si>
    <t>2409020101E3SDDLP6</t>
  </si>
  <si>
    <t>2407090301E3SBD7M2</t>
  </si>
  <si>
    <t>2409070101E4SHDZS4</t>
  </si>
  <si>
    <t>2404200101E3SBDAN1</t>
  </si>
  <si>
    <t>2416100301E3SBD7M6</t>
  </si>
  <si>
    <t>2404210102E3SBDAN1</t>
  </si>
  <si>
    <t>LRP EFFAC BB BLUR PO COMP CLARA 9G</t>
  </si>
  <si>
    <t>2404210101E3SBDAN1</t>
  </si>
  <si>
    <t>2431010101E3SDDOP9</t>
  </si>
  <si>
    <t>2409070704E3SDDLP6</t>
  </si>
  <si>
    <t>EFFACLAR DUO(+) 40ML POR/SP</t>
  </si>
  <si>
    <t>4273010100E3SBD7M2</t>
  </si>
  <si>
    <t>SKC LHA CLEANSING GEL 80G</t>
  </si>
  <si>
    <t>4259010100E3SCDDN9</t>
  </si>
  <si>
    <t>4246010100E3SBDAN1</t>
  </si>
  <si>
    <t>SKC CE FERULIC 30ML</t>
  </si>
  <si>
    <t>4248010100E3SBD7M5</t>
  </si>
  <si>
    <t>4263010100E3SBD7M5</t>
  </si>
  <si>
    <t>4274010100E3SBD7M5</t>
  </si>
  <si>
    <t>4246010500E3SCDDN9</t>
  </si>
  <si>
    <t>4246010200E3SBDAN1</t>
  </si>
  <si>
    <t>4248010300E3SBD7M5</t>
  </si>
  <si>
    <t>4299020100E3SBDCN3</t>
  </si>
  <si>
    <t>4249010100E3SBDCN3</t>
  </si>
  <si>
    <t>4264030100E3SFDVR3</t>
  </si>
  <si>
    <t>4240010100E3SBD8M9</t>
  </si>
  <si>
    <t>4277010100E3SFDVR3</t>
  </si>
  <si>
    <t>4243010100E3SBD7M2</t>
  </si>
  <si>
    <t>4244010102E3SBD8M9</t>
  </si>
  <si>
    <t>4258010100E3SBD5K8</t>
  </si>
  <si>
    <t>4271010100E3SBD7M2</t>
  </si>
  <si>
    <t>4258010200E3SBD5K8</t>
  </si>
  <si>
    <t>4264010100E3SFDVR3</t>
  </si>
  <si>
    <t>SKC H.A. INTENSIFIER 30ML</t>
  </si>
  <si>
    <t>4282010100E3SBD7M2</t>
  </si>
  <si>
    <t>SKC HA INTENSIFIER 15ML</t>
  </si>
  <si>
    <t>4282010200E3SBD7M2</t>
  </si>
  <si>
    <t>SERVIMED COMERCIAL LTDA</t>
  </si>
  <si>
    <t>DIMED S A DISTR DE MEDICAMENTOS</t>
  </si>
  <si>
    <t>VENANCIO PROD FARMACEUTICOS LTDA</t>
  </si>
  <si>
    <t xml:space="preserve"> </t>
  </si>
  <si>
    <t>M2980604</t>
  </si>
  <si>
    <t>M1051505</t>
  </si>
  <si>
    <t>H2196900</t>
  </si>
  <si>
    <t>H2034020</t>
  </si>
  <si>
    <t>MB076100</t>
  </si>
  <si>
    <t>H2186100</t>
  </si>
  <si>
    <t>H2116200</t>
  </si>
  <si>
    <t>H2140100</t>
  </si>
  <si>
    <t>H2140300</t>
  </si>
  <si>
    <t>M3503604</t>
  </si>
  <si>
    <t>M9117500</t>
  </si>
  <si>
    <t>H2185500</t>
  </si>
  <si>
    <t>H2186700</t>
  </si>
  <si>
    <t>H2174800</t>
  </si>
  <si>
    <t>H2187300</t>
  </si>
  <si>
    <t>OS NMD 1</t>
  </si>
  <si>
    <t>VCY IDEAL SOLEIL A,ACNE FPS30 50G</t>
  </si>
  <si>
    <t>VCY  ID.SOLEIL ANTI IDADE FPS 50</t>
  </si>
  <si>
    <t>VCY IDEAL SOLEIL CLARIFY FPS60 40G .</t>
  </si>
  <si>
    <t xml:space="preserve">VCY IDEAL SOLEIL TS FPS50 40G </t>
  </si>
  <si>
    <t>VCY DERCOS SH A,CASP 125ML</t>
  </si>
  <si>
    <t>VCY IDEAL SOLEIL A,ACNE FPS30 40G</t>
  </si>
  <si>
    <t>VCY MINERALS 89 30ML</t>
  </si>
  <si>
    <t>VCY ID.SOLEIL CLARIFY MEDIA 40G .</t>
  </si>
  <si>
    <t>VCY NMD SKIN CORRECTOR 30ML</t>
  </si>
  <si>
    <t>VCY DERCOS AMPOLA ENERGIZANTE 40ML .</t>
  </si>
  <si>
    <t>VCY DERCOS AMPOLA REEQUILIBR 40ML .</t>
  </si>
  <si>
    <t>LIFTACTIV SUPREME EYES</t>
  </si>
  <si>
    <t>DT AS SH ENERGIS T150ML ES/RU/(POR)</t>
  </si>
  <si>
    <t>VCY ID.SOLEIL CLARIFY CLARA 40G .</t>
  </si>
  <si>
    <t>VCY ID.SOLEIL CLARIFY ESCURA 40G .</t>
  </si>
  <si>
    <t>VCY ID.SOLEIL EB FP50 COR CLARA 40G .</t>
  </si>
  <si>
    <t>VCY ID.SOLEIL EB FP50 MORENA 40G .</t>
  </si>
  <si>
    <t>VCY NORMADERM SABONETE 70G 20% Desc</t>
  </si>
  <si>
    <t>4,5g</t>
  </si>
  <si>
    <t>Cod Barra Unid (EAN13) - Unidade</t>
  </si>
  <si>
    <t>SOLAR</t>
  </si>
  <si>
    <t>P1301422</t>
  </si>
  <si>
    <t>P1301424</t>
  </si>
  <si>
    <t>P1301425</t>
  </si>
  <si>
    <t>P1300251</t>
  </si>
  <si>
    <t>P1300502</t>
  </si>
  <si>
    <t>P1300336</t>
  </si>
  <si>
    <t>Preço Maila</t>
  </si>
  <si>
    <t>DE</t>
  </si>
  <si>
    <t>PARA</t>
  </si>
  <si>
    <t>OK</t>
  </si>
  <si>
    <t>VCY NORMADERM SABONETE 40G</t>
  </si>
  <si>
    <t>Cód Compass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</si>
</sst>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 &quot;#,##0_);\(&quot;R$ &quot;#,##0\)"/>
    <numFmt numFmtId="167" formatCode="&quot;R$ &quot;#,##0.00_);[Red]\(&quot;R$ &quot;#,##0.00\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General_)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_-[$€]\ * #,##0.00_-;\-[$€]\ * #,##0.00_-;_-[$€]\ * &quot;-&quot;??_-;_-@_-"/>
    <numFmt numFmtId="174" formatCode="_(&quot;R$ &quot;* #,##0.00_);_(&quot;R$ &quot;* \(#,##0.00\);_(&quot;R$ &quot;* \-??_);_(@_)"/>
    <numFmt numFmtId="175" formatCode="#,#00"/>
    <numFmt numFmtId="176" formatCode="_-* #,##0.00\ _F_-;\-* #,##0.00\ _F_-;_-* &quot;-&quot;??\ _F_-;_-@_-"/>
    <numFmt numFmtId="177" formatCode="_ * #,##0_)_F_ ;_ * \(#,##0\)_F_ ;_ * &quot;-&quot;_)_F_ ;_ @_ "/>
    <numFmt numFmtId="178" formatCode="_ * #,##0.00_)_F_ ;_ * \(#,##0.00\)_F_ ;_ * &quot;-&quot;??_)_F_ ;_ @_ "/>
    <numFmt numFmtId="179" formatCode="_-* #,##0.0_-;\-* #,##0.0_-;_-* &quot;-&quot;??_-;_-@_-"/>
    <numFmt numFmtId="180" formatCode="_ * #,##0_)&quot;F&quot;_ ;_ * \(#,##0\)&quot;F&quot;_ ;_ * &quot;-&quot;_)&quot;F&quot;_ ;_ @_ "/>
    <numFmt numFmtId="181" formatCode="_ * #,##0.00_)&quot;F&quot;_ ;_ * \(#,##0.00\)&quot;F&quot;_ ;_ * &quot;-&quot;??_)&quot;F&quot;_ ;_ @_ "/>
    <numFmt numFmtId="182" formatCode="%#,#00"/>
    <numFmt numFmtId="183" formatCode="#.##000"/>
    <numFmt numFmtId="184" formatCode="#."/>
    <numFmt numFmtId="185" formatCode="#,##0;[Red]#,##0"/>
    <numFmt numFmtId="186" formatCode="_-* #,##0_-;\-* #,##0_-;_-* &quot;-&quot;??_-;_-@_-"/>
    <numFmt numFmtId="187" formatCode="#,##0.0"/>
    <numFmt numFmtId="188" formatCode="_(* #,##0.0_);_(* \(#,##0.0\);_(* &quot;-&quot;??_);_(@_)"/>
    <numFmt numFmtId="189" formatCode="0.0"/>
    <numFmt numFmtId="190" formatCode="&quot;R$ &quot;#,##0"/>
    <numFmt numFmtId="191" formatCode="&quot;R$ &quot;#,##0.00"/>
    <numFmt numFmtId="192" formatCode="_(* #,##0_);_(* \(#,##0\);_(* &quot;-&quot;??_);_(@_)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(&quot;Cr$&quot;* #,##0.00_);_(&quot;Cr$&quot;* \(#,##0.00\);_(&quot;Cr$&quot;* &quot;-&quot;??_);_(@_)"/>
    <numFmt numFmtId="196" formatCode="#,##0.0;[Red]\(#,##0.0\)"/>
    <numFmt numFmtId="197" formatCode="0.000_)"/>
    <numFmt numFmtId="198" formatCode="0,000.0"/>
    <numFmt numFmtId="199" formatCode="0.0%"/>
    <numFmt numFmtId="200" formatCode="0.00_)"/>
    <numFmt numFmtId="201" formatCode="_([$€]* #,##0.00_);_([$€]* \(#,##0.00\);_([$€]* &quot;-&quot;??_);_(@_)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3"/>
      <name val="Tms Rmn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0"/>
      <color indexed="12"/>
      <name val="Geneva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sz val="1"/>
      <color indexed="8"/>
      <name val="Courier New"/>
      <family val="3"/>
    </font>
    <font>
      <sz val="9"/>
      <color indexed="10"/>
      <name val="Geneva"/>
    </font>
    <font>
      <sz val="9"/>
      <name val="Univers (E1)"/>
    </font>
    <font>
      <sz val="12"/>
      <name val="Times New Roman"/>
      <family val="1"/>
    </font>
    <font>
      <sz val="10"/>
      <name val="Arial Narrow"/>
      <family val="2"/>
    </font>
    <font>
      <sz val="10"/>
      <color indexed="8"/>
      <name val="MS Sans Serif"/>
      <family val="2"/>
    </font>
    <font>
      <sz val="6"/>
      <name val="Univers (E1)"/>
    </font>
    <font>
      <u/>
      <sz val="10"/>
      <name val="Arial"/>
      <family val="2"/>
    </font>
    <font>
      <sz val="1"/>
      <color indexed="18"/>
      <name val="Courier New"/>
      <family val="3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6"/>
      <color indexed="36"/>
      <name val="AvantGarde Md BT"/>
      <family val="2"/>
    </font>
    <font>
      <b/>
      <sz val="8"/>
      <color indexed="9"/>
      <name val="Arial"/>
      <family val="2"/>
    </font>
    <font>
      <u/>
      <sz val="6"/>
      <color theme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5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b/>
      <sz val="10"/>
      <name val="Geneva"/>
    </font>
    <font>
      <i/>
      <sz val="12"/>
      <color indexed="20"/>
      <name val="Tms Rmn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50"/>
      <name val="Geneva"/>
    </font>
    <font>
      <sz val="10"/>
      <color indexed="11"/>
      <name val="Geneva"/>
    </font>
    <font>
      <sz val="8"/>
      <color indexed="8"/>
      <name val="Times New Roman"/>
      <family val="1"/>
    </font>
    <font>
      <sz val="11"/>
      <name val="Tms Rmn"/>
    </font>
    <font>
      <i/>
      <sz val="10"/>
      <color indexed="18"/>
      <name val="MS Sans Serif"/>
      <family val="2"/>
    </font>
    <font>
      <b/>
      <sz val="9"/>
      <name val="Times New Roman"/>
      <family val="1"/>
    </font>
    <font>
      <i/>
      <sz val="10"/>
      <color indexed="17"/>
      <name val="MS Sans Serif"/>
      <family val="2"/>
    </font>
    <font>
      <b/>
      <u/>
      <sz val="12"/>
      <color indexed="8"/>
      <name val="MS Sans Serif"/>
      <family val="2"/>
    </font>
    <font>
      <sz val="9"/>
      <name val="Times New Roman"/>
      <family val="1"/>
    </font>
    <font>
      <i/>
      <sz val="8"/>
      <color indexed="12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10"/>
      <name val="Geneva"/>
    </font>
    <font>
      <b/>
      <i/>
      <sz val="12"/>
      <color indexed="10"/>
      <name val="News Serif"/>
    </font>
    <font>
      <b/>
      <i/>
      <sz val="16"/>
      <name val="Helv"/>
    </font>
    <font>
      <i/>
      <sz val="10"/>
      <color indexed="30"/>
      <name val="Geneva"/>
    </font>
    <font>
      <i/>
      <sz val="10"/>
      <color indexed="61"/>
      <name val="MS Sans Serif"/>
      <family val="2"/>
    </font>
    <font>
      <sz val="10"/>
      <name val="Comic Sans MS"/>
      <family val="4"/>
    </font>
    <font>
      <b/>
      <sz val="8"/>
      <color indexed="10"/>
      <name val="Times New Roman"/>
      <family val="1"/>
    </font>
    <font>
      <i/>
      <sz val="10"/>
      <color indexed="56"/>
      <name val="Geneva"/>
    </font>
    <font>
      <i/>
      <sz val="9"/>
      <color indexed="24"/>
      <name val="Geneva"/>
    </font>
    <font>
      <b/>
      <sz val="9"/>
      <color indexed="12"/>
      <name val="Times New Roman"/>
      <family val="1"/>
    </font>
    <font>
      <sz val="10"/>
      <color indexed="25"/>
      <name val="Geneva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1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0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mediumGray">
        <fgColor indexed="8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darkGray">
        <fgColor indexed="21"/>
        <bgColor indexed="21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31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solid">
        <fgColor indexed="46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13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7"/>
        <bgColor indexed="27"/>
      </patternFill>
    </fill>
    <fill>
      <patternFill patternType="solid">
        <f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medium">
        <color rgb="FFBFBFBF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64">
    <xf numFmtId="0" fontId="0" fillId="0" borderId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3" borderId="0" applyNumberFormat="0" applyBorder="0" applyAlignment="0" applyProtection="0"/>
    <xf numFmtId="0" fontId="14" fillId="42" borderId="0" applyNumberFormat="0" applyBorder="0" applyAlignment="0" applyProtection="0"/>
    <xf numFmtId="0" fontId="35" fillId="0" borderId="0" applyNumberFormat="0" applyFill="0" applyBorder="0" applyAlignment="0">
      <protection locked="0"/>
    </xf>
    <xf numFmtId="0" fontId="16" fillId="3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44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2" fillId="0" borderId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1" fillId="34" borderId="2" applyNumberFormat="0" applyAlignment="0" applyProtection="0"/>
    <xf numFmtId="0" fontId="38" fillId="0" borderId="5">
      <alignment horizontal="right"/>
    </xf>
    <xf numFmtId="38" fontId="39" fillId="0" borderId="0" applyFont="0" applyFill="0" applyBorder="0" applyAlignment="0" applyProtection="0"/>
    <xf numFmtId="4" fontId="40" fillId="0" borderId="0" applyFont="0" applyFill="0" applyBorder="0" applyAlignment="0" applyProtection="0"/>
    <xf numFmtId="172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>
      <protection locked="0"/>
    </xf>
    <xf numFmtId="0" fontId="2" fillId="0" borderId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43" fillId="0" borderId="0"/>
    <xf numFmtId="173" fontId="3" fillId="0" borderId="0" applyFont="0" applyFill="0" applyBorder="0" applyAlignment="0" applyProtection="0"/>
    <xf numFmtId="174" fontId="3" fillId="0" borderId="0"/>
    <xf numFmtId="0" fontId="3" fillId="0" borderId="0"/>
    <xf numFmtId="0" fontId="18" fillId="0" borderId="0" applyNumberFormat="0" applyFill="0" applyBorder="0" applyAlignment="0" applyProtection="0"/>
    <xf numFmtId="175" fontId="42" fillId="0" borderId="0">
      <protection locked="0"/>
    </xf>
    <xf numFmtId="0" fontId="8" fillId="5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2" fillId="42" borderId="1" applyNumberFormat="0" applyAlignment="0" applyProtection="0"/>
    <xf numFmtId="0" fontId="38" fillId="0" borderId="9">
      <alignment horizontal="right"/>
    </xf>
    <xf numFmtId="0" fontId="23" fillId="0" borderId="3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42" borderId="0" applyNumberFormat="0" applyBorder="0" applyAlignment="0" applyProtection="0"/>
    <xf numFmtId="0" fontId="44" fillId="0" borderId="0">
      <alignment horizontal="left"/>
    </xf>
    <xf numFmtId="0" fontId="7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3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5" fillId="0" borderId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41" borderId="10" applyNumberFormat="0" applyFont="0" applyAlignment="0" applyProtection="0"/>
    <xf numFmtId="0" fontId="4" fillId="59" borderId="11"/>
    <xf numFmtId="0" fontId="2" fillId="58" borderId="0" applyNumberFormat="0" applyBorder="0" applyAlignment="0"/>
    <xf numFmtId="0" fontId="10" fillId="44" borderId="12" applyNumberFormat="0" applyAlignment="0" applyProtection="0"/>
    <xf numFmtId="182" fontId="42" fillId="0" borderId="0">
      <protection locked="0"/>
    </xf>
    <xf numFmtId="183" fontId="42" fillId="0" borderId="0">
      <protection locked="0"/>
    </xf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4" fontId="24" fillId="60" borderId="13" applyNumberFormat="0" applyProtection="0">
      <alignment vertical="center"/>
    </xf>
    <xf numFmtId="4" fontId="25" fillId="60" borderId="13" applyNumberFormat="0" applyProtection="0">
      <alignment vertical="center"/>
    </xf>
    <xf numFmtId="4" fontId="24" fillId="60" borderId="13" applyNumberFormat="0" applyProtection="0">
      <alignment horizontal="left" vertical="center" indent="1"/>
    </xf>
    <xf numFmtId="0" fontId="24" fillId="60" borderId="13" applyNumberFormat="0" applyProtection="0">
      <alignment horizontal="left" vertical="top" indent="1"/>
    </xf>
    <xf numFmtId="4" fontId="24" fillId="3" borderId="0" applyNumberFormat="0" applyProtection="0">
      <alignment horizontal="left" vertical="center" indent="1"/>
    </xf>
    <xf numFmtId="4" fontId="6" fillId="8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4" fontId="6" fillId="51" borderId="13" applyNumberFormat="0" applyProtection="0">
      <alignment horizontal="right" vertical="center"/>
    </xf>
    <xf numFmtId="4" fontId="6" fillId="54" borderId="13" applyNumberFormat="0" applyProtection="0">
      <alignment horizontal="right" vertical="center"/>
    </xf>
    <xf numFmtId="4" fontId="6" fillId="61" borderId="13" applyNumberFormat="0" applyProtection="0">
      <alignment horizontal="right" vertical="center"/>
    </xf>
    <xf numFmtId="4" fontId="6" fillId="62" borderId="13" applyNumberFormat="0" applyProtection="0">
      <alignment horizontal="right" vertical="center"/>
    </xf>
    <xf numFmtId="4" fontId="6" fillId="16" borderId="13" applyNumberFormat="0" applyProtection="0">
      <alignment horizontal="right" vertical="center"/>
    </xf>
    <xf numFmtId="4" fontId="6" fillId="43" borderId="13" applyNumberFormat="0" applyProtection="0">
      <alignment horizontal="right" vertical="center"/>
    </xf>
    <xf numFmtId="4" fontId="6" fillId="63" borderId="13" applyNumberFormat="0" applyProtection="0">
      <alignment horizontal="right" vertical="center"/>
    </xf>
    <xf numFmtId="4" fontId="24" fillId="64" borderId="14" applyNumberFormat="0" applyProtection="0">
      <alignment horizontal="left" vertical="center" indent="1"/>
    </xf>
    <xf numFmtId="4" fontId="6" fillId="65" borderId="0" applyNumberFormat="0" applyProtection="0">
      <alignment horizontal="left" vertical="center" indent="1"/>
    </xf>
    <xf numFmtId="4" fontId="26" fillId="15" borderId="0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65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0" fontId="2" fillId="15" borderId="13" applyNumberFormat="0" applyProtection="0">
      <alignment horizontal="left" vertical="center" indent="1"/>
    </xf>
    <xf numFmtId="0" fontId="2" fillId="15" borderId="13" applyNumberFormat="0" applyProtection="0">
      <alignment horizontal="left" vertical="top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top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top" indent="1"/>
    </xf>
    <xf numFmtId="0" fontId="2" fillId="65" borderId="13" applyNumberFormat="0" applyProtection="0">
      <alignment horizontal="left" vertical="center" indent="1"/>
    </xf>
    <xf numFmtId="0" fontId="2" fillId="65" borderId="13" applyNumberFormat="0" applyProtection="0">
      <alignment horizontal="left" vertical="top" indent="1"/>
    </xf>
    <xf numFmtId="0" fontId="2" fillId="6" borderId="15" applyNumberFormat="0">
      <protection locked="0"/>
    </xf>
    <xf numFmtId="4" fontId="6" fillId="5" borderId="13" applyNumberFormat="0" applyProtection="0">
      <alignment vertical="center"/>
    </xf>
    <xf numFmtId="4" fontId="27" fillId="5" borderId="13" applyNumberFormat="0" applyProtection="0">
      <alignment vertical="center"/>
    </xf>
    <xf numFmtId="4" fontId="6" fillId="5" borderId="13" applyNumberFormat="0" applyProtection="0">
      <alignment horizontal="left" vertical="center" indent="1"/>
    </xf>
    <xf numFmtId="0" fontId="6" fillId="5" borderId="13" applyNumberFormat="0" applyProtection="0">
      <alignment horizontal="left" vertical="top" indent="1"/>
    </xf>
    <xf numFmtId="4" fontId="6" fillId="65" borderId="13" applyNumberFormat="0" applyProtection="0">
      <alignment horizontal="right" vertical="center"/>
    </xf>
    <xf numFmtId="4" fontId="27" fillId="65" borderId="13" applyNumberFormat="0" applyProtection="0">
      <alignment horizontal="right" vertical="center"/>
    </xf>
    <xf numFmtId="4" fontId="6" fillId="3" borderId="13" applyNumberFormat="0" applyProtection="0">
      <alignment horizontal="left" vertical="center" indent="1"/>
    </xf>
    <xf numFmtId="0" fontId="6" fillId="3" borderId="13" applyNumberFormat="0" applyProtection="0">
      <alignment horizontal="left" vertical="top" indent="1"/>
    </xf>
    <xf numFmtId="4" fontId="28" fillId="66" borderId="0" applyNumberFormat="0" applyProtection="0">
      <alignment horizontal="left" vertical="center" indent="1"/>
    </xf>
    <xf numFmtId="4" fontId="29" fillId="65" borderId="13" applyNumberFormat="0" applyProtection="0">
      <alignment horizontal="right" vertical="center"/>
    </xf>
    <xf numFmtId="184" fontId="50" fillId="0" borderId="0">
      <protection locked="0"/>
    </xf>
    <xf numFmtId="169" fontId="4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37" borderId="0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>
      <alignment horizontal="left"/>
    </xf>
    <xf numFmtId="0" fontId="51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4" fontId="55" fillId="0" borderId="0">
      <protection locked="0"/>
    </xf>
    <xf numFmtId="184" fontId="55" fillId="0" borderId="0">
      <protection locked="0"/>
    </xf>
    <xf numFmtId="0" fontId="56" fillId="0" borderId="0">
      <alignment horizontal="left"/>
    </xf>
    <xf numFmtId="0" fontId="57" fillId="67" borderId="18">
      <alignment horizontal="center"/>
    </xf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41" borderId="10" applyNumberFormat="0" applyFont="0" applyAlignment="0" applyProtection="0"/>
    <xf numFmtId="4" fontId="6" fillId="65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0" fontId="2" fillId="15" borderId="13" applyNumberFormat="0" applyProtection="0">
      <alignment horizontal="left" vertical="center" indent="1"/>
    </xf>
    <xf numFmtId="0" fontId="2" fillId="15" borderId="13" applyNumberFormat="0" applyProtection="0">
      <alignment horizontal="left" vertical="top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top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top" indent="1"/>
    </xf>
    <xf numFmtId="0" fontId="2" fillId="65" borderId="13" applyNumberFormat="0" applyProtection="0">
      <alignment horizontal="left" vertical="center" indent="1"/>
    </xf>
    <xf numFmtId="0" fontId="2" fillId="65" borderId="13" applyNumberFormat="0" applyProtection="0">
      <alignment horizontal="left" vertical="top" indent="1"/>
    </xf>
    <xf numFmtId="0" fontId="2" fillId="6" borderId="15" applyNumberFormat="0">
      <protection locked="0"/>
    </xf>
    <xf numFmtId="169" fontId="1" fillId="0" borderId="0" applyFont="0" applyFill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115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3" borderId="0" applyNumberFormat="0" applyBorder="0" applyAlignment="0" applyProtection="0"/>
    <xf numFmtId="0" fontId="3" fillId="117" borderId="0" applyNumberFormat="0" applyBorder="0" applyAlignment="0" applyProtection="0"/>
    <xf numFmtId="0" fontId="3" fillId="117" borderId="0" applyNumberFormat="0" applyBorder="0" applyAlignment="0" applyProtection="0"/>
    <xf numFmtId="0" fontId="3" fillId="118" borderId="0" applyNumberFormat="0" applyBorder="0" applyAlignment="0" applyProtection="0"/>
    <xf numFmtId="0" fontId="3" fillId="118" borderId="0" applyNumberFormat="0" applyBorder="0" applyAlignment="0" applyProtection="0"/>
    <xf numFmtId="0" fontId="14" fillId="119" borderId="0" applyNumberFormat="0" applyBorder="0" applyAlignment="0" applyProtection="0"/>
    <xf numFmtId="0" fontId="14" fillId="120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12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9" borderId="0" applyNumberFormat="0" applyBorder="0" applyAlignment="0" applyProtection="0"/>
    <xf numFmtId="0" fontId="14" fillId="115" borderId="0" applyNumberFormat="0" applyBorder="0" applyAlignment="0" applyProtection="0"/>
    <xf numFmtId="0" fontId="14" fillId="11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4" fillId="122" borderId="0" applyNumberFormat="0" applyBorder="0" applyAlignment="0" applyProtection="0"/>
    <xf numFmtId="0" fontId="14" fillId="123" borderId="0" applyNumberFormat="0" applyBorder="0" applyAlignment="0" applyProtection="0"/>
    <xf numFmtId="0" fontId="3" fillId="118" borderId="0" applyNumberFormat="0" applyBorder="0" applyAlignment="0" applyProtection="0"/>
    <xf numFmtId="0" fontId="3" fillId="118" borderId="0" applyNumberFormat="0" applyBorder="0" applyAlignment="0" applyProtection="0"/>
    <xf numFmtId="0" fontId="77" fillId="124" borderId="47" applyNumberFormat="0" applyAlignment="0" applyProtection="0"/>
    <xf numFmtId="0" fontId="11" fillId="121" borderId="2" applyNumberFormat="0" applyAlignment="0" applyProtection="0"/>
    <xf numFmtId="0" fontId="8" fillId="0" borderId="48" applyNumberFormat="0" applyFill="0" applyAlignment="0" applyProtection="0"/>
    <xf numFmtId="0" fontId="13" fillId="125" borderId="0" applyNumberFormat="0" applyBorder="0" applyAlignment="0" applyProtection="0"/>
    <xf numFmtId="0" fontId="13" fillId="126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120" borderId="0" applyNumberFormat="0" applyBorder="0" applyAlignment="0" applyProtection="0"/>
    <xf numFmtId="0" fontId="14" fillId="121" borderId="0" applyNumberFormat="0" applyBorder="0" applyAlignment="0" applyProtection="0"/>
    <xf numFmtId="0" fontId="14" fillId="115" borderId="0" applyNumberFormat="0" applyBorder="0" applyAlignment="0" applyProtection="0"/>
    <xf numFmtId="0" fontId="14" fillId="123" borderId="0" applyNumberFormat="0" applyBorder="0" applyAlignment="0" applyProtection="0"/>
    <xf numFmtId="0" fontId="22" fillId="42" borderId="47" applyNumberFormat="0" applyAlignment="0" applyProtection="0"/>
    <xf numFmtId="0" fontId="7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127" borderId="0"/>
    <xf numFmtId="0" fontId="7" fillId="41" borderId="47" applyNumberFormat="0" applyFont="0" applyAlignment="0" applyProtection="0"/>
    <xf numFmtId="0" fontId="7" fillId="41" borderId="47" applyNumberFormat="0" applyFont="0" applyAlignment="0" applyProtection="0"/>
    <xf numFmtId="9" fontId="3" fillId="0" borderId="0" applyFont="0" applyFill="0" applyBorder="0" applyAlignment="0" applyProtection="0"/>
    <xf numFmtId="0" fontId="10" fillId="124" borderId="12" applyNumberFormat="0" applyAlignment="0" applyProtection="0"/>
    <xf numFmtId="4" fontId="7" fillId="60" borderId="47" applyNumberFormat="0" applyProtection="0">
      <alignment vertical="center"/>
    </xf>
    <xf numFmtId="4" fontId="7" fillId="60" borderId="47" applyNumberFormat="0" applyProtection="0">
      <alignment vertical="center"/>
    </xf>
    <xf numFmtId="4" fontId="79" fillId="128" borderId="47" applyNumberFormat="0" applyProtection="0">
      <alignment vertical="center"/>
    </xf>
    <xf numFmtId="4" fontId="7" fillId="128" borderId="47" applyNumberFormat="0" applyProtection="0">
      <alignment horizontal="left" vertical="center" indent="1"/>
    </xf>
    <xf numFmtId="4" fontId="7" fillId="128" borderId="47" applyNumberFormat="0" applyProtection="0">
      <alignment horizontal="left" vertical="center" indent="1"/>
    </xf>
    <xf numFmtId="0" fontId="80" fillId="60" borderId="13" applyNumberFormat="0" applyProtection="0">
      <alignment horizontal="left" vertical="top" indent="1"/>
    </xf>
    <xf numFmtId="4" fontId="7" fillId="113" borderId="47" applyNumberFormat="0" applyProtection="0">
      <alignment horizontal="left" vertical="center" indent="1"/>
    </xf>
    <xf numFmtId="4" fontId="7" fillId="113" borderId="47" applyNumberFormat="0" applyProtection="0">
      <alignment horizontal="left" vertical="center" indent="1"/>
    </xf>
    <xf numFmtId="4" fontId="7" fillId="8" borderId="47" applyNumberFormat="0" applyProtection="0">
      <alignment horizontal="right" vertical="center"/>
    </xf>
    <xf numFmtId="4" fontId="7" fillId="8" borderId="47" applyNumberFormat="0" applyProtection="0">
      <alignment horizontal="right" vertical="center"/>
    </xf>
    <xf numFmtId="4" fontId="7" fillId="129" borderId="47" applyNumberFormat="0" applyProtection="0">
      <alignment horizontal="right" vertical="center"/>
    </xf>
    <xf numFmtId="4" fontId="7" fillId="129" borderId="47" applyNumberFormat="0" applyProtection="0">
      <alignment horizontal="right" vertical="center"/>
    </xf>
    <xf numFmtId="4" fontId="7" fillId="51" borderId="49" applyNumberFormat="0" applyProtection="0">
      <alignment horizontal="right" vertical="center"/>
    </xf>
    <xf numFmtId="4" fontId="7" fillId="51" borderId="49" applyNumberFormat="0" applyProtection="0">
      <alignment horizontal="right" vertical="center"/>
    </xf>
    <xf numFmtId="4" fontId="7" fillId="54" borderId="47" applyNumberFormat="0" applyProtection="0">
      <alignment horizontal="right" vertical="center"/>
    </xf>
    <xf numFmtId="4" fontId="7" fillId="54" borderId="47" applyNumberFormat="0" applyProtection="0">
      <alignment horizontal="right" vertical="center"/>
    </xf>
    <xf numFmtId="4" fontId="7" fillId="61" borderId="47" applyNumberFormat="0" applyProtection="0">
      <alignment horizontal="right" vertical="center"/>
    </xf>
    <xf numFmtId="4" fontId="7" fillId="61" borderId="47" applyNumberFormat="0" applyProtection="0">
      <alignment horizontal="right" vertical="center"/>
    </xf>
    <xf numFmtId="4" fontId="7" fillId="62" borderId="47" applyNumberFormat="0" applyProtection="0">
      <alignment horizontal="right" vertical="center"/>
    </xf>
    <xf numFmtId="4" fontId="7" fillId="62" borderId="47" applyNumberFormat="0" applyProtection="0">
      <alignment horizontal="right" vertical="center"/>
    </xf>
    <xf numFmtId="4" fontId="7" fillId="16" borderId="47" applyNumberFormat="0" applyProtection="0">
      <alignment horizontal="right" vertical="center"/>
    </xf>
    <xf numFmtId="4" fontId="7" fillId="16" borderId="47" applyNumberFormat="0" applyProtection="0">
      <alignment horizontal="right" vertical="center"/>
    </xf>
    <xf numFmtId="4" fontId="7" fillId="43" borderId="47" applyNumberFormat="0" applyProtection="0">
      <alignment horizontal="right" vertical="center"/>
    </xf>
    <xf numFmtId="4" fontId="7" fillId="43" borderId="47" applyNumberFormat="0" applyProtection="0">
      <alignment horizontal="right" vertical="center"/>
    </xf>
    <xf numFmtId="4" fontId="7" fillId="63" borderId="47" applyNumberFormat="0" applyProtection="0">
      <alignment horizontal="right" vertical="center"/>
    </xf>
    <xf numFmtId="4" fontId="7" fillId="63" borderId="47" applyNumberFormat="0" applyProtection="0">
      <alignment horizontal="right" vertical="center"/>
    </xf>
    <xf numFmtId="4" fontId="7" fillId="64" borderId="49" applyNumberFormat="0" applyProtection="0">
      <alignment horizontal="left" vertical="center" indent="1"/>
    </xf>
    <xf numFmtId="4" fontId="7" fillId="64" borderId="49" applyNumberFormat="0" applyProtection="0">
      <alignment horizontal="left" vertical="center" indent="1"/>
    </xf>
    <xf numFmtId="4" fontId="2" fillId="15" borderId="49" applyNumberFormat="0" applyProtection="0">
      <alignment horizontal="left" vertical="center" indent="1"/>
    </xf>
    <xf numFmtId="4" fontId="2" fillId="15" borderId="49" applyNumberFormat="0" applyProtection="0">
      <alignment horizontal="left" vertical="center" indent="1"/>
    </xf>
    <xf numFmtId="4" fontId="7" fillId="3" borderId="47" applyNumberFormat="0" applyProtection="0">
      <alignment horizontal="right" vertical="center"/>
    </xf>
    <xf numFmtId="4" fontId="7" fillId="3" borderId="47" applyNumberFormat="0" applyProtection="0">
      <alignment horizontal="right" vertical="center"/>
    </xf>
    <xf numFmtId="4" fontId="7" fillId="65" borderId="49" applyNumberFormat="0" applyProtection="0">
      <alignment horizontal="left" vertical="center" indent="1"/>
    </xf>
    <xf numFmtId="4" fontId="7" fillId="65" borderId="49" applyNumberFormat="0" applyProtection="0">
      <alignment horizontal="left" vertical="center" indent="1"/>
    </xf>
    <xf numFmtId="4" fontId="7" fillId="3" borderId="49" applyNumberFormat="0" applyProtection="0">
      <alignment horizontal="left" vertical="center" indent="1"/>
    </xf>
    <xf numFmtId="4" fontId="7" fillId="3" borderId="49" applyNumberFormat="0" applyProtection="0">
      <alignment horizontal="left" vertical="center" indent="1"/>
    </xf>
    <xf numFmtId="0" fontId="7" fillId="17" borderId="47" applyNumberFormat="0" applyProtection="0">
      <alignment horizontal="left" vertical="center" indent="1"/>
    </xf>
    <xf numFmtId="0" fontId="7" fillId="17" borderId="47" applyNumberFormat="0" applyProtection="0">
      <alignment horizontal="left" vertical="center" indent="1"/>
    </xf>
    <xf numFmtId="0" fontId="7" fillId="15" borderId="13" applyNumberFormat="0" applyProtection="0">
      <alignment horizontal="left" vertical="top" indent="1"/>
    </xf>
    <xf numFmtId="0" fontId="7" fillId="15" borderId="13" applyNumberFormat="0" applyProtection="0">
      <alignment horizontal="left" vertical="top" indent="1"/>
    </xf>
    <xf numFmtId="0" fontId="7" fillId="130" borderId="47" applyNumberFormat="0" applyProtection="0">
      <alignment horizontal="left" vertical="center" indent="1"/>
    </xf>
    <xf numFmtId="0" fontId="7" fillId="130" borderId="47" applyNumberFormat="0" applyProtection="0">
      <alignment horizontal="left" vertical="center" indent="1"/>
    </xf>
    <xf numFmtId="0" fontId="7" fillId="3" borderId="13" applyNumberFormat="0" applyProtection="0">
      <alignment horizontal="left" vertical="top" indent="1"/>
    </xf>
    <xf numFmtId="0" fontId="7" fillId="3" borderId="13" applyNumberFormat="0" applyProtection="0">
      <alignment horizontal="left" vertical="top" indent="1"/>
    </xf>
    <xf numFmtId="0" fontId="7" fillId="7" borderId="47" applyNumberFormat="0" applyProtection="0">
      <alignment horizontal="left" vertical="center" indent="1"/>
    </xf>
    <xf numFmtId="0" fontId="7" fillId="7" borderId="47" applyNumberFormat="0" applyProtection="0">
      <alignment horizontal="left" vertical="center" indent="1"/>
    </xf>
    <xf numFmtId="0" fontId="7" fillId="7" borderId="13" applyNumberFormat="0" applyProtection="0">
      <alignment horizontal="left" vertical="top" indent="1"/>
    </xf>
    <xf numFmtId="0" fontId="7" fillId="7" borderId="13" applyNumberFormat="0" applyProtection="0">
      <alignment horizontal="left" vertical="top" indent="1"/>
    </xf>
    <xf numFmtId="0" fontId="7" fillId="65" borderId="47" applyNumberFormat="0" applyProtection="0">
      <alignment horizontal="left" vertical="center" indent="1"/>
    </xf>
    <xf numFmtId="0" fontId="7" fillId="65" borderId="47" applyNumberFormat="0" applyProtection="0">
      <alignment horizontal="left" vertical="center" indent="1"/>
    </xf>
    <xf numFmtId="0" fontId="7" fillId="65" borderId="13" applyNumberFormat="0" applyProtection="0">
      <alignment horizontal="left" vertical="top" indent="1"/>
    </xf>
    <xf numFmtId="0" fontId="7" fillId="65" borderId="13" applyNumberFormat="0" applyProtection="0">
      <alignment horizontal="left" vertical="top" indent="1"/>
    </xf>
    <xf numFmtId="0" fontId="7" fillId="6" borderId="50" applyNumberFormat="0">
      <protection locked="0"/>
    </xf>
    <xf numFmtId="0" fontId="7" fillId="6" borderId="50" applyNumberFormat="0">
      <protection locked="0"/>
    </xf>
    <xf numFmtId="0" fontId="38" fillId="15" borderId="51" applyBorder="0"/>
    <xf numFmtId="4" fontId="81" fillId="5" borderId="13" applyNumberFormat="0" applyProtection="0">
      <alignment vertical="center"/>
    </xf>
    <xf numFmtId="4" fontId="79" fillId="131" borderId="15" applyNumberFormat="0" applyProtection="0">
      <alignment vertical="center"/>
    </xf>
    <xf numFmtId="4" fontId="81" fillId="17" borderId="13" applyNumberFormat="0" applyProtection="0">
      <alignment horizontal="left" vertical="center" indent="1"/>
    </xf>
    <xf numFmtId="0" fontId="81" fillId="5" borderId="13" applyNumberFormat="0" applyProtection="0">
      <alignment horizontal="left" vertical="top" indent="1"/>
    </xf>
    <xf numFmtId="4" fontId="7" fillId="0" borderId="47" applyNumberFormat="0" applyProtection="0">
      <alignment horizontal="right" vertical="center"/>
    </xf>
    <xf numFmtId="4" fontId="7" fillId="0" borderId="47" applyNumberFormat="0" applyProtection="0">
      <alignment horizontal="right" vertical="center"/>
    </xf>
    <xf numFmtId="4" fontId="79" fillId="68" borderId="47" applyNumberFormat="0" applyProtection="0">
      <alignment horizontal="right" vertical="center"/>
    </xf>
    <xf numFmtId="4" fontId="7" fillId="113" borderId="47" applyNumberFormat="0" applyProtection="0">
      <alignment horizontal="left" vertical="center" indent="1"/>
    </xf>
    <xf numFmtId="4" fontId="7" fillId="113" borderId="47" applyNumberFormat="0" applyProtection="0">
      <alignment horizontal="left" vertical="center" indent="1"/>
    </xf>
    <xf numFmtId="4" fontId="6" fillId="3" borderId="13" applyNumberFormat="0" applyProtection="0">
      <alignment horizontal="left" vertical="center" indent="1"/>
    </xf>
    <xf numFmtId="4" fontId="7" fillId="113" borderId="47" applyNumberFormat="0" applyProtection="0">
      <alignment horizontal="left" vertical="center" indent="1"/>
    </xf>
    <xf numFmtId="0" fontId="81" fillId="3" borderId="13" applyNumberFormat="0" applyProtection="0">
      <alignment horizontal="left" vertical="top" indent="1"/>
    </xf>
    <xf numFmtId="4" fontId="82" fillId="66" borderId="49" applyNumberFormat="0" applyProtection="0">
      <alignment horizontal="left" vertical="center" indent="1"/>
    </xf>
    <xf numFmtId="0" fontId="7" fillId="132" borderId="15"/>
    <xf numFmtId="0" fontId="7" fillId="132" borderId="15"/>
    <xf numFmtId="4" fontId="83" fillId="6" borderId="47" applyNumberFormat="0" applyProtection="0">
      <alignment horizontal="right" vertical="center"/>
    </xf>
    <xf numFmtId="169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52" applyNumberFormat="0" applyFill="0" applyAlignment="0" applyProtection="0"/>
    <xf numFmtId="0" fontId="21" fillId="0" borderId="5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54" applyNumberFormat="0" applyFill="0" applyAlignment="0" applyProtection="0"/>
    <xf numFmtId="169" fontId="2" fillId="0" borderId="0" applyFon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133" borderId="0"/>
    <xf numFmtId="0" fontId="3" fillId="10" borderId="0"/>
    <xf numFmtId="0" fontId="3" fillId="11" borderId="0"/>
    <xf numFmtId="0" fontId="3" fillId="134" borderId="0"/>
    <xf numFmtId="0" fontId="3" fillId="135" borderId="0"/>
    <xf numFmtId="0" fontId="3" fillId="136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7" borderId="0"/>
    <xf numFmtId="0" fontId="3" fillId="20" borderId="0"/>
    <xf numFmtId="0" fontId="3" fillId="21" borderId="0"/>
    <xf numFmtId="0" fontId="3" fillId="134" borderId="0"/>
    <xf numFmtId="0" fontId="3" fillId="137" borderId="0"/>
    <xf numFmtId="0" fontId="3" fillId="22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95" fontId="85" fillId="0" borderId="0" applyNumberFormat="0" applyFont="0" applyFill="0" applyBorder="0" applyAlignment="0" applyProtection="0">
      <alignment horizontal="centerContinuous" vertical="center"/>
    </xf>
    <xf numFmtId="0" fontId="2" fillId="0" borderId="0" applyNumberFormat="0" applyFill="0" applyBorder="0" applyAlignment="0" applyProtection="0"/>
    <xf numFmtId="0" fontId="86" fillId="0" borderId="0"/>
    <xf numFmtId="0" fontId="87" fillId="0" borderId="0"/>
    <xf numFmtId="1" fontId="88" fillId="0" borderId="0" applyFill="0" applyBorder="0" applyProtection="0">
      <alignment horizontal="right" wrapText="1"/>
      <protection locked="0"/>
    </xf>
    <xf numFmtId="196" fontId="89" fillId="0" borderId="0" applyFill="0" applyBorder="0" applyProtection="0">
      <alignment horizontal="right"/>
      <protection locked="0"/>
    </xf>
    <xf numFmtId="1" fontId="88" fillId="0" borderId="0" applyFill="0" applyBorder="0" applyProtection="0">
      <alignment horizontal="right" wrapText="1"/>
      <protection locked="0"/>
    </xf>
    <xf numFmtId="0" fontId="90" fillId="0" borderId="0" applyNumberFormat="0" applyFill="0" applyBorder="0" applyProtection="0">
      <protection locked="0"/>
    </xf>
    <xf numFmtId="196" fontId="91" fillId="0" borderId="0">
      <protection locked="0"/>
    </xf>
    <xf numFmtId="0" fontId="90" fillId="0" borderId="0" applyNumberFormat="0" applyFill="0" applyBorder="0" applyProtection="0">
      <protection locked="0"/>
    </xf>
    <xf numFmtId="0" fontId="92" fillId="0" borderId="0"/>
    <xf numFmtId="0" fontId="93" fillId="0" borderId="0"/>
    <xf numFmtId="1" fontId="94" fillId="0" borderId="0">
      <protection locked="0"/>
    </xf>
    <xf numFmtId="197" fontId="95" fillId="0" borderId="0"/>
    <xf numFmtId="197" fontId="95" fillId="0" borderId="0"/>
    <xf numFmtId="197" fontId="95" fillId="0" borderId="0"/>
    <xf numFmtId="197" fontId="95" fillId="0" borderId="0"/>
    <xf numFmtId="197" fontId="95" fillId="0" borderId="0"/>
    <xf numFmtId="197" fontId="95" fillId="0" borderId="0"/>
    <xf numFmtId="197" fontId="95" fillId="0" borderId="0"/>
    <xf numFmtId="197" fontId="95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96" fillId="0" borderId="0"/>
    <xf numFmtId="195" fontId="2" fillId="0" borderId="0" applyFont="0" applyFill="0" applyBorder="0" applyAlignment="0" applyProtection="0"/>
    <xf numFmtId="17" fontId="97" fillId="0" borderId="55" applyFont="0" applyFill="0" applyBorder="0" applyAlignment="0" applyProtection="0"/>
    <xf numFmtId="0" fontId="98" fillId="0" borderId="0">
      <protection hidden="1"/>
    </xf>
    <xf numFmtId="173" fontId="3" fillId="0" borderId="0" applyFont="0" applyFill="0" applyBorder="0" applyAlignment="0" applyProtection="0"/>
    <xf numFmtId="174" fontId="3" fillId="0" borderId="0"/>
    <xf numFmtId="0" fontId="3" fillId="0" borderId="0"/>
    <xf numFmtId="0" fontId="99" fillId="138" borderId="0"/>
    <xf numFmtId="198" fontId="2" fillId="0" borderId="0" applyFont="0" applyFill="0" applyBorder="0" applyAlignment="0" applyProtection="0">
      <protection locked="0"/>
    </xf>
    <xf numFmtId="13" fontId="100" fillId="0" borderId="0" applyFont="0" applyFill="0" applyBorder="0" applyAlignment="0" applyProtection="0">
      <protection locked="0"/>
    </xf>
    <xf numFmtId="199" fontId="101" fillId="0" borderId="0" applyFill="0" applyBorder="0" applyProtection="0">
      <alignment horizontal="right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3" fontId="88" fillId="0" borderId="23" applyNumberFormat="0" applyFont="0" applyFill="0" applyAlignment="0" applyProtection="0">
      <alignment horizontal="right" wrapText="1"/>
      <protection locked="0"/>
    </xf>
    <xf numFmtId="0" fontId="103" fillId="139" borderId="0">
      <protection hidden="1"/>
    </xf>
    <xf numFmtId="0" fontId="86" fillId="138" borderId="0"/>
    <xf numFmtId="0" fontId="86" fillId="140" borderId="0" applyNumberFormat="0" applyFont="0">
      <protection hidden="1"/>
    </xf>
    <xf numFmtId="0" fontId="104" fillId="0" borderId="0">
      <protection locked="0"/>
    </xf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00" fontId="105" fillId="0" borderId="0"/>
    <xf numFmtId="0" fontId="1" fillId="0" borderId="0"/>
    <xf numFmtId="0" fontId="106" fillId="0" borderId="0"/>
    <xf numFmtId="0" fontId="107" fillId="0" borderId="0">
      <protection hidden="1"/>
    </xf>
    <xf numFmtId="9" fontId="10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15">
      <alignment horizontal="center" vertical="center"/>
    </xf>
    <xf numFmtId="0" fontId="109" fillId="0" borderId="0" applyNumberFormat="0" applyFill="0" applyBorder="0" applyProtection="0">
      <protection locked="0"/>
    </xf>
    <xf numFmtId="0" fontId="110" fillId="0" borderId="0"/>
    <xf numFmtId="0" fontId="111" fillId="0" borderId="0"/>
    <xf numFmtId="0" fontId="40" fillId="141" borderId="0">
      <protection locked="0"/>
    </xf>
    <xf numFmtId="38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12" fillId="139" borderId="0" applyNumberFormat="0" applyFont="0" applyBorder="0" applyAlignment="0" applyProtection="0">
      <protection locked="0"/>
    </xf>
    <xf numFmtId="0" fontId="113" fillId="0" borderId="0"/>
    <xf numFmtId="169" fontId="1" fillId="0" borderId="0" applyFont="0" applyFill="0" applyBorder="0" applyAlignment="0" applyProtection="0"/>
    <xf numFmtId="0" fontId="100" fillId="142" borderId="0" applyNumberFormat="0" applyFont="0" applyBorder="0" applyAlignment="0" applyProtection="0"/>
    <xf numFmtId="0" fontId="3" fillId="143" borderId="0" applyNumberFormat="0" applyBorder="0" applyAlignment="0" applyProtection="0"/>
    <xf numFmtId="0" fontId="3" fillId="8" borderId="0" applyNumberFormat="0" applyBorder="0" applyAlignment="0" applyProtection="0"/>
    <xf numFmtId="0" fontId="3" fillId="144" borderId="0" applyNumberFormat="0" applyBorder="0" applyAlignment="0" applyProtection="0"/>
    <xf numFmtId="0" fontId="3" fillId="145" borderId="0" applyNumberFormat="0" applyBorder="0" applyAlignment="0" applyProtection="0"/>
    <xf numFmtId="0" fontId="3" fillId="146" borderId="0" applyNumberFormat="0" applyBorder="0" applyAlignment="0" applyProtection="0"/>
    <xf numFmtId="0" fontId="3" fillId="18" borderId="0" applyNumberFormat="0" applyBorder="0" applyAlignment="0" applyProtection="0"/>
    <xf numFmtId="0" fontId="114" fillId="90" borderId="0" applyNumberFormat="0" applyBorder="0" applyAlignment="0" applyProtection="0"/>
    <xf numFmtId="0" fontId="114" fillId="90" borderId="0" applyNumberFormat="0" applyBorder="0" applyAlignment="0" applyProtection="0"/>
    <xf numFmtId="0" fontId="114" fillId="90" borderId="0" applyNumberFormat="0" applyBorder="0" applyAlignment="0" applyProtection="0"/>
    <xf numFmtId="0" fontId="114" fillId="90" borderId="0" applyNumberFormat="0" applyBorder="0" applyAlignment="0" applyProtection="0"/>
    <xf numFmtId="0" fontId="114" fillId="90" borderId="0" applyNumberFormat="0" applyBorder="0" applyAlignment="0" applyProtection="0"/>
    <xf numFmtId="0" fontId="114" fillId="90" borderId="0" applyNumberFormat="0" applyBorder="0" applyAlignment="0" applyProtection="0"/>
    <xf numFmtId="0" fontId="114" fillId="90" borderId="0" applyNumberFormat="0" applyBorder="0" applyAlignment="0" applyProtection="0"/>
    <xf numFmtId="0" fontId="114" fillId="94" borderId="0" applyNumberFormat="0" applyBorder="0" applyAlignment="0" applyProtection="0"/>
    <xf numFmtId="0" fontId="114" fillId="94" borderId="0" applyNumberFormat="0" applyBorder="0" applyAlignment="0" applyProtection="0"/>
    <xf numFmtId="0" fontId="114" fillId="94" borderId="0" applyNumberFormat="0" applyBorder="0" applyAlignment="0" applyProtection="0"/>
    <xf numFmtId="0" fontId="114" fillId="94" borderId="0" applyNumberFormat="0" applyBorder="0" applyAlignment="0" applyProtection="0"/>
    <xf numFmtId="0" fontId="114" fillId="94" borderId="0" applyNumberFormat="0" applyBorder="0" applyAlignment="0" applyProtection="0"/>
    <xf numFmtId="0" fontId="114" fillId="94" borderId="0" applyNumberFormat="0" applyBorder="0" applyAlignment="0" applyProtection="0"/>
    <xf numFmtId="0" fontId="114" fillId="94" borderId="0" applyNumberFormat="0" applyBorder="0" applyAlignment="0" applyProtection="0"/>
    <xf numFmtId="0" fontId="114" fillId="98" borderId="0" applyNumberFormat="0" applyBorder="0" applyAlignment="0" applyProtection="0"/>
    <xf numFmtId="0" fontId="114" fillId="98" borderId="0" applyNumberFormat="0" applyBorder="0" applyAlignment="0" applyProtection="0"/>
    <xf numFmtId="0" fontId="114" fillId="98" borderId="0" applyNumberFormat="0" applyBorder="0" applyAlignment="0" applyProtection="0"/>
    <xf numFmtId="0" fontId="114" fillId="98" borderId="0" applyNumberFormat="0" applyBorder="0" applyAlignment="0" applyProtection="0"/>
    <xf numFmtId="0" fontId="114" fillId="98" borderId="0" applyNumberFormat="0" applyBorder="0" applyAlignment="0" applyProtection="0"/>
    <xf numFmtId="0" fontId="114" fillId="98" borderId="0" applyNumberFormat="0" applyBorder="0" applyAlignment="0" applyProtection="0"/>
    <xf numFmtId="0" fontId="114" fillId="98" borderId="0" applyNumberFormat="0" applyBorder="0" applyAlignment="0" applyProtection="0"/>
    <xf numFmtId="0" fontId="114" fillId="102" borderId="0" applyNumberFormat="0" applyBorder="0" applyAlignment="0" applyProtection="0"/>
    <xf numFmtId="0" fontId="114" fillId="102" borderId="0" applyNumberFormat="0" applyBorder="0" applyAlignment="0" applyProtection="0"/>
    <xf numFmtId="0" fontId="114" fillId="102" borderId="0" applyNumberFormat="0" applyBorder="0" applyAlignment="0" applyProtection="0"/>
    <xf numFmtId="0" fontId="114" fillId="102" borderId="0" applyNumberFormat="0" applyBorder="0" applyAlignment="0" applyProtection="0"/>
    <xf numFmtId="0" fontId="114" fillId="102" borderId="0" applyNumberFormat="0" applyBorder="0" applyAlignment="0" applyProtection="0"/>
    <xf numFmtId="0" fontId="114" fillId="102" borderId="0" applyNumberFormat="0" applyBorder="0" applyAlignment="0" applyProtection="0"/>
    <xf numFmtId="0" fontId="114" fillId="102" borderId="0" applyNumberFormat="0" applyBorder="0" applyAlignment="0" applyProtection="0"/>
    <xf numFmtId="0" fontId="114" fillId="106" borderId="0" applyNumberFormat="0" applyBorder="0" applyAlignment="0" applyProtection="0"/>
    <xf numFmtId="0" fontId="114" fillId="106" borderId="0" applyNumberFormat="0" applyBorder="0" applyAlignment="0" applyProtection="0"/>
    <xf numFmtId="0" fontId="114" fillId="106" borderId="0" applyNumberFormat="0" applyBorder="0" applyAlignment="0" applyProtection="0"/>
    <xf numFmtId="0" fontId="114" fillId="106" borderId="0" applyNumberFormat="0" applyBorder="0" applyAlignment="0" applyProtection="0"/>
    <xf numFmtId="0" fontId="114" fillId="106" borderId="0" applyNumberFormat="0" applyBorder="0" applyAlignment="0" applyProtection="0"/>
    <xf numFmtId="0" fontId="114" fillId="106" borderId="0" applyNumberFormat="0" applyBorder="0" applyAlignment="0" applyProtection="0"/>
    <xf numFmtId="0" fontId="114" fillId="106" borderId="0" applyNumberFormat="0" applyBorder="0" applyAlignment="0" applyProtection="0"/>
    <xf numFmtId="0" fontId="114" fillId="110" borderId="0" applyNumberFormat="0" applyBorder="0" applyAlignment="0" applyProtection="0"/>
    <xf numFmtId="0" fontId="114" fillId="110" borderId="0" applyNumberFormat="0" applyBorder="0" applyAlignment="0" applyProtection="0"/>
    <xf numFmtId="0" fontId="114" fillId="110" borderId="0" applyNumberFormat="0" applyBorder="0" applyAlignment="0" applyProtection="0"/>
    <xf numFmtId="0" fontId="114" fillId="110" borderId="0" applyNumberFormat="0" applyBorder="0" applyAlignment="0" applyProtection="0"/>
    <xf numFmtId="0" fontId="114" fillId="110" borderId="0" applyNumberFormat="0" applyBorder="0" applyAlignment="0" applyProtection="0"/>
    <xf numFmtId="0" fontId="114" fillId="110" borderId="0" applyNumberFormat="0" applyBorder="0" applyAlignment="0" applyProtection="0"/>
    <xf numFmtId="0" fontId="114" fillId="110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3" borderId="0" applyNumberFormat="0" applyBorder="0" applyAlignment="0" applyProtection="0"/>
    <xf numFmtId="0" fontId="3" fillId="145" borderId="0" applyNumberFormat="0" applyBorder="0" applyAlignment="0" applyProtection="0"/>
    <xf numFmtId="0" fontId="3" fillId="7" borderId="0" applyNumberFormat="0" applyBorder="0" applyAlignment="0" applyProtection="0"/>
    <xf numFmtId="0" fontId="3" fillId="54" borderId="0" applyNumberFormat="0" applyBorder="0" applyAlignment="0" applyProtection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114" fillId="95" borderId="0" applyNumberFormat="0" applyBorder="0" applyAlignment="0" applyProtection="0"/>
    <xf numFmtId="0" fontId="114" fillId="95" borderId="0" applyNumberFormat="0" applyBorder="0" applyAlignment="0" applyProtection="0"/>
    <xf numFmtId="0" fontId="114" fillId="95" borderId="0" applyNumberFormat="0" applyBorder="0" applyAlignment="0" applyProtection="0"/>
    <xf numFmtId="0" fontId="114" fillId="95" borderId="0" applyNumberFormat="0" applyBorder="0" applyAlignment="0" applyProtection="0"/>
    <xf numFmtId="0" fontId="114" fillId="95" borderId="0" applyNumberFormat="0" applyBorder="0" applyAlignment="0" applyProtection="0"/>
    <xf numFmtId="0" fontId="114" fillId="95" borderId="0" applyNumberFormat="0" applyBorder="0" applyAlignment="0" applyProtection="0"/>
    <xf numFmtId="0" fontId="114" fillId="95" borderId="0" applyNumberFormat="0" applyBorder="0" applyAlignment="0" applyProtection="0"/>
    <xf numFmtId="0" fontId="114" fillId="99" borderId="0" applyNumberFormat="0" applyBorder="0" applyAlignment="0" applyProtection="0"/>
    <xf numFmtId="0" fontId="114" fillId="99" borderId="0" applyNumberFormat="0" applyBorder="0" applyAlignment="0" applyProtection="0"/>
    <xf numFmtId="0" fontId="114" fillId="99" borderId="0" applyNumberFormat="0" applyBorder="0" applyAlignment="0" applyProtection="0"/>
    <xf numFmtId="0" fontId="114" fillId="99" borderId="0" applyNumberFormat="0" applyBorder="0" applyAlignment="0" applyProtection="0"/>
    <xf numFmtId="0" fontId="114" fillId="99" borderId="0" applyNumberFormat="0" applyBorder="0" applyAlignment="0" applyProtection="0"/>
    <xf numFmtId="0" fontId="114" fillId="99" borderId="0" applyNumberFormat="0" applyBorder="0" applyAlignment="0" applyProtection="0"/>
    <xf numFmtId="0" fontId="114" fillId="99" borderId="0" applyNumberFormat="0" applyBorder="0" applyAlignment="0" applyProtection="0"/>
    <xf numFmtId="0" fontId="114" fillId="103" borderId="0" applyNumberFormat="0" applyBorder="0" applyAlignment="0" applyProtection="0"/>
    <xf numFmtId="0" fontId="114" fillId="103" borderId="0" applyNumberFormat="0" applyBorder="0" applyAlignment="0" applyProtection="0"/>
    <xf numFmtId="0" fontId="114" fillId="103" borderId="0" applyNumberFormat="0" applyBorder="0" applyAlignment="0" applyProtection="0"/>
    <xf numFmtId="0" fontId="114" fillId="103" borderId="0" applyNumberFormat="0" applyBorder="0" applyAlignment="0" applyProtection="0"/>
    <xf numFmtId="0" fontId="114" fillId="103" borderId="0" applyNumberFormat="0" applyBorder="0" applyAlignment="0" applyProtection="0"/>
    <xf numFmtId="0" fontId="114" fillId="103" borderId="0" applyNumberFormat="0" applyBorder="0" applyAlignment="0" applyProtection="0"/>
    <xf numFmtId="0" fontId="114" fillId="103" borderId="0" applyNumberFormat="0" applyBorder="0" applyAlignment="0" applyProtection="0"/>
    <xf numFmtId="0" fontId="114" fillId="107" borderId="0" applyNumberFormat="0" applyBorder="0" applyAlignment="0" applyProtection="0"/>
    <xf numFmtId="0" fontId="114" fillId="107" borderId="0" applyNumberFormat="0" applyBorder="0" applyAlignment="0" applyProtection="0"/>
    <xf numFmtId="0" fontId="114" fillId="107" borderId="0" applyNumberFormat="0" applyBorder="0" applyAlignment="0" applyProtection="0"/>
    <xf numFmtId="0" fontId="114" fillId="107" borderId="0" applyNumberFormat="0" applyBorder="0" applyAlignment="0" applyProtection="0"/>
    <xf numFmtId="0" fontId="114" fillId="107" borderId="0" applyNumberFormat="0" applyBorder="0" applyAlignment="0" applyProtection="0"/>
    <xf numFmtId="0" fontId="114" fillId="107" borderId="0" applyNumberFormat="0" applyBorder="0" applyAlignment="0" applyProtection="0"/>
    <xf numFmtId="0" fontId="114" fillId="107" borderId="0" applyNumberFormat="0" applyBorder="0" applyAlignment="0" applyProtection="0"/>
    <xf numFmtId="0" fontId="114" fillId="111" borderId="0" applyNumberFormat="0" applyBorder="0" applyAlignment="0" applyProtection="0"/>
    <xf numFmtId="0" fontId="114" fillId="111" borderId="0" applyNumberFormat="0" applyBorder="0" applyAlignment="0" applyProtection="0"/>
    <xf numFmtId="0" fontId="114" fillId="111" borderId="0" applyNumberFormat="0" applyBorder="0" applyAlignment="0" applyProtection="0"/>
    <xf numFmtId="0" fontId="114" fillId="111" borderId="0" applyNumberFormat="0" applyBorder="0" applyAlignment="0" applyProtection="0"/>
    <xf numFmtId="0" fontId="114" fillId="111" borderId="0" applyNumberFormat="0" applyBorder="0" applyAlignment="0" applyProtection="0"/>
    <xf numFmtId="0" fontId="114" fillId="111" borderId="0" applyNumberFormat="0" applyBorder="0" applyAlignment="0" applyProtection="0"/>
    <xf numFmtId="0" fontId="114" fillId="111" borderId="0" applyNumberFormat="0" applyBorder="0" applyAlignment="0" applyProtection="0"/>
    <xf numFmtId="0" fontId="14" fillId="147" borderId="0" applyNumberFormat="0" applyBorder="0" applyAlignment="0" applyProtection="0"/>
    <xf numFmtId="0" fontId="14" fillId="4" borderId="0" applyNumberFormat="0" applyBorder="0" applyAlignment="0" applyProtection="0"/>
    <xf numFmtId="0" fontId="14" fillId="63" borderId="0" applyNumberFormat="0" applyBorder="0" applyAlignment="0" applyProtection="0"/>
    <xf numFmtId="0" fontId="14" fillId="148" borderId="0" applyNumberFormat="0" applyBorder="0" applyAlignment="0" applyProtection="0"/>
    <xf numFmtId="0" fontId="14" fillId="113" borderId="0" applyNumberFormat="0" applyBorder="0" applyAlignment="0" applyProtection="0"/>
    <xf numFmtId="0" fontId="14" fillId="61" borderId="0" applyNumberFormat="0" applyBorder="0" applyAlignment="0" applyProtection="0"/>
    <xf numFmtId="0" fontId="14" fillId="149" borderId="0" applyNumberFormat="0" applyBorder="0" applyAlignment="0" applyProtection="0"/>
    <xf numFmtId="0" fontId="14" fillId="51" borderId="0" applyNumberFormat="0" applyBorder="0" applyAlignment="0" applyProtection="0"/>
    <xf numFmtId="0" fontId="115" fillId="92" borderId="0" applyNumberFormat="0" applyBorder="0" applyAlignment="0" applyProtection="0"/>
    <xf numFmtId="0" fontId="14" fillId="16" borderId="0" applyNumberFormat="0" applyBorder="0" applyAlignment="0" applyProtection="0"/>
    <xf numFmtId="0" fontId="14" fillId="148" borderId="0" applyNumberFormat="0" applyBorder="0" applyAlignment="0" applyProtection="0"/>
    <xf numFmtId="0" fontId="14" fillId="113" borderId="0" applyNumberFormat="0" applyBorder="0" applyAlignment="0" applyProtection="0"/>
    <xf numFmtId="0" fontId="115" fillId="96" borderId="0" applyNumberFormat="0" applyBorder="0" applyAlignment="0" applyProtection="0"/>
    <xf numFmtId="0" fontId="14" fillId="62" borderId="0" applyNumberFormat="0" applyBorder="0" applyAlignment="0" applyProtection="0"/>
    <xf numFmtId="0" fontId="115" fillId="100" borderId="0" applyNumberFormat="0" applyBorder="0" applyAlignment="0" applyProtection="0"/>
    <xf numFmtId="0" fontId="115" fillId="104" borderId="0" applyNumberFormat="0" applyBorder="0" applyAlignment="0" applyProtection="0"/>
    <xf numFmtId="0" fontId="115" fillId="108" borderId="0" applyNumberFormat="0" applyBorder="0" applyAlignment="0" applyProtection="0"/>
    <xf numFmtId="0" fontId="115" fillId="112" borderId="0" applyNumberFormat="0" applyBorder="0" applyAlignment="0" applyProtection="0"/>
    <xf numFmtId="0" fontId="14" fillId="149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14" fillId="28" borderId="0" applyNumberFormat="0" applyBorder="0" applyAlignment="0" applyProtection="0"/>
    <xf numFmtId="0" fontId="14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1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4" fillId="148" borderId="0" applyNumberFormat="0" applyBorder="0" applyAlignment="0" applyProtection="0"/>
    <xf numFmtId="0" fontId="3" fillId="37" borderId="0" applyNumberFormat="0" applyBorder="0" applyAlignment="0" applyProtection="0"/>
    <xf numFmtId="0" fontId="14" fillId="62" borderId="0" applyNumberFormat="0" applyBorder="0" applyAlignment="0" applyProtection="0"/>
    <xf numFmtId="0" fontId="14" fillId="113" borderId="0" applyNumberFormat="0" applyBorder="0" applyAlignment="0" applyProtection="0"/>
    <xf numFmtId="0" fontId="3" fillId="150" borderId="0" applyNumberFormat="0" applyBorder="0" applyAlignment="0" applyProtection="0"/>
    <xf numFmtId="0" fontId="3" fillId="150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14" fillId="28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113" borderId="0" applyNumberFormat="0" applyBorder="0" applyAlignment="0" applyProtection="0"/>
    <xf numFmtId="0" fontId="14" fillId="113" borderId="0" applyNumberFormat="0" applyBorder="0" applyAlignment="0" applyProtection="0"/>
    <xf numFmtId="0" fontId="31" fillId="8" borderId="0" applyNumberFormat="0" applyBorder="0" applyAlignment="0" applyProtection="0"/>
    <xf numFmtId="0" fontId="14" fillId="148" borderId="0" applyNumberFormat="0" applyBorder="0" applyAlignment="0" applyProtection="0"/>
    <xf numFmtId="0" fontId="14" fillId="14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1" borderId="0" applyNumberFormat="0" applyBorder="0" applyAlignment="0" applyProtection="0"/>
    <xf numFmtId="0" fontId="116" fillId="82" borderId="0" applyNumberFormat="0" applyBorder="0" applyAlignment="0" applyProtection="0"/>
    <xf numFmtId="0" fontId="14" fillId="51" borderId="0" applyNumberFormat="0" applyBorder="0" applyAlignment="0" applyProtection="0"/>
    <xf numFmtId="0" fontId="14" fillId="149" borderId="0" applyNumberFormat="0" applyBorder="0" applyAlignment="0" applyProtection="0"/>
    <xf numFmtId="0" fontId="14" fillId="149" borderId="0" applyNumberFormat="0" applyBorder="0" applyAlignment="0" applyProtection="0"/>
    <xf numFmtId="0" fontId="36" fillId="17" borderId="1" applyNumberFormat="0" applyAlignment="0" applyProtection="0"/>
    <xf numFmtId="0" fontId="117" fillId="86" borderId="41" applyNumberFormat="0" applyAlignment="0" applyProtection="0"/>
    <xf numFmtId="0" fontId="43" fillId="0" borderId="0"/>
    <xf numFmtId="0" fontId="118" fillId="87" borderId="44" applyNumberFormat="0" applyAlignment="0" applyProtection="0"/>
    <xf numFmtId="0" fontId="119" fillId="0" borderId="43" applyNumberFormat="0" applyFill="0" applyAlignment="0" applyProtection="0"/>
    <xf numFmtId="0" fontId="11" fillId="151" borderId="2" applyNumberFormat="0" applyAlignment="0" applyProtection="0"/>
    <xf numFmtId="0" fontId="13" fillId="152" borderId="0" applyNumberFormat="0" applyBorder="0" applyAlignment="0" applyProtection="0"/>
    <xf numFmtId="0" fontId="115" fillId="89" borderId="0" applyNumberFormat="0" applyBorder="0" applyAlignment="0" applyProtection="0"/>
    <xf numFmtId="0" fontId="115" fillId="93" borderId="0" applyNumberFormat="0" applyBorder="0" applyAlignment="0" applyProtection="0"/>
    <xf numFmtId="0" fontId="115" fillId="97" borderId="0" applyNumberFormat="0" applyBorder="0" applyAlignment="0" applyProtection="0"/>
    <xf numFmtId="0" fontId="115" fillId="101" borderId="0" applyNumberFormat="0" applyBorder="0" applyAlignment="0" applyProtection="0"/>
    <xf numFmtId="0" fontId="115" fillId="105" borderId="0" applyNumberFormat="0" applyBorder="0" applyAlignment="0" applyProtection="0"/>
    <xf numFmtId="0" fontId="115" fillId="109" borderId="0" applyNumberFormat="0" applyBorder="0" applyAlignment="0" applyProtection="0"/>
    <xf numFmtId="0" fontId="120" fillId="85" borderId="41" applyNumberFormat="0" applyAlignment="0" applyProtection="0"/>
    <xf numFmtId="0" fontId="6" fillId="0" borderId="0">
      <alignment vertical="top"/>
    </xf>
    <xf numFmtId="20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144" borderId="0" applyNumberFormat="0" applyBorder="0" applyAlignment="0" applyProtection="0"/>
    <xf numFmtId="0" fontId="51" fillId="0" borderId="16" applyNumberFormat="0" applyFill="0" applyAlignment="0" applyProtection="0"/>
    <xf numFmtId="0" fontId="53" fillId="0" borderId="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121" fillId="83" borderId="0" applyNumberFormat="0" applyBorder="0" applyAlignment="0" applyProtection="0"/>
    <xf numFmtId="0" fontId="32" fillId="18" borderId="1" applyNumberFormat="0" applyAlignment="0" applyProtection="0"/>
    <xf numFmtId="0" fontId="37" fillId="0" borderId="4" applyNumberFormat="0" applyFill="0" applyAlignment="0" applyProtection="0"/>
    <xf numFmtId="186" fontId="2" fillId="0" borderId="0" applyFont="0" applyFill="0" applyBorder="0" applyAlignment="0" applyProtection="0"/>
    <xf numFmtId="0" fontId="122" fillId="84" borderId="0" applyNumberFormat="0" applyBorder="0" applyAlignment="0" applyProtection="0"/>
    <xf numFmtId="0" fontId="9" fillId="60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08" fillId="0" borderId="0"/>
    <xf numFmtId="0" fontId="1" fillId="0" borderId="0"/>
    <xf numFmtId="0" fontId="1" fillId="0" borderId="0"/>
    <xf numFmtId="0" fontId="2" fillId="0" borderId="0"/>
    <xf numFmtId="0" fontId="114" fillId="88" borderId="45" applyNumberFormat="0" applyFont="0" applyAlignment="0" applyProtection="0"/>
    <xf numFmtId="0" fontId="114" fillId="88" borderId="45" applyNumberFormat="0" applyFont="0" applyAlignment="0" applyProtection="0"/>
    <xf numFmtId="0" fontId="114" fillId="88" borderId="45" applyNumberFormat="0" applyFont="0" applyAlignment="0" applyProtection="0"/>
    <xf numFmtId="0" fontId="114" fillId="88" borderId="45" applyNumberFormat="0" applyFont="0" applyAlignment="0" applyProtection="0"/>
    <xf numFmtId="0" fontId="114" fillId="88" borderId="45" applyNumberFormat="0" applyFont="0" applyAlignment="0" applyProtection="0"/>
    <xf numFmtId="0" fontId="114" fillId="88" borderId="45" applyNumberFormat="0" applyFont="0" applyAlignment="0" applyProtection="0"/>
    <xf numFmtId="0" fontId="114" fillId="88" borderId="45" applyNumberFormat="0" applyFont="0" applyAlignment="0" applyProtection="0"/>
    <xf numFmtId="0" fontId="2" fillId="5" borderId="10" applyNumberFormat="0" applyFont="0" applyAlignment="0" applyProtection="0"/>
    <xf numFmtId="0" fontId="10" fillId="17" borderId="12" applyNumberFormat="0" applyAlignment="0" applyProtection="0"/>
    <xf numFmtId="0" fontId="123" fillId="86" borderId="42" applyNumberFormat="0" applyAlignment="0" applyProtection="0"/>
    <xf numFmtId="4" fontId="124" fillId="54" borderId="12" applyNumberFormat="0" applyProtection="0">
      <alignment vertical="center"/>
    </xf>
    <xf numFmtId="4" fontId="124" fillId="54" borderId="12" applyNumberFormat="0" applyProtection="0">
      <alignment vertical="center"/>
    </xf>
    <xf numFmtId="4" fontId="27" fillId="128" borderId="12" applyNumberFormat="0" applyProtection="0">
      <alignment vertical="center"/>
    </xf>
    <xf numFmtId="4" fontId="6" fillId="128" borderId="12" applyNumberFormat="0" applyProtection="0">
      <alignment horizontal="left" vertical="center" indent="1"/>
    </xf>
    <xf numFmtId="4" fontId="124" fillId="54" borderId="12" applyNumberFormat="0" applyProtection="0">
      <alignment horizontal="left" vertical="center" indent="1"/>
    </xf>
    <xf numFmtId="4" fontId="124" fillId="54" borderId="12" applyNumberFormat="0" applyProtection="0">
      <alignment horizontal="left" vertical="center" indent="1"/>
    </xf>
    <xf numFmtId="0" fontId="34" fillId="153" borderId="12" applyNumberFormat="0" applyProtection="0">
      <alignment horizontal="left" vertical="center" indent="1"/>
    </xf>
    <xf numFmtId="0" fontId="34" fillId="153" borderId="12" applyNumberFormat="0" applyProtection="0">
      <alignment horizontal="left" vertical="center" indent="1"/>
    </xf>
    <xf numFmtId="4" fontId="6" fillId="154" borderId="12" applyNumberFormat="0" applyProtection="0">
      <alignment horizontal="right" vertical="center"/>
    </xf>
    <xf numFmtId="4" fontId="6" fillId="155" borderId="12" applyNumberFormat="0" applyProtection="0">
      <alignment horizontal="right" vertical="center"/>
    </xf>
    <xf numFmtId="4" fontId="6" fillId="156" borderId="12" applyNumberFormat="0" applyProtection="0">
      <alignment horizontal="right" vertical="center"/>
    </xf>
    <xf numFmtId="4" fontId="6" fillId="157" borderId="12" applyNumberFormat="0" applyProtection="0">
      <alignment horizontal="right" vertical="center"/>
    </xf>
    <xf numFmtId="4" fontId="6" fillId="158" borderId="12" applyNumberFormat="0" applyProtection="0">
      <alignment horizontal="right" vertical="center"/>
    </xf>
    <xf numFmtId="4" fontId="6" fillId="159" borderId="12" applyNumberFormat="0" applyProtection="0">
      <alignment horizontal="right" vertical="center"/>
    </xf>
    <xf numFmtId="4" fontId="6" fillId="160" borderId="12" applyNumberFormat="0" applyProtection="0">
      <alignment horizontal="right" vertical="center"/>
    </xf>
    <xf numFmtId="4" fontId="6" fillId="161" borderId="12" applyNumberFormat="0" applyProtection="0">
      <alignment horizontal="right" vertical="center"/>
    </xf>
    <xf numFmtId="4" fontId="6" fillId="162" borderId="12" applyNumberFormat="0" applyProtection="0">
      <alignment horizontal="right" vertical="center"/>
    </xf>
    <xf numFmtId="4" fontId="24" fillId="163" borderId="12" applyNumberFormat="0" applyProtection="0">
      <alignment horizontal="left" vertical="center" indent="1"/>
    </xf>
    <xf numFmtId="4" fontId="6" fillId="164" borderId="56" applyNumberFormat="0" applyProtection="0">
      <alignment horizontal="left" vertical="center" indent="1"/>
    </xf>
    <xf numFmtId="4" fontId="26" fillId="165" borderId="0" applyNumberFormat="0" applyProtection="0">
      <alignment horizontal="left" vertical="center" indent="1"/>
    </xf>
    <xf numFmtId="0" fontId="2" fillId="153" borderId="12" applyNumberFormat="0" applyProtection="0">
      <alignment horizontal="left" vertical="center" indent="1"/>
    </xf>
    <xf numFmtId="4" fontId="6" fillId="164" borderId="12" applyNumberFormat="0" applyProtection="0">
      <alignment horizontal="left" vertical="center" indent="1"/>
    </xf>
    <xf numFmtId="4" fontId="6" fillId="164" borderId="12" applyNumberFormat="0" applyProtection="0">
      <alignment horizontal="left" vertical="center" indent="1"/>
    </xf>
    <xf numFmtId="4" fontId="124" fillId="166" borderId="12" applyNumberFormat="0" applyProtection="0">
      <alignment horizontal="left" vertical="center" indent="1"/>
    </xf>
    <xf numFmtId="4" fontId="124" fillId="166" borderId="12" applyNumberFormat="0" applyProtection="0">
      <alignment horizontal="left" vertical="center" indent="1"/>
    </xf>
    <xf numFmtId="0" fontId="125" fillId="54" borderId="12" applyNumberFormat="0" applyProtection="0">
      <alignment horizontal="left" vertical="center" indent="1"/>
    </xf>
    <xf numFmtId="0" fontId="2" fillId="166" borderId="12" applyNumberFormat="0" applyProtection="0">
      <alignment horizontal="left" vertical="center" indent="1"/>
    </xf>
    <xf numFmtId="0" fontId="2" fillId="166" borderId="12" applyNumberFormat="0" applyProtection="0">
      <alignment horizontal="left" vertical="center" indent="1"/>
    </xf>
    <xf numFmtId="0" fontId="34" fillId="167" borderId="12" applyNumberFormat="0" applyProtection="0">
      <alignment horizontal="left" vertical="center" indent="1"/>
    </xf>
    <xf numFmtId="0" fontId="2" fillId="168" borderId="12" applyNumberFormat="0" applyProtection="0">
      <alignment horizontal="left" vertical="center" indent="1"/>
    </xf>
    <xf numFmtId="0" fontId="2" fillId="16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53" borderId="12" applyNumberFormat="0" applyProtection="0">
      <alignment horizontal="left" vertical="center" indent="1"/>
    </xf>
    <xf numFmtId="0" fontId="2" fillId="153" borderId="12" applyNumberFormat="0" applyProtection="0">
      <alignment horizontal="left" vertical="center" indent="1"/>
    </xf>
    <xf numFmtId="4" fontId="6" fillId="131" borderId="12" applyNumberFormat="0" applyProtection="0">
      <alignment vertical="center"/>
    </xf>
    <xf numFmtId="4" fontId="27" fillId="131" borderId="12" applyNumberFormat="0" applyProtection="0">
      <alignment vertical="center"/>
    </xf>
    <xf numFmtId="4" fontId="6" fillId="131" borderId="12" applyNumberFormat="0" applyProtection="0">
      <alignment horizontal="left" vertical="center" indent="1"/>
    </xf>
    <xf numFmtId="4" fontId="6" fillId="131" borderId="12" applyNumberFormat="0" applyProtection="0">
      <alignment horizontal="left" vertical="center" indent="1"/>
    </xf>
    <xf numFmtId="4" fontId="124" fillId="6" borderId="12" applyNumberFormat="0" applyProtection="0">
      <alignment horizontal="right" vertical="center"/>
    </xf>
    <xf numFmtId="4" fontId="124" fillId="6" borderId="12" applyNumberFormat="0" applyProtection="0">
      <alignment horizontal="right" vertical="center"/>
    </xf>
    <xf numFmtId="4" fontId="27" fillId="164" borderId="12" applyNumberFormat="0" applyProtection="0">
      <alignment horizontal="right" vertical="center"/>
    </xf>
    <xf numFmtId="0" fontId="2" fillId="153" borderId="12" applyNumberFormat="0" applyProtection="0">
      <alignment horizontal="left" vertical="center" indent="1"/>
    </xf>
    <xf numFmtId="0" fontId="2" fillId="153" borderId="12" applyNumberFormat="0" applyProtection="0">
      <alignment horizontal="left" vertical="center" indent="1"/>
    </xf>
    <xf numFmtId="0" fontId="34" fillId="153" borderId="12" applyNumberFormat="0" applyProtection="0">
      <alignment horizontal="left" vertical="center" indent="1"/>
    </xf>
    <xf numFmtId="0" fontId="34" fillId="153" borderId="12" applyNumberFormat="0" applyProtection="0">
      <alignment horizontal="left" vertical="center" indent="1"/>
    </xf>
    <xf numFmtId="0" fontId="126" fillId="169" borderId="0" applyNumberFormat="0" applyProtection="0"/>
    <xf numFmtId="0" fontId="126" fillId="169" borderId="0" applyNumberFormat="0" applyProtection="0"/>
    <xf numFmtId="4" fontId="29" fillId="164" borderId="12" applyNumberFormat="0" applyProtection="0">
      <alignment horizontal="right" vertical="center"/>
    </xf>
    <xf numFmtId="169" fontId="2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9" fillId="0" borderId="38" applyNumberFormat="0" applyFill="0" applyAlignment="0" applyProtection="0"/>
    <xf numFmtId="0" fontId="130" fillId="0" borderId="39" applyNumberFormat="0" applyFill="0" applyAlignment="0" applyProtection="0"/>
    <xf numFmtId="0" fontId="131" fillId="0" borderId="40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46" applyNumberFormat="0" applyFill="0" applyAlignment="0" applyProtection="0"/>
  </cellStyleXfs>
  <cellXfs count="144">
    <xf numFmtId="0" fontId="0" fillId="0" borderId="0" xfId="0"/>
    <xf numFmtId="10" fontId="61" fillId="0" borderId="15" xfId="834" applyNumberFormat="1" applyFont="1" applyFill="1" applyBorder="1" applyAlignment="1">
      <alignment horizontal="center" wrapText="1"/>
    </xf>
    <xf numFmtId="0" fontId="61" fillId="0" borderId="15" xfId="834" applyFont="1" applyFill="1" applyBorder="1" applyAlignment="1">
      <alignment horizontal="center" wrapText="1"/>
    </xf>
    <xf numFmtId="170" fontId="62" fillId="0" borderId="15" xfId="868" applyNumberFormat="1" applyFont="1" applyFill="1" applyBorder="1" applyAlignment="1" applyProtection="1">
      <alignment horizontal="center" vertical="center"/>
    </xf>
    <xf numFmtId="49" fontId="62" fillId="0" borderId="15" xfId="834" applyNumberFormat="1" applyFont="1" applyFill="1" applyBorder="1" applyAlignment="1">
      <alignment horizontal="center"/>
    </xf>
    <xf numFmtId="170" fontId="62" fillId="0" borderId="15" xfId="834" applyNumberFormat="1" applyFont="1" applyFill="1" applyBorder="1" applyAlignment="1" applyProtection="1">
      <alignment horizontal="center" vertical="center"/>
    </xf>
    <xf numFmtId="3" fontId="62" fillId="0" borderId="15" xfId="834" applyNumberFormat="1" applyFont="1" applyFill="1" applyBorder="1" applyAlignment="1" applyProtection="1">
      <alignment horizontal="center"/>
    </xf>
    <xf numFmtId="170" fontId="62" fillId="0" borderId="15" xfId="834" applyNumberFormat="1" applyFont="1" applyFill="1" applyBorder="1" applyAlignment="1" applyProtection="1">
      <alignment horizontal="center"/>
    </xf>
    <xf numFmtId="1" fontId="62" fillId="0" borderId="15" xfId="834" applyNumberFormat="1" applyFont="1" applyFill="1" applyBorder="1" applyAlignment="1" applyProtection="1">
      <alignment horizontal="center"/>
    </xf>
    <xf numFmtId="0" fontId="62" fillId="0" borderId="15" xfId="834" applyFont="1" applyFill="1" applyBorder="1" applyAlignment="1">
      <alignment horizontal="center"/>
    </xf>
    <xf numFmtId="49" fontId="61" fillId="0" borderId="15" xfId="834" applyNumberFormat="1" applyFont="1" applyFill="1" applyBorder="1" applyAlignment="1">
      <alignment horizontal="center" vertical="center" wrapText="1"/>
    </xf>
    <xf numFmtId="0" fontId="61" fillId="0" borderId="15" xfId="834" applyFont="1" applyFill="1" applyBorder="1" applyAlignment="1">
      <alignment horizontal="center" vertical="center" wrapText="1"/>
    </xf>
    <xf numFmtId="0" fontId="60" fillId="2" borderId="0" xfId="0" applyFont="1" applyFill="1"/>
    <xf numFmtId="0" fontId="64" fillId="70" borderId="0" xfId="851" applyFont="1" applyFill="1" applyBorder="1" applyAlignment="1">
      <alignment horizontal="center"/>
    </xf>
    <xf numFmtId="0" fontId="0" fillId="2" borderId="0" xfId="0" applyFill="1"/>
    <xf numFmtId="0" fontId="64" fillId="70" borderId="0" xfId="851" applyFont="1" applyFill="1" applyBorder="1" applyAlignment="1"/>
    <xf numFmtId="0" fontId="6" fillId="71" borderId="0" xfId="851" applyFont="1" applyFill="1" applyBorder="1" applyAlignment="1"/>
    <xf numFmtId="0" fontId="71" fillId="70" borderId="0" xfId="851" applyFont="1" applyFill="1" applyBorder="1" applyAlignment="1">
      <alignment horizontal="center"/>
    </xf>
    <xf numFmtId="0" fontId="70" fillId="2" borderId="0" xfId="0" applyFont="1" applyFill="1" applyAlignment="1" applyProtection="1">
      <alignment vertical="center"/>
      <protection locked="0"/>
    </xf>
    <xf numFmtId="0" fontId="60" fillId="2" borderId="0" xfId="0" applyFont="1" applyFill="1" applyProtection="1">
      <protection locked="0"/>
    </xf>
    <xf numFmtId="0" fontId="60" fillId="2" borderId="0" xfId="0" applyFont="1" applyFill="1" applyAlignment="1" applyProtection="1">
      <alignment horizontal="center"/>
      <protection locked="0"/>
    </xf>
    <xf numFmtId="0" fontId="68" fillId="2" borderId="0" xfId="0" applyFont="1" applyFill="1" applyAlignment="1" applyProtection="1">
      <alignment vertical="center"/>
      <protection locked="0"/>
    </xf>
    <xf numFmtId="0" fontId="66" fillId="2" borderId="0" xfId="0" applyFont="1" applyFill="1" applyAlignment="1" applyProtection="1">
      <alignment vertical="center"/>
      <protection locked="0"/>
    </xf>
    <xf numFmtId="0" fontId="69" fillId="2" borderId="0" xfId="0" applyFont="1" applyFill="1" applyAlignment="1" applyProtection="1">
      <alignment horizontal="center" vertical="center"/>
      <protection locked="0"/>
    </xf>
    <xf numFmtId="10" fontId="60" fillId="72" borderId="29" xfId="1284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Border="1" applyAlignment="1" applyProtection="1">
      <alignment vertical="center"/>
      <protection locked="0"/>
    </xf>
    <xf numFmtId="0" fontId="60" fillId="2" borderId="0" xfId="0" applyFont="1" applyFill="1" applyBorder="1" applyProtection="1">
      <protection locked="0"/>
    </xf>
    <xf numFmtId="0" fontId="60" fillId="2" borderId="0" xfId="0" applyFont="1" applyFill="1" applyBorder="1" applyAlignment="1" applyProtection="1">
      <alignment horizontal="center"/>
      <protection locked="0"/>
    </xf>
    <xf numFmtId="170" fontId="59" fillId="0" borderId="25" xfId="834" applyNumberFormat="1" applyFont="1" applyFill="1" applyBorder="1" applyAlignment="1" applyProtection="1">
      <alignment horizontal="center" vertical="center"/>
    </xf>
    <xf numFmtId="0" fontId="60" fillId="2" borderId="25" xfId="0" applyFont="1" applyFill="1" applyBorder="1" applyAlignment="1" applyProtection="1">
      <alignment vertical="center"/>
    </xf>
    <xf numFmtId="191" fontId="60" fillId="2" borderId="25" xfId="0" applyNumberFormat="1" applyFont="1" applyFill="1" applyBorder="1" applyAlignment="1" applyProtection="1">
      <alignment horizontal="center" vertical="center"/>
    </xf>
    <xf numFmtId="191" fontId="60" fillId="2" borderId="22" xfId="0" applyNumberFormat="1" applyFont="1" applyFill="1" applyBorder="1" applyAlignment="1" applyProtection="1">
      <alignment horizontal="center" vertical="center"/>
    </xf>
    <xf numFmtId="10" fontId="60" fillId="2" borderId="26" xfId="1284" applyNumberFormat="1" applyFont="1" applyFill="1" applyBorder="1" applyAlignment="1" applyProtection="1">
      <alignment horizontal="center" vertical="center"/>
    </xf>
    <xf numFmtId="170" fontId="59" fillId="0" borderId="22" xfId="834" applyNumberFormat="1" applyFont="1" applyFill="1" applyBorder="1" applyAlignment="1" applyProtection="1">
      <alignment horizontal="center" vertical="center"/>
    </xf>
    <xf numFmtId="170" fontId="59" fillId="0" borderId="22" xfId="868" applyNumberFormat="1" applyFont="1" applyFill="1" applyBorder="1" applyAlignment="1" applyProtection="1">
      <alignment horizontal="center" vertical="center"/>
    </xf>
    <xf numFmtId="170" fontId="61" fillId="74" borderId="22" xfId="868" applyNumberFormat="1" applyFont="1" applyFill="1" applyBorder="1" applyAlignment="1" applyProtection="1">
      <alignment horizontal="center" vertical="center"/>
      <protection hidden="1"/>
    </xf>
    <xf numFmtId="1" fontId="60" fillId="2" borderId="25" xfId="0" applyNumberFormat="1" applyFont="1" applyFill="1" applyBorder="1" applyAlignment="1" applyProtection="1">
      <alignment horizontal="center" vertical="center"/>
    </xf>
    <xf numFmtId="10" fontId="60" fillId="2" borderId="22" xfId="1284" applyNumberFormat="1" applyFont="1" applyFill="1" applyBorder="1" applyAlignment="1" applyProtection="1">
      <alignment horizontal="center" vertical="center"/>
    </xf>
    <xf numFmtId="192" fontId="62" fillId="0" borderId="15" xfId="1285" applyNumberFormat="1" applyFont="1" applyFill="1" applyBorder="1" applyAlignment="1" applyProtection="1">
      <alignment horizontal="center"/>
    </xf>
    <xf numFmtId="10" fontId="60" fillId="0" borderId="15" xfId="1284" applyNumberFormat="1" applyFont="1" applyFill="1" applyBorder="1"/>
    <xf numFmtId="170" fontId="61" fillId="74" borderId="22" xfId="868" applyNumberFormat="1" applyFont="1" applyFill="1" applyBorder="1" applyAlignment="1" applyProtection="1">
      <alignment horizontal="center" vertical="center"/>
    </xf>
    <xf numFmtId="170" fontId="61" fillId="74" borderId="22" xfId="834" applyNumberFormat="1" applyFont="1" applyFill="1" applyBorder="1" applyAlignment="1" applyProtection="1">
      <alignment horizontal="center" vertical="center" wrapText="1"/>
    </xf>
    <xf numFmtId="39" fontId="61" fillId="74" borderId="22" xfId="893" applyNumberFormat="1" applyFont="1" applyFill="1" applyBorder="1" applyAlignment="1" applyProtection="1">
      <alignment horizontal="center" vertical="center" wrapText="1"/>
    </xf>
    <xf numFmtId="39" fontId="61" fillId="74" borderId="24" xfId="893" applyNumberFormat="1" applyFont="1" applyFill="1" applyBorder="1" applyAlignment="1" applyProtection="1">
      <alignment horizontal="center" vertical="center" wrapText="1"/>
    </xf>
    <xf numFmtId="0" fontId="62" fillId="2" borderId="15" xfId="834" applyFont="1" applyFill="1" applyBorder="1" applyAlignment="1">
      <alignment horizontal="left" vertical="center"/>
    </xf>
    <xf numFmtId="4" fontId="59" fillId="0" borderId="22" xfId="834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5" fillId="70" borderId="0" xfId="851" applyFont="1" applyFill="1" applyBorder="1" applyAlignment="1">
      <alignment horizontal="center"/>
    </xf>
    <xf numFmtId="191" fontId="72" fillId="2" borderId="25" xfId="0" applyNumberFormat="1" applyFont="1" applyFill="1" applyBorder="1" applyAlignment="1" applyProtection="1">
      <alignment horizontal="center" vertical="center"/>
    </xf>
    <xf numFmtId="170" fontId="61" fillId="74" borderId="32" xfId="834" applyNumberFormat="1" applyFont="1" applyFill="1" applyBorder="1" applyAlignment="1" applyProtection="1">
      <alignment horizontal="center" vertical="center" wrapText="1"/>
    </xf>
    <xf numFmtId="9" fontId="60" fillId="2" borderId="33" xfId="1284" applyFont="1" applyFill="1" applyBorder="1" applyAlignment="1" applyProtection="1">
      <alignment horizontal="center" vertical="center"/>
    </xf>
    <xf numFmtId="0" fontId="0" fillId="77" borderId="15" xfId="0" applyFill="1" applyBorder="1"/>
    <xf numFmtId="0" fontId="0" fillId="0" borderId="15" xfId="0" applyBorder="1"/>
    <xf numFmtId="4" fontId="0" fillId="0" borderId="15" xfId="0" applyNumberFormat="1" applyBorder="1" applyAlignment="1">
      <alignment horizontal="right" indent="2"/>
    </xf>
    <xf numFmtId="4" fontId="0" fillId="0" borderId="15" xfId="0" applyNumberFormat="1" applyFill="1" applyBorder="1" applyAlignment="1">
      <alignment horizontal="right" indent="2"/>
    </xf>
    <xf numFmtId="0" fontId="0" fillId="80" borderId="15" xfId="0" applyFill="1" applyBorder="1" applyAlignment="1">
      <alignment horizontal="center"/>
    </xf>
    <xf numFmtId="9" fontId="0" fillId="0" borderId="0" xfId="1284" applyFont="1"/>
    <xf numFmtId="189" fontId="0" fillId="0" borderId="0" xfId="0" applyNumberFormat="1"/>
    <xf numFmtId="9" fontId="0" fillId="0" borderId="15" xfId="0" applyNumberFormat="1" applyBorder="1" applyAlignment="1">
      <alignment horizontal="right" indent="2"/>
    </xf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 applyAlignment="1">
      <alignment horizontal="left"/>
    </xf>
    <xf numFmtId="0" fontId="73" fillId="81" borderId="0" xfId="0" applyFont="1" applyFill="1"/>
    <xf numFmtId="0" fontId="73" fillId="81" borderId="0" xfId="0" applyFont="1" applyFill="1" applyBorder="1"/>
    <xf numFmtId="0" fontId="60" fillId="2" borderId="0" xfId="0" applyFont="1" applyFill="1" applyAlignment="1"/>
    <xf numFmtId="0" fontId="61" fillId="0" borderId="15" xfId="834" applyFont="1" applyFill="1" applyBorder="1" applyAlignment="1">
      <alignment horizontal="center" vertical="center"/>
    </xf>
    <xf numFmtId="0" fontId="62" fillId="2" borderId="0" xfId="0" applyFont="1" applyFill="1" applyAlignment="1"/>
    <xf numFmtId="0" fontId="60" fillId="0" borderId="0" xfId="0" applyFont="1" applyFill="1" applyAlignment="1"/>
    <xf numFmtId="0" fontId="0" fillId="0" borderId="0" xfId="0"/>
    <xf numFmtId="0" fontId="133" fillId="170" borderId="57" xfId="0" applyFont="1" applyFill="1" applyBorder="1" applyAlignment="1">
      <alignment vertical="center"/>
    </xf>
    <xf numFmtId="0" fontId="133" fillId="0" borderId="57" xfId="0" applyFont="1" applyFill="1" applyBorder="1" applyAlignment="1">
      <alignment vertical="center"/>
    </xf>
    <xf numFmtId="0" fontId="133" fillId="171" borderId="57" xfId="0" applyFont="1" applyFill="1" applyBorder="1" applyAlignment="1">
      <alignment vertical="center"/>
    </xf>
    <xf numFmtId="191" fontId="60" fillId="0" borderId="25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wrapText="1"/>
      <protection locked="0"/>
    </xf>
    <xf numFmtId="0" fontId="60" fillId="0" borderId="25" xfId="0" applyFont="1" applyFill="1" applyBorder="1" applyAlignment="1" applyProtection="1">
      <alignment vertical="center"/>
    </xf>
    <xf numFmtId="4" fontId="76" fillId="78" borderId="15" xfId="0" applyNumberFormat="1" applyFont="1" applyFill="1" applyBorder="1" applyAlignment="1">
      <alignment horizontal="center"/>
    </xf>
    <xf numFmtId="0" fontId="76" fillId="79" borderId="15" xfId="0" applyFont="1" applyFill="1" applyBorder="1" applyAlignment="1">
      <alignment horizontal="center"/>
    </xf>
    <xf numFmtId="9" fontId="0" fillId="0" borderId="15" xfId="0" applyNumberFormat="1" applyFill="1" applyBorder="1" applyAlignment="1">
      <alignment horizontal="right" indent="2"/>
    </xf>
    <xf numFmtId="4" fontId="0" fillId="80" borderId="15" xfId="0" applyNumberFormat="1" applyFill="1" applyBorder="1" applyAlignment="1">
      <alignment horizontal="right" indent="2"/>
    </xf>
    <xf numFmtId="9" fontId="0" fillId="80" borderId="15" xfId="0" applyNumberFormat="1" applyFill="1" applyBorder="1" applyAlignment="1">
      <alignment horizontal="right" indent="2"/>
    </xf>
    <xf numFmtId="4" fontId="0" fillId="0" borderId="0" xfId="0" applyNumberFormat="1"/>
    <xf numFmtId="0" fontId="67" fillId="73" borderId="21" xfId="0" applyFont="1" applyFill="1" applyBorder="1" applyAlignment="1" applyProtection="1">
      <alignment horizontal="center" vertical="center"/>
      <protection locked="0"/>
    </xf>
    <xf numFmtId="0" fontId="60" fillId="72" borderId="28" xfId="0" applyFont="1" applyFill="1" applyBorder="1" applyAlignment="1" applyProtection="1">
      <alignment horizontal="center" vertical="center"/>
      <protection locked="0"/>
    </xf>
    <xf numFmtId="189" fontId="61" fillId="0" borderId="15" xfId="834" applyNumberFormat="1" applyFont="1" applyFill="1" applyBorder="1" applyAlignment="1">
      <alignment horizontal="center" vertical="center"/>
    </xf>
    <xf numFmtId="191" fontId="60" fillId="2" borderId="0" xfId="0" applyNumberFormat="1" applyFont="1" applyFill="1" applyProtection="1">
      <protection locked="0"/>
    </xf>
    <xf numFmtId="0" fontId="0" fillId="0" borderId="0" xfId="0" applyFill="1"/>
    <xf numFmtId="0" fontId="62" fillId="0" borderId="15" xfId="834" applyNumberFormat="1" applyFont="1" applyFill="1" applyBorder="1" applyAlignment="1" applyProtection="1">
      <alignment horizontal="center" vertical="center"/>
    </xf>
    <xf numFmtId="1" fontId="59" fillId="0" borderId="22" xfId="834" applyNumberFormat="1" applyFont="1" applyFill="1" applyBorder="1" applyAlignment="1" applyProtection="1">
      <alignment horizontal="center" vertical="center"/>
    </xf>
    <xf numFmtId="0" fontId="60" fillId="2" borderId="0" xfId="0" applyFont="1" applyFill="1" applyAlignment="1" applyProtection="1">
      <alignment horizontal="center" vertical="center"/>
      <protection locked="0"/>
    </xf>
    <xf numFmtId="164" fontId="60" fillId="2" borderId="0" xfId="0" applyNumberFormat="1" applyFont="1" applyFill="1" applyBorder="1" applyAlignment="1" applyProtection="1">
      <alignment vertical="center"/>
      <protection locked="0"/>
    </xf>
    <xf numFmtId="10" fontId="60" fillId="2" borderId="0" xfId="1284" applyNumberFormat="1" applyFont="1" applyFill="1" applyBorder="1" applyAlignment="1" applyProtection="1">
      <alignment vertical="center"/>
      <protection locked="0"/>
    </xf>
    <xf numFmtId="9" fontId="60" fillId="2" borderId="0" xfId="0" applyNumberFormat="1" applyFont="1" applyFill="1" applyBorder="1" applyAlignment="1" applyProtection="1">
      <alignment horizontal="right" vertical="center"/>
      <protection locked="0"/>
    </xf>
    <xf numFmtId="9" fontId="0" fillId="0" borderId="15" xfId="0" applyNumberFormat="1" applyBorder="1" applyAlignment="1">
      <alignment horizontal="center"/>
    </xf>
    <xf numFmtId="9" fontId="0" fillId="0" borderId="15" xfId="1284" applyNumberFormat="1" applyFont="1" applyFill="1" applyBorder="1" applyAlignment="1">
      <alignment horizontal="center"/>
    </xf>
    <xf numFmtId="0" fontId="60" fillId="74" borderId="27" xfId="0" applyFont="1" applyFill="1" applyBorder="1" applyAlignment="1" applyProtection="1">
      <alignment horizontal="center" vertical="center" textRotation="90" wrapText="1"/>
    </xf>
    <xf numFmtId="0" fontId="134" fillId="2" borderId="0" xfId="0" applyFont="1" applyFill="1"/>
    <xf numFmtId="1" fontId="6" fillId="71" borderId="0" xfId="1284" applyNumberFormat="1" applyFont="1" applyFill="1" applyBorder="1" applyAlignment="1"/>
    <xf numFmtId="0" fontId="0" fillId="172" borderId="0" xfId="0" applyFill="1"/>
    <xf numFmtId="0" fontId="76" fillId="78" borderId="15" xfId="0" applyFont="1" applyFill="1" applyBorder="1" applyAlignment="1">
      <alignment horizontal="center" vertical="center" wrapText="1"/>
    </xf>
    <xf numFmtId="9" fontId="0" fillId="0" borderId="15" xfId="0" applyNumberFormat="1" applyBorder="1"/>
    <xf numFmtId="4" fontId="60" fillId="2" borderId="0" xfId="0" applyNumberFormat="1" applyFont="1" applyFill="1" applyBorder="1" applyProtection="1">
      <protection locked="0" hidden="1"/>
    </xf>
    <xf numFmtId="0" fontId="60" fillId="0" borderId="0" xfId="0" applyFont="1" applyFill="1" applyAlignment="1">
      <alignment horizontal="center" vertical="center"/>
    </xf>
    <xf numFmtId="9" fontId="0" fillId="0" borderId="15" xfId="1284" applyFont="1" applyBorder="1"/>
    <xf numFmtId="2" fontId="0" fillId="0" borderId="15" xfId="0" applyNumberFormat="1" applyBorder="1"/>
    <xf numFmtId="0" fontId="0" fillId="172" borderId="15" xfId="0" applyFill="1" applyBorder="1"/>
    <xf numFmtId="4" fontId="60" fillId="2" borderId="0" xfId="0" applyNumberFormat="1" applyFont="1" applyFill="1" applyProtection="1">
      <protection locked="0"/>
    </xf>
    <xf numFmtId="191" fontId="72" fillId="0" borderId="25" xfId="0" applyNumberFormat="1" applyFont="1" applyFill="1" applyBorder="1" applyAlignment="1" applyProtection="1">
      <alignment horizontal="center" vertical="center"/>
    </xf>
    <xf numFmtId="191" fontId="60" fillId="0" borderId="22" xfId="0" applyNumberFormat="1" applyFont="1" applyFill="1" applyBorder="1" applyAlignment="1" applyProtection="1">
      <alignment horizontal="center" vertical="center"/>
    </xf>
    <xf numFmtId="0" fontId="0" fillId="173" borderId="0" xfId="0" applyFill="1"/>
    <xf numFmtId="0" fontId="0" fillId="173" borderId="15" xfId="0" applyFill="1" applyBorder="1"/>
    <xf numFmtId="9" fontId="0" fillId="173" borderId="15" xfId="0" applyNumberFormat="1" applyFill="1" applyBorder="1"/>
    <xf numFmtId="4" fontId="0" fillId="173" borderId="15" xfId="0" applyNumberFormat="1" applyFill="1" applyBorder="1" applyAlignment="1">
      <alignment horizontal="right" indent="2"/>
    </xf>
    <xf numFmtId="9" fontId="0" fillId="173" borderId="15" xfId="0" applyNumberFormat="1" applyFill="1" applyBorder="1" applyAlignment="1">
      <alignment horizontal="right" indent="2"/>
    </xf>
    <xf numFmtId="0" fontId="62" fillId="0" borderId="64" xfId="834" applyFont="1" applyFill="1" applyBorder="1" applyAlignment="1">
      <alignment horizontal="center"/>
    </xf>
    <xf numFmtId="1" fontId="62" fillId="0" borderId="0" xfId="834" applyNumberFormat="1" applyFont="1" applyFill="1" applyBorder="1" applyAlignment="1">
      <alignment horizontal="center" vertical="center"/>
    </xf>
    <xf numFmtId="169" fontId="0" fillId="0" borderId="0" xfId="1285" applyFont="1"/>
    <xf numFmtId="169" fontId="0" fillId="173" borderId="0" xfId="1285" applyFont="1" applyFill="1"/>
    <xf numFmtId="0" fontId="60" fillId="2" borderId="0" xfId="0" applyNumberFormat="1" applyFont="1" applyFill="1" applyBorder="1" applyAlignment="1" applyProtection="1">
      <alignment horizontal="left" vertical="center"/>
      <protection locked="0" hidden="1"/>
    </xf>
    <xf numFmtId="191" fontId="60" fillId="2" borderId="0" xfId="0" applyNumberFormat="1" applyFont="1" applyFill="1" applyBorder="1" applyAlignment="1" applyProtection="1">
      <alignment vertical="center"/>
      <protection locked="0"/>
    </xf>
    <xf numFmtId="170" fontId="60" fillId="2" borderId="0" xfId="0" applyNumberFormat="1" applyFont="1" applyFill="1" applyBorder="1" applyAlignment="1" applyProtection="1">
      <alignment vertical="center"/>
      <protection locked="0"/>
    </xf>
    <xf numFmtId="2" fontId="135" fillId="2" borderId="0" xfId="0" applyNumberFormat="1" applyFont="1" applyFill="1" applyBorder="1" applyAlignment="1" applyProtection="1">
      <alignment vertical="center"/>
      <protection locked="0"/>
    </xf>
    <xf numFmtId="4" fontId="60" fillId="2" borderId="0" xfId="0" applyNumberFormat="1" applyFont="1" applyFill="1" applyBorder="1" applyAlignment="1" applyProtection="1">
      <alignment vertical="center"/>
      <protection locked="0"/>
    </xf>
    <xf numFmtId="169" fontId="60" fillId="2" borderId="0" xfId="1285" applyFont="1" applyFill="1" applyBorder="1" applyAlignment="1" applyProtection="1">
      <alignment vertical="center"/>
      <protection locked="0"/>
    </xf>
    <xf numFmtId="170" fontId="59" fillId="0" borderId="60" xfId="834" applyNumberFormat="1" applyFont="1" applyFill="1" applyBorder="1" applyAlignment="1" applyProtection="1">
      <alignment horizontal="center" vertical="center"/>
    </xf>
    <xf numFmtId="0" fontId="63" fillId="69" borderId="0" xfId="0" applyFont="1" applyFill="1" applyAlignment="1">
      <alignment horizontal="center" vertical="center"/>
    </xf>
    <xf numFmtId="0" fontId="63" fillId="76" borderId="0" xfId="0" applyFont="1" applyFill="1" applyBorder="1" applyAlignment="1">
      <alignment horizontal="center" vertical="center"/>
    </xf>
    <xf numFmtId="0" fontId="60" fillId="74" borderId="23" xfId="0" applyFont="1" applyFill="1" applyBorder="1" applyAlignment="1" applyProtection="1">
      <alignment horizontal="center" vertical="center" textRotation="90" wrapText="1"/>
    </xf>
    <xf numFmtId="0" fontId="60" fillId="74" borderId="31" xfId="0" applyFont="1" applyFill="1" applyBorder="1" applyAlignment="1" applyProtection="1">
      <alignment horizontal="center" vertical="center" textRotation="90" wrapText="1"/>
    </xf>
    <xf numFmtId="0" fontId="60" fillId="74" borderId="27" xfId="0" applyFont="1" applyFill="1" applyBorder="1" applyAlignment="1" applyProtection="1">
      <alignment horizontal="center" vertical="center" textRotation="90" wrapText="1"/>
    </xf>
    <xf numFmtId="0" fontId="60" fillId="74" borderId="63" xfId="0" applyFont="1" applyFill="1" applyBorder="1" applyAlignment="1" applyProtection="1">
      <alignment horizontal="center" vertical="center" textRotation="90" wrapText="1"/>
    </xf>
    <xf numFmtId="0" fontId="60" fillId="74" borderId="61" xfId="0" applyFont="1" applyFill="1" applyBorder="1" applyAlignment="1" applyProtection="1">
      <alignment horizontal="center" vertical="center" textRotation="90" wrapText="1"/>
    </xf>
    <xf numFmtId="0" fontId="60" fillId="74" borderId="62" xfId="0" applyFont="1" applyFill="1" applyBorder="1" applyAlignment="1" applyProtection="1">
      <alignment horizontal="center" vertical="center" textRotation="90" wrapText="1"/>
    </xf>
    <xf numFmtId="0" fontId="60" fillId="74" borderId="30" xfId="0" applyFont="1" applyFill="1" applyBorder="1" applyAlignment="1" applyProtection="1">
      <alignment horizontal="center" vertical="center" textRotation="90"/>
    </xf>
    <xf numFmtId="0" fontId="60" fillId="74" borderId="31" xfId="0" applyFont="1" applyFill="1" applyBorder="1" applyAlignment="1" applyProtection="1">
      <alignment horizontal="center" vertical="center" textRotation="90"/>
    </xf>
    <xf numFmtId="17" fontId="74" fillId="75" borderId="37" xfId="0" applyNumberFormat="1" applyFont="1" applyFill="1" applyBorder="1" applyAlignment="1" applyProtection="1">
      <alignment horizontal="center"/>
      <protection locked="0"/>
    </xf>
    <xf numFmtId="17" fontId="74" fillId="75" borderId="25" xfId="0" applyNumberFormat="1" applyFont="1" applyFill="1" applyBorder="1" applyAlignment="1" applyProtection="1">
      <alignment horizontal="center"/>
      <protection locked="0"/>
    </xf>
    <xf numFmtId="17" fontId="74" fillId="75" borderId="26" xfId="0" applyNumberFormat="1" applyFont="1" applyFill="1" applyBorder="1" applyAlignment="1" applyProtection="1">
      <alignment horizontal="center"/>
      <protection locked="0"/>
    </xf>
    <xf numFmtId="0" fontId="60" fillId="74" borderId="58" xfId="0" applyFont="1" applyFill="1" applyBorder="1" applyAlignment="1" applyProtection="1">
      <alignment horizontal="center" vertical="center" textRotation="90" wrapText="1"/>
    </xf>
    <xf numFmtId="0" fontId="60" fillId="74" borderId="59" xfId="0" applyFont="1" applyFill="1" applyBorder="1" applyAlignment="1" applyProtection="1">
      <alignment horizontal="center" vertical="center" textRotation="90" wrapText="1"/>
    </xf>
    <xf numFmtId="0" fontId="60" fillId="74" borderId="26" xfId="0" applyFont="1" applyFill="1" applyBorder="1" applyAlignment="1" applyProtection="1">
      <alignment horizontal="center" vertical="center" textRotation="90" wrapText="1"/>
    </xf>
    <xf numFmtId="0" fontId="60" fillId="74" borderId="30" xfId="0" applyFont="1" applyFill="1" applyBorder="1" applyAlignment="1" applyProtection="1">
      <alignment horizontal="center" vertical="center" textRotation="90" wrapText="1"/>
    </xf>
    <xf numFmtId="0" fontId="73" fillId="0" borderId="34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3" fillId="0" borderId="36" xfId="0" applyFont="1" applyBorder="1" applyAlignment="1">
      <alignment horizontal="center"/>
    </xf>
  </cellXfs>
  <cellStyles count="2064">
    <cellStyle name="_Massa salarial + beneficios (DAO) - vrs2" xfId="1437"/>
    <cellStyle name="_Massa salarial + beneficios (DAO) - vrs6" xfId="1438"/>
    <cellStyle name="_Supply" xfId="1439"/>
    <cellStyle name="_Supply_1" xfId="1440"/>
    <cellStyle name="20% - Accent1" xfId="2"/>
    <cellStyle name="20% - Accent1 2" xfId="1441"/>
    <cellStyle name="20% - Accent1 3" xfId="1802"/>
    <cellStyle name="20% - Accent2" xfId="3"/>
    <cellStyle name="20% - Accent2 2" xfId="1442"/>
    <cellStyle name="20% - Accent2 3" xfId="1803"/>
    <cellStyle name="20% - Accent3" xfId="4"/>
    <cellStyle name="20% - Accent3 2" xfId="1443"/>
    <cellStyle name="20% - Accent3 3" xfId="1804"/>
    <cellStyle name="20% - Accent4" xfId="5"/>
    <cellStyle name="20% - Accent4 2" xfId="1444"/>
    <cellStyle name="20% - Accent4 3" xfId="1805"/>
    <cellStyle name="20% - Accent5" xfId="6"/>
    <cellStyle name="20% - Accent5 2" xfId="1445"/>
    <cellStyle name="20% - Accent5 3" xfId="1806"/>
    <cellStyle name="20% - Accent6" xfId="7"/>
    <cellStyle name="20% - Accent6 2" xfId="1446"/>
    <cellStyle name="20% - Accent6 3" xfId="1807"/>
    <cellStyle name="20% - Ênfase1 10" xfId="8"/>
    <cellStyle name="20% - Ênfase1 10 2" xfId="1447"/>
    <cellStyle name="20% - Ênfase1 11" xfId="9"/>
    <cellStyle name="20% - Ênfase1 11 2" xfId="1448"/>
    <cellStyle name="20% - Ênfase1 12" xfId="10"/>
    <cellStyle name="20% - Ênfase1 12 2" xfId="1449"/>
    <cellStyle name="20% - Ênfase1 13" xfId="11"/>
    <cellStyle name="20% - Ênfase1 13 2" xfId="1450"/>
    <cellStyle name="20% - Ênfase1 14" xfId="12"/>
    <cellStyle name="20% - Ênfase1 14 2" xfId="1451"/>
    <cellStyle name="20% - Ênfase1 15" xfId="13"/>
    <cellStyle name="20% - Ênfase1 15 2" xfId="1452"/>
    <cellStyle name="20% - Ênfase1 16" xfId="14"/>
    <cellStyle name="20% - Ênfase1 16 2" xfId="1453"/>
    <cellStyle name="20% - Ênfase1 17" xfId="15"/>
    <cellStyle name="20% - Ênfase1 17 2" xfId="1454"/>
    <cellStyle name="20% - Ênfase1 18" xfId="16"/>
    <cellStyle name="20% - Ênfase1 18 2" xfId="1455"/>
    <cellStyle name="20% - Ênfase1 19" xfId="17"/>
    <cellStyle name="20% - Ênfase1 19 2" xfId="1456"/>
    <cellStyle name="20% - Ênfase1 2" xfId="18"/>
    <cellStyle name="20% - Ênfase1 2 2" xfId="1457"/>
    <cellStyle name="20% - Ênfase1 2 3" xfId="1808"/>
    <cellStyle name="20% - Ênfase1 20" xfId="19"/>
    <cellStyle name="20% - Ênfase1 20 2" xfId="1458"/>
    <cellStyle name="20% - Ênfase1 21" xfId="20"/>
    <cellStyle name="20% - Ênfase1 21 2" xfId="1459"/>
    <cellStyle name="20% - Ênfase1 22" xfId="21"/>
    <cellStyle name="20% - Ênfase1 22 2" xfId="1460"/>
    <cellStyle name="20% - Ênfase1 23" xfId="22"/>
    <cellStyle name="20% - Ênfase1 23 2" xfId="1461"/>
    <cellStyle name="20% - Ênfase1 24" xfId="23"/>
    <cellStyle name="20% - Ênfase1 24 2" xfId="1462"/>
    <cellStyle name="20% - Ênfase1 25" xfId="24"/>
    <cellStyle name="20% - Ênfase1 25 2" xfId="1463"/>
    <cellStyle name="20% - Ênfase1 3" xfId="25"/>
    <cellStyle name="20% - Ênfase1 3 2" xfId="1464"/>
    <cellStyle name="20% - Ênfase1 3 3" xfId="1809"/>
    <cellStyle name="20% - Ênfase1 4" xfId="26"/>
    <cellStyle name="20% - Ênfase1 4 2" xfId="1465"/>
    <cellStyle name="20% - Ênfase1 4 3" xfId="1810"/>
    <cellStyle name="20% - Ênfase1 5" xfId="27"/>
    <cellStyle name="20% - Ênfase1 5 2" xfId="1466"/>
    <cellStyle name="20% - Ênfase1 5 3" xfId="1811"/>
    <cellStyle name="20% - Ênfase1 6" xfId="28"/>
    <cellStyle name="20% - Ênfase1 6 2" xfId="1467"/>
    <cellStyle name="20% - Ênfase1 6 3" xfId="1812"/>
    <cellStyle name="20% - Ênfase1 7" xfId="29"/>
    <cellStyle name="20% - Ênfase1 7 2" xfId="1468"/>
    <cellStyle name="20% - Ênfase1 7 3" xfId="1813"/>
    <cellStyle name="20% - Ênfase1 8" xfId="30"/>
    <cellStyle name="20% - Ênfase1 8 2" xfId="1469"/>
    <cellStyle name="20% - Ênfase1 8 3" xfId="1814"/>
    <cellStyle name="20% - Ênfase1 9" xfId="31"/>
    <cellStyle name="20% - Ênfase1 9 2" xfId="1470"/>
    <cellStyle name="20% - Ênfase2 10" xfId="32"/>
    <cellStyle name="20% - Ênfase2 10 2" xfId="1471"/>
    <cellStyle name="20% - Ênfase2 11" xfId="33"/>
    <cellStyle name="20% - Ênfase2 11 2" xfId="1472"/>
    <cellStyle name="20% - Ênfase2 12" xfId="34"/>
    <cellStyle name="20% - Ênfase2 12 2" xfId="1473"/>
    <cellStyle name="20% - Ênfase2 13" xfId="35"/>
    <cellStyle name="20% - Ênfase2 13 2" xfId="1474"/>
    <cellStyle name="20% - Ênfase2 14" xfId="36"/>
    <cellStyle name="20% - Ênfase2 14 2" xfId="1475"/>
    <cellStyle name="20% - Ênfase2 15" xfId="37"/>
    <cellStyle name="20% - Ênfase2 15 2" xfId="1476"/>
    <cellStyle name="20% - Ênfase2 16" xfId="38"/>
    <cellStyle name="20% - Ênfase2 16 2" xfId="1477"/>
    <cellStyle name="20% - Ênfase2 17" xfId="39"/>
    <cellStyle name="20% - Ênfase2 17 2" xfId="1478"/>
    <cellStyle name="20% - Ênfase2 18" xfId="40"/>
    <cellStyle name="20% - Ênfase2 18 2" xfId="1479"/>
    <cellStyle name="20% - Ênfase2 19" xfId="41"/>
    <cellStyle name="20% - Ênfase2 19 2" xfId="1480"/>
    <cellStyle name="20% - Ênfase2 2" xfId="42"/>
    <cellStyle name="20% - Ênfase2 2 2" xfId="1481"/>
    <cellStyle name="20% - Ênfase2 2 3" xfId="1815"/>
    <cellStyle name="20% - Ênfase2 20" xfId="43"/>
    <cellStyle name="20% - Ênfase2 20 2" xfId="1482"/>
    <cellStyle name="20% - Ênfase2 21" xfId="44"/>
    <cellStyle name="20% - Ênfase2 21 2" xfId="1483"/>
    <cellStyle name="20% - Ênfase2 22" xfId="45"/>
    <cellStyle name="20% - Ênfase2 22 2" xfId="1484"/>
    <cellStyle name="20% - Ênfase2 23" xfId="46"/>
    <cellStyle name="20% - Ênfase2 23 2" xfId="1485"/>
    <cellStyle name="20% - Ênfase2 24" xfId="47"/>
    <cellStyle name="20% - Ênfase2 24 2" xfId="1486"/>
    <cellStyle name="20% - Ênfase2 25" xfId="48"/>
    <cellStyle name="20% - Ênfase2 25 2" xfId="1487"/>
    <cellStyle name="20% - Ênfase2 3" xfId="49"/>
    <cellStyle name="20% - Ênfase2 3 2" xfId="1488"/>
    <cellStyle name="20% - Ênfase2 3 3" xfId="1816"/>
    <cellStyle name="20% - Ênfase2 4" xfId="50"/>
    <cellStyle name="20% - Ênfase2 4 2" xfId="1489"/>
    <cellStyle name="20% - Ênfase2 4 3" xfId="1817"/>
    <cellStyle name="20% - Ênfase2 5" xfId="51"/>
    <cellStyle name="20% - Ênfase2 5 2" xfId="1490"/>
    <cellStyle name="20% - Ênfase2 5 3" xfId="1818"/>
    <cellStyle name="20% - Ênfase2 6" xfId="52"/>
    <cellStyle name="20% - Ênfase2 6 2" xfId="1491"/>
    <cellStyle name="20% - Ênfase2 6 3" xfId="1819"/>
    <cellStyle name="20% - Ênfase2 7" xfId="53"/>
    <cellStyle name="20% - Ênfase2 7 2" xfId="1492"/>
    <cellStyle name="20% - Ênfase2 7 3" xfId="1820"/>
    <cellStyle name="20% - Ênfase2 8" xfId="54"/>
    <cellStyle name="20% - Ênfase2 8 2" xfId="1493"/>
    <cellStyle name="20% - Ênfase2 8 3" xfId="1821"/>
    <cellStyle name="20% - Ênfase2 9" xfId="55"/>
    <cellStyle name="20% - Ênfase2 9 2" xfId="1494"/>
    <cellStyle name="20% - Ênfase3 10" xfId="56"/>
    <cellStyle name="20% - Ênfase3 10 2" xfId="1495"/>
    <cellStyle name="20% - Ênfase3 11" xfId="57"/>
    <cellStyle name="20% - Ênfase3 11 2" xfId="1496"/>
    <cellStyle name="20% - Ênfase3 12" xfId="58"/>
    <cellStyle name="20% - Ênfase3 12 2" xfId="1497"/>
    <cellStyle name="20% - Ênfase3 13" xfId="59"/>
    <cellStyle name="20% - Ênfase3 13 2" xfId="1498"/>
    <cellStyle name="20% - Ênfase3 14" xfId="60"/>
    <cellStyle name="20% - Ênfase3 14 2" xfId="1499"/>
    <cellStyle name="20% - Ênfase3 15" xfId="61"/>
    <cellStyle name="20% - Ênfase3 15 2" xfId="1500"/>
    <cellStyle name="20% - Ênfase3 16" xfId="62"/>
    <cellStyle name="20% - Ênfase3 16 2" xfId="1501"/>
    <cellStyle name="20% - Ênfase3 17" xfId="63"/>
    <cellStyle name="20% - Ênfase3 17 2" xfId="1502"/>
    <cellStyle name="20% - Ênfase3 18" xfId="64"/>
    <cellStyle name="20% - Ênfase3 18 2" xfId="1503"/>
    <cellStyle name="20% - Ênfase3 19" xfId="65"/>
    <cellStyle name="20% - Ênfase3 19 2" xfId="1504"/>
    <cellStyle name="20% - Ênfase3 2" xfId="66"/>
    <cellStyle name="20% - Ênfase3 2 2" xfId="1505"/>
    <cellStyle name="20% - Ênfase3 2 3" xfId="1822"/>
    <cellStyle name="20% - Ênfase3 20" xfId="67"/>
    <cellStyle name="20% - Ênfase3 20 2" xfId="1506"/>
    <cellStyle name="20% - Ênfase3 21" xfId="68"/>
    <cellStyle name="20% - Ênfase3 21 2" xfId="1507"/>
    <cellStyle name="20% - Ênfase3 22" xfId="69"/>
    <cellStyle name="20% - Ênfase3 22 2" xfId="1508"/>
    <cellStyle name="20% - Ênfase3 23" xfId="70"/>
    <cellStyle name="20% - Ênfase3 23 2" xfId="1509"/>
    <cellStyle name="20% - Ênfase3 24" xfId="71"/>
    <cellStyle name="20% - Ênfase3 24 2" xfId="1510"/>
    <cellStyle name="20% - Ênfase3 25" xfId="72"/>
    <cellStyle name="20% - Ênfase3 25 2" xfId="1511"/>
    <cellStyle name="20% - Ênfase3 3" xfId="73"/>
    <cellStyle name="20% - Ênfase3 3 2" xfId="1512"/>
    <cellStyle name="20% - Ênfase3 3 3" xfId="1823"/>
    <cellStyle name="20% - Ênfase3 4" xfId="74"/>
    <cellStyle name="20% - Ênfase3 4 2" xfId="1513"/>
    <cellStyle name="20% - Ênfase3 4 3" xfId="1824"/>
    <cellStyle name="20% - Ênfase3 5" xfId="75"/>
    <cellStyle name="20% - Ênfase3 5 2" xfId="1514"/>
    <cellStyle name="20% - Ênfase3 5 3" xfId="1825"/>
    <cellStyle name="20% - Ênfase3 6" xfId="76"/>
    <cellStyle name="20% - Ênfase3 6 2" xfId="1515"/>
    <cellStyle name="20% - Ênfase3 6 3" xfId="1826"/>
    <cellStyle name="20% - Ênfase3 7" xfId="77"/>
    <cellStyle name="20% - Ênfase3 7 2" xfId="1516"/>
    <cellStyle name="20% - Ênfase3 7 3" xfId="1827"/>
    <cellStyle name="20% - Ênfase3 8" xfId="78"/>
    <cellStyle name="20% - Ênfase3 8 2" xfId="1517"/>
    <cellStyle name="20% - Ênfase3 8 3" xfId="1828"/>
    <cellStyle name="20% - Ênfase3 9" xfId="79"/>
    <cellStyle name="20% - Ênfase3 9 2" xfId="1518"/>
    <cellStyle name="20% - Ênfase4 10" xfId="80"/>
    <cellStyle name="20% - Ênfase4 10 2" xfId="1519"/>
    <cellStyle name="20% - Ênfase4 11" xfId="81"/>
    <cellStyle name="20% - Ênfase4 11 2" xfId="1520"/>
    <cellStyle name="20% - Ênfase4 12" xfId="82"/>
    <cellStyle name="20% - Ênfase4 12 2" xfId="1521"/>
    <cellStyle name="20% - Ênfase4 13" xfId="83"/>
    <cellStyle name="20% - Ênfase4 13 2" xfId="1522"/>
    <cellStyle name="20% - Ênfase4 14" xfId="84"/>
    <cellStyle name="20% - Ênfase4 14 2" xfId="1523"/>
    <cellStyle name="20% - Ênfase4 15" xfId="85"/>
    <cellStyle name="20% - Ênfase4 15 2" xfId="1524"/>
    <cellStyle name="20% - Ênfase4 16" xfId="86"/>
    <cellStyle name="20% - Ênfase4 16 2" xfId="1525"/>
    <cellStyle name="20% - Ênfase4 17" xfId="87"/>
    <cellStyle name="20% - Ênfase4 17 2" xfId="1526"/>
    <cellStyle name="20% - Ênfase4 18" xfId="88"/>
    <cellStyle name="20% - Ênfase4 18 2" xfId="1527"/>
    <cellStyle name="20% - Ênfase4 19" xfId="89"/>
    <cellStyle name="20% - Ênfase4 19 2" xfId="1528"/>
    <cellStyle name="20% - Ênfase4 2" xfId="90"/>
    <cellStyle name="20% - Ênfase4 2 2" xfId="1529"/>
    <cellStyle name="20% - Ênfase4 2 3" xfId="1829"/>
    <cellStyle name="20% - Ênfase4 20" xfId="91"/>
    <cellStyle name="20% - Ênfase4 20 2" xfId="1530"/>
    <cellStyle name="20% - Ênfase4 21" xfId="92"/>
    <cellStyle name="20% - Ênfase4 21 2" xfId="1531"/>
    <cellStyle name="20% - Ênfase4 22" xfId="93"/>
    <cellStyle name="20% - Ênfase4 22 2" xfId="1532"/>
    <cellStyle name="20% - Ênfase4 23" xfId="94"/>
    <cellStyle name="20% - Ênfase4 23 2" xfId="1533"/>
    <cellStyle name="20% - Ênfase4 24" xfId="95"/>
    <cellStyle name="20% - Ênfase4 24 2" xfId="1534"/>
    <cellStyle name="20% - Ênfase4 25" xfId="96"/>
    <cellStyle name="20% - Ênfase4 25 2" xfId="1535"/>
    <cellStyle name="20% - Ênfase4 3" xfId="97"/>
    <cellStyle name="20% - Ênfase4 3 2" xfId="1536"/>
    <cellStyle name="20% - Ênfase4 3 3" xfId="1830"/>
    <cellStyle name="20% - Ênfase4 4" xfId="98"/>
    <cellStyle name="20% - Ênfase4 4 2" xfId="1537"/>
    <cellStyle name="20% - Ênfase4 4 3" xfId="1831"/>
    <cellStyle name="20% - Ênfase4 5" xfId="99"/>
    <cellStyle name="20% - Ênfase4 5 2" xfId="1538"/>
    <cellStyle name="20% - Ênfase4 5 3" xfId="1832"/>
    <cellStyle name="20% - Ênfase4 6" xfId="100"/>
    <cellStyle name="20% - Ênfase4 6 2" xfId="1539"/>
    <cellStyle name="20% - Ênfase4 6 3" xfId="1833"/>
    <cellStyle name="20% - Ênfase4 7" xfId="101"/>
    <cellStyle name="20% - Ênfase4 7 2" xfId="1540"/>
    <cellStyle name="20% - Ênfase4 7 3" xfId="1834"/>
    <cellStyle name="20% - Ênfase4 8" xfId="102"/>
    <cellStyle name="20% - Ênfase4 8 2" xfId="1541"/>
    <cellStyle name="20% - Ênfase4 8 3" xfId="1835"/>
    <cellStyle name="20% - Ênfase4 9" xfId="103"/>
    <cellStyle name="20% - Ênfase4 9 2" xfId="1542"/>
    <cellStyle name="20% - Ênfase5 10" xfId="104"/>
    <cellStyle name="20% - Ênfase5 10 2" xfId="1543"/>
    <cellStyle name="20% - Ênfase5 11" xfId="105"/>
    <cellStyle name="20% - Ênfase5 11 2" xfId="1544"/>
    <cellStyle name="20% - Ênfase5 12" xfId="106"/>
    <cellStyle name="20% - Ênfase5 12 2" xfId="1545"/>
    <cellStyle name="20% - Ênfase5 13" xfId="107"/>
    <cellStyle name="20% - Ênfase5 13 2" xfId="1546"/>
    <cellStyle name="20% - Ênfase5 14" xfId="108"/>
    <cellStyle name="20% - Ênfase5 14 2" xfId="1547"/>
    <cellStyle name="20% - Ênfase5 15" xfId="109"/>
    <cellStyle name="20% - Ênfase5 15 2" xfId="1548"/>
    <cellStyle name="20% - Ênfase5 16" xfId="110"/>
    <cellStyle name="20% - Ênfase5 16 2" xfId="1549"/>
    <cellStyle name="20% - Ênfase5 17" xfId="111"/>
    <cellStyle name="20% - Ênfase5 17 2" xfId="1550"/>
    <cellStyle name="20% - Ênfase5 18" xfId="112"/>
    <cellStyle name="20% - Ênfase5 18 2" xfId="1551"/>
    <cellStyle name="20% - Ênfase5 19" xfId="113"/>
    <cellStyle name="20% - Ênfase5 19 2" xfId="1552"/>
    <cellStyle name="20% - Ênfase5 2" xfId="114"/>
    <cellStyle name="20% - Ênfase5 2 2" xfId="1553"/>
    <cellStyle name="20% - Ênfase5 2 3" xfId="1836"/>
    <cellStyle name="20% - Ênfase5 20" xfId="115"/>
    <cellStyle name="20% - Ênfase5 20 2" xfId="1554"/>
    <cellStyle name="20% - Ênfase5 21" xfId="116"/>
    <cellStyle name="20% - Ênfase5 21 2" xfId="1555"/>
    <cellStyle name="20% - Ênfase5 22" xfId="117"/>
    <cellStyle name="20% - Ênfase5 22 2" xfId="1556"/>
    <cellStyle name="20% - Ênfase5 23" xfId="118"/>
    <cellStyle name="20% - Ênfase5 23 2" xfId="1557"/>
    <cellStyle name="20% - Ênfase5 24" xfId="119"/>
    <cellStyle name="20% - Ênfase5 24 2" xfId="1558"/>
    <cellStyle name="20% - Ênfase5 25" xfId="120"/>
    <cellStyle name="20% - Ênfase5 25 2" xfId="1559"/>
    <cellStyle name="20% - Ênfase5 3" xfId="121"/>
    <cellStyle name="20% - Ênfase5 3 2" xfId="1560"/>
    <cellStyle name="20% - Ênfase5 3 3" xfId="1837"/>
    <cellStyle name="20% - Ênfase5 4" xfId="122"/>
    <cellStyle name="20% - Ênfase5 4 2" xfId="1561"/>
    <cellStyle name="20% - Ênfase5 4 3" xfId="1838"/>
    <cellStyle name="20% - Ênfase5 5" xfId="123"/>
    <cellStyle name="20% - Ênfase5 5 2" xfId="1562"/>
    <cellStyle name="20% - Ênfase5 5 3" xfId="1839"/>
    <cellStyle name="20% - Ênfase5 6" xfId="124"/>
    <cellStyle name="20% - Ênfase5 6 2" xfId="1563"/>
    <cellStyle name="20% - Ênfase5 6 3" xfId="1840"/>
    <cellStyle name="20% - Ênfase5 7" xfId="125"/>
    <cellStyle name="20% - Ênfase5 7 2" xfId="1564"/>
    <cellStyle name="20% - Ênfase5 7 3" xfId="1841"/>
    <cellStyle name="20% - Ênfase5 8" xfId="126"/>
    <cellStyle name="20% - Ênfase5 8 2" xfId="1565"/>
    <cellStyle name="20% - Ênfase5 8 3" xfId="1842"/>
    <cellStyle name="20% - Ênfase5 9" xfId="127"/>
    <cellStyle name="20% - Ênfase5 9 2" xfId="1566"/>
    <cellStyle name="20% - Ênfase6 10" xfId="128"/>
    <cellStyle name="20% - Ênfase6 10 2" xfId="1567"/>
    <cellStyle name="20% - Ênfase6 11" xfId="129"/>
    <cellStyle name="20% - Ênfase6 11 2" xfId="1568"/>
    <cellStyle name="20% - Ênfase6 12" xfId="130"/>
    <cellStyle name="20% - Ênfase6 12 2" xfId="1569"/>
    <cellStyle name="20% - Ênfase6 13" xfId="131"/>
    <cellStyle name="20% - Ênfase6 13 2" xfId="1570"/>
    <cellStyle name="20% - Ênfase6 14" xfId="132"/>
    <cellStyle name="20% - Ênfase6 14 2" xfId="1571"/>
    <cellStyle name="20% - Ênfase6 15" xfId="133"/>
    <cellStyle name="20% - Ênfase6 15 2" xfId="1572"/>
    <cellStyle name="20% - Ênfase6 16" xfId="134"/>
    <cellStyle name="20% - Ênfase6 16 2" xfId="1573"/>
    <cellStyle name="20% - Ênfase6 17" xfId="135"/>
    <cellStyle name="20% - Ênfase6 17 2" xfId="1574"/>
    <cellStyle name="20% - Ênfase6 18" xfId="136"/>
    <cellStyle name="20% - Ênfase6 18 2" xfId="1575"/>
    <cellStyle name="20% - Ênfase6 19" xfId="137"/>
    <cellStyle name="20% - Ênfase6 19 2" xfId="1576"/>
    <cellStyle name="20% - Ênfase6 2" xfId="138"/>
    <cellStyle name="20% - Ênfase6 2 2" xfId="1577"/>
    <cellStyle name="20% - Ênfase6 2 3" xfId="1843"/>
    <cellStyle name="20% - Ênfase6 20" xfId="139"/>
    <cellStyle name="20% - Ênfase6 20 2" xfId="1578"/>
    <cellStyle name="20% - Ênfase6 21" xfId="140"/>
    <cellStyle name="20% - Ênfase6 21 2" xfId="1579"/>
    <cellStyle name="20% - Ênfase6 22" xfId="141"/>
    <cellStyle name="20% - Ênfase6 22 2" xfId="1580"/>
    <cellStyle name="20% - Ênfase6 23" xfId="142"/>
    <cellStyle name="20% - Ênfase6 23 2" xfId="1581"/>
    <cellStyle name="20% - Ênfase6 24" xfId="143"/>
    <cellStyle name="20% - Ênfase6 24 2" xfId="1582"/>
    <cellStyle name="20% - Ênfase6 25" xfId="144"/>
    <cellStyle name="20% - Ênfase6 25 2" xfId="1583"/>
    <cellStyle name="20% - Ênfase6 3" xfId="145"/>
    <cellStyle name="20% - Ênfase6 3 2" xfId="1584"/>
    <cellStyle name="20% - Ênfase6 3 3" xfId="1844"/>
    <cellStyle name="20% - Ênfase6 4" xfId="146"/>
    <cellStyle name="20% - Ênfase6 4 2" xfId="1585"/>
    <cellStyle name="20% - Ênfase6 4 3" xfId="1845"/>
    <cellStyle name="20% - Ênfase6 5" xfId="147"/>
    <cellStyle name="20% - Ênfase6 5 2" xfId="1586"/>
    <cellStyle name="20% - Ênfase6 5 3" xfId="1846"/>
    <cellStyle name="20% - Ênfase6 6" xfId="148"/>
    <cellStyle name="20% - Ênfase6 6 2" xfId="1587"/>
    <cellStyle name="20% - Ênfase6 6 3" xfId="1847"/>
    <cellStyle name="20% - Ênfase6 7" xfId="149"/>
    <cellStyle name="20% - Ênfase6 7 2" xfId="1588"/>
    <cellStyle name="20% - Ênfase6 7 3" xfId="1848"/>
    <cellStyle name="20% - Ênfase6 8" xfId="150"/>
    <cellStyle name="20% - Ênfase6 8 2" xfId="1589"/>
    <cellStyle name="20% - Ênfase6 8 3" xfId="1849"/>
    <cellStyle name="20% - Ênfase6 9" xfId="151"/>
    <cellStyle name="20% - Ênfase6 9 2" xfId="1590"/>
    <cellStyle name="40% - Accent1" xfId="152"/>
    <cellStyle name="40% - Accent1 2" xfId="1591"/>
    <cellStyle name="40% - Accent1 3" xfId="1850"/>
    <cellStyle name="40% - Accent2" xfId="153"/>
    <cellStyle name="40% - Accent2 2" xfId="1592"/>
    <cellStyle name="40% - Accent2 3" xfId="1851"/>
    <cellStyle name="40% - Accent3" xfId="154"/>
    <cellStyle name="40% - Accent3 2" xfId="1593"/>
    <cellStyle name="40% - Accent3 3" xfId="1852"/>
    <cellStyle name="40% - Accent4" xfId="155"/>
    <cellStyle name="40% - Accent4 2" xfId="1594"/>
    <cellStyle name="40% - Accent4 3" xfId="1853"/>
    <cellStyle name="40% - Accent5" xfId="156"/>
    <cellStyle name="40% - Accent5 2" xfId="1595"/>
    <cellStyle name="40% - Accent5 3" xfId="1854"/>
    <cellStyle name="40% - Accent6" xfId="157"/>
    <cellStyle name="40% - Accent6 2" xfId="1596"/>
    <cellStyle name="40% - Accent6 3" xfId="1855"/>
    <cellStyle name="40% - Ênfase1 10" xfId="158"/>
    <cellStyle name="40% - Ênfase1 10 2" xfId="1597"/>
    <cellStyle name="40% - Ênfase1 11" xfId="159"/>
    <cellStyle name="40% - Ênfase1 11 2" xfId="1598"/>
    <cellStyle name="40% - Ênfase1 12" xfId="160"/>
    <cellStyle name="40% - Ênfase1 12 2" xfId="1599"/>
    <cellStyle name="40% - Ênfase1 13" xfId="161"/>
    <cellStyle name="40% - Ênfase1 13 2" xfId="1600"/>
    <cellStyle name="40% - Ênfase1 14" xfId="162"/>
    <cellStyle name="40% - Ênfase1 14 2" xfId="1601"/>
    <cellStyle name="40% - Ênfase1 15" xfId="163"/>
    <cellStyle name="40% - Ênfase1 15 2" xfId="1602"/>
    <cellStyle name="40% - Ênfase1 16" xfId="164"/>
    <cellStyle name="40% - Ênfase1 16 2" xfId="1603"/>
    <cellStyle name="40% - Ênfase1 17" xfId="165"/>
    <cellStyle name="40% - Ênfase1 17 2" xfId="1604"/>
    <cellStyle name="40% - Ênfase1 18" xfId="166"/>
    <cellStyle name="40% - Ênfase1 18 2" xfId="1605"/>
    <cellStyle name="40% - Ênfase1 19" xfId="167"/>
    <cellStyle name="40% - Ênfase1 19 2" xfId="1606"/>
    <cellStyle name="40% - Ênfase1 2" xfId="168"/>
    <cellStyle name="40% - Ênfase1 2 2" xfId="1607"/>
    <cellStyle name="40% - Ênfase1 2 3" xfId="1856"/>
    <cellStyle name="40% - Ênfase1 20" xfId="169"/>
    <cellStyle name="40% - Ênfase1 20 2" xfId="1608"/>
    <cellStyle name="40% - Ênfase1 21" xfId="170"/>
    <cellStyle name="40% - Ênfase1 21 2" xfId="1609"/>
    <cellStyle name="40% - Ênfase1 22" xfId="171"/>
    <cellStyle name="40% - Ênfase1 22 2" xfId="1610"/>
    <cellStyle name="40% - Ênfase1 23" xfId="172"/>
    <cellStyle name="40% - Ênfase1 23 2" xfId="1611"/>
    <cellStyle name="40% - Ênfase1 24" xfId="173"/>
    <cellStyle name="40% - Ênfase1 24 2" xfId="1612"/>
    <cellStyle name="40% - Ênfase1 25" xfId="174"/>
    <cellStyle name="40% - Ênfase1 25 2" xfId="1613"/>
    <cellStyle name="40% - Ênfase1 3" xfId="175"/>
    <cellStyle name="40% - Ênfase1 3 2" xfId="1614"/>
    <cellStyle name="40% - Ênfase1 3 3" xfId="1857"/>
    <cellStyle name="40% - Ênfase1 4" xfId="176"/>
    <cellStyle name="40% - Ênfase1 4 2" xfId="1615"/>
    <cellStyle name="40% - Ênfase1 4 3" xfId="1858"/>
    <cellStyle name="40% - Ênfase1 5" xfId="177"/>
    <cellStyle name="40% - Ênfase1 5 2" xfId="1616"/>
    <cellStyle name="40% - Ênfase1 5 3" xfId="1859"/>
    <cellStyle name="40% - Ênfase1 6" xfId="178"/>
    <cellStyle name="40% - Ênfase1 6 2" xfId="1617"/>
    <cellStyle name="40% - Ênfase1 6 3" xfId="1860"/>
    <cellStyle name="40% - Ênfase1 7" xfId="179"/>
    <cellStyle name="40% - Ênfase1 7 2" xfId="1618"/>
    <cellStyle name="40% - Ênfase1 7 3" xfId="1861"/>
    <cellStyle name="40% - Ênfase1 8" xfId="180"/>
    <cellStyle name="40% - Ênfase1 8 2" xfId="1619"/>
    <cellStyle name="40% - Ênfase1 8 3" xfId="1862"/>
    <cellStyle name="40% - Ênfase1 9" xfId="181"/>
    <cellStyle name="40% - Ênfase1 9 2" xfId="1620"/>
    <cellStyle name="40% - Ênfase2 10" xfId="182"/>
    <cellStyle name="40% - Ênfase2 10 2" xfId="1621"/>
    <cellStyle name="40% - Ênfase2 11" xfId="183"/>
    <cellStyle name="40% - Ênfase2 11 2" xfId="1622"/>
    <cellStyle name="40% - Ênfase2 12" xfId="184"/>
    <cellStyle name="40% - Ênfase2 12 2" xfId="1623"/>
    <cellStyle name="40% - Ênfase2 13" xfId="185"/>
    <cellStyle name="40% - Ênfase2 13 2" xfId="1624"/>
    <cellStyle name="40% - Ênfase2 14" xfId="186"/>
    <cellStyle name="40% - Ênfase2 14 2" xfId="1625"/>
    <cellStyle name="40% - Ênfase2 15" xfId="187"/>
    <cellStyle name="40% - Ênfase2 15 2" xfId="1626"/>
    <cellStyle name="40% - Ênfase2 16" xfId="188"/>
    <cellStyle name="40% - Ênfase2 16 2" xfId="1627"/>
    <cellStyle name="40% - Ênfase2 17" xfId="189"/>
    <cellStyle name="40% - Ênfase2 17 2" xfId="1628"/>
    <cellStyle name="40% - Ênfase2 18" xfId="190"/>
    <cellStyle name="40% - Ênfase2 18 2" xfId="1629"/>
    <cellStyle name="40% - Ênfase2 19" xfId="191"/>
    <cellStyle name="40% - Ênfase2 19 2" xfId="1630"/>
    <cellStyle name="40% - Ênfase2 2" xfId="192"/>
    <cellStyle name="40% - Ênfase2 2 2" xfId="1631"/>
    <cellStyle name="40% - Ênfase2 2 3" xfId="1863"/>
    <cellStyle name="40% - Ênfase2 20" xfId="193"/>
    <cellStyle name="40% - Ênfase2 20 2" xfId="1632"/>
    <cellStyle name="40% - Ênfase2 21" xfId="194"/>
    <cellStyle name="40% - Ênfase2 21 2" xfId="1633"/>
    <cellStyle name="40% - Ênfase2 22" xfId="195"/>
    <cellStyle name="40% - Ênfase2 22 2" xfId="1634"/>
    <cellStyle name="40% - Ênfase2 23" xfId="196"/>
    <cellStyle name="40% - Ênfase2 23 2" xfId="1635"/>
    <cellStyle name="40% - Ênfase2 24" xfId="197"/>
    <cellStyle name="40% - Ênfase2 24 2" xfId="1636"/>
    <cellStyle name="40% - Ênfase2 25" xfId="198"/>
    <cellStyle name="40% - Ênfase2 25 2" xfId="1637"/>
    <cellStyle name="40% - Ênfase2 3" xfId="199"/>
    <cellStyle name="40% - Ênfase2 3 2" xfId="1638"/>
    <cellStyle name="40% - Ênfase2 3 3" xfId="1864"/>
    <cellStyle name="40% - Ênfase2 4" xfId="200"/>
    <cellStyle name="40% - Ênfase2 4 2" xfId="1639"/>
    <cellStyle name="40% - Ênfase2 4 3" xfId="1865"/>
    <cellStyle name="40% - Ênfase2 5" xfId="201"/>
    <cellStyle name="40% - Ênfase2 5 2" xfId="1640"/>
    <cellStyle name="40% - Ênfase2 5 3" xfId="1866"/>
    <cellStyle name="40% - Ênfase2 6" xfId="202"/>
    <cellStyle name="40% - Ênfase2 6 2" xfId="1641"/>
    <cellStyle name="40% - Ênfase2 6 3" xfId="1867"/>
    <cellStyle name="40% - Ênfase2 7" xfId="203"/>
    <cellStyle name="40% - Ênfase2 7 2" xfId="1642"/>
    <cellStyle name="40% - Ênfase2 7 3" xfId="1868"/>
    <cellStyle name="40% - Ênfase2 8" xfId="204"/>
    <cellStyle name="40% - Ênfase2 8 2" xfId="1643"/>
    <cellStyle name="40% - Ênfase2 8 3" xfId="1869"/>
    <cellStyle name="40% - Ênfase2 9" xfId="205"/>
    <cellStyle name="40% - Ênfase2 9 2" xfId="1644"/>
    <cellStyle name="40% - Ênfase3 10" xfId="206"/>
    <cellStyle name="40% - Ênfase3 10 2" xfId="1645"/>
    <cellStyle name="40% - Ênfase3 11" xfId="207"/>
    <cellStyle name="40% - Ênfase3 11 2" xfId="1646"/>
    <cellStyle name="40% - Ênfase3 12" xfId="208"/>
    <cellStyle name="40% - Ênfase3 12 2" xfId="1647"/>
    <cellStyle name="40% - Ênfase3 13" xfId="209"/>
    <cellStyle name="40% - Ênfase3 13 2" xfId="1648"/>
    <cellStyle name="40% - Ênfase3 14" xfId="210"/>
    <cellStyle name="40% - Ênfase3 14 2" xfId="1649"/>
    <cellStyle name="40% - Ênfase3 15" xfId="211"/>
    <cellStyle name="40% - Ênfase3 15 2" xfId="1650"/>
    <cellStyle name="40% - Ênfase3 16" xfId="212"/>
    <cellStyle name="40% - Ênfase3 16 2" xfId="1651"/>
    <cellStyle name="40% - Ênfase3 17" xfId="213"/>
    <cellStyle name="40% - Ênfase3 17 2" xfId="1652"/>
    <cellStyle name="40% - Ênfase3 18" xfId="214"/>
    <cellStyle name="40% - Ênfase3 18 2" xfId="1653"/>
    <cellStyle name="40% - Ênfase3 19" xfId="215"/>
    <cellStyle name="40% - Ênfase3 19 2" xfId="1654"/>
    <cellStyle name="40% - Ênfase3 2" xfId="216"/>
    <cellStyle name="40% - Ênfase3 2 2" xfId="1655"/>
    <cellStyle name="40% - Ênfase3 2 3" xfId="1870"/>
    <cellStyle name="40% - Ênfase3 20" xfId="217"/>
    <cellStyle name="40% - Ênfase3 20 2" xfId="1656"/>
    <cellStyle name="40% - Ênfase3 21" xfId="218"/>
    <cellStyle name="40% - Ênfase3 21 2" xfId="1657"/>
    <cellStyle name="40% - Ênfase3 22" xfId="219"/>
    <cellStyle name="40% - Ênfase3 22 2" xfId="1658"/>
    <cellStyle name="40% - Ênfase3 23" xfId="220"/>
    <cellStyle name="40% - Ênfase3 23 2" xfId="1659"/>
    <cellStyle name="40% - Ênfase3 24" xfId="221"/>
    <cellStyle name="40% - Ênfase3 24 2" xfId="1660"/>
    <cellStyle name="40% - Ênfase3 25" xfId="222"/>
    <cellStyle name="40% - Ênfase3 25 2" xfId="1661"/>
    <cellStyle name="40% - Ênfase3 3" xfId="223"/>
    <cellStyle name="40% - Ênfase3 3 2" xfId="1662"/>
    <cellStyle name="40% - Ênfase3 3 3" xfId="1871"/>
    <cellStyle name="40% - Ênfase3 4" xfId="224"/>
    <cellStyle name="40% - Ênfase3 4 2" xfId="1663"/>
    <cellStyle name="40% - Ênfase3 4 3" xfId="1872"/>
    <cellStyle name="40% - Ênfase3 5" xfId="225"/>
    <cellStyle name="40% - Ênfase3 5 2" xfId="1664"/>
    <cellStyle name="40% - Ênfase3 5 3" xfId="1873"/>
    <cellStyle name="40% - Ênfase3 6" xfId="226"/>
    <cellStyle name="40% - Ênfase3 6 2" xfId="1665"/>
    <cellStyle name="40% - Ênfase3 6 3" xfId="1874"/>
    <cellStyle name="40% - Ênfase3 7" xfId="227"/>
    <cellStyle name="40% - Ênfase3 7 2" xfId="1666"/>
    <cellStyle name="40% - Ênfase3 7 3" xfId="1875"/>
    <cellStyle name="40% - Ênfase3 8" xfId="228"/>
    <cellStyle name="40% - Ênfase3 8 2" xfId="1667"/>
    <cellStyle name="40% - Ênfase3 8 3" xfId="1876"/>
    <cellStyle name="40% - Ênfase3 9" xfId="229"/>
    <cellStyle name="40% - Ênfase3 9 2" xfId="1668"/>
    <cellStyle name="40% - Ênfase4 10" xfId="230"/>
    <cellStyle name="40% - Ênfase4 10 2" xfId="1669"/>
    <cellStyle name="40% - Ênfase4 11" xfId="231"/>
    <cellStyle name="40% - Ênfase4 11 2" xfId="1670"/>
    <cellStyle name="40% - Ênfase4 12" xfId="232"/>
    <cellStyle name="40% - Ênfase4 12 2" xfId="1671"/>
    <cellStyle name="40% - Ênfase4 13" xfId="233"/>
    <cellStyle name="40% - Ênfase4 13 2" xfId="1672"/>
    <cellStyle name="40% - Ênfase4 14" xfId="234"/>
    <cellStyle name="40% - Ênfase4 14 2" xfId="1673"/>
    <cellStyle name="40% - Ênfase4 15" xfId="235"/>
    <cellStyle name="40% - Ênfase4 15 2" xfId="1674"/>
    <cellStyle name="40% - Ênfase4 16" xfId="236"/>
    <cellStyle name="40% - Ênfase4 16 2" xfId="1675"/>
    <cellStyle name="40% - Ênfase4 17" xfId="237"/>
    <cellStyle name="40% - Ênfase4 17 2" xfId="1676"/>
    <cellStyle name="40% - Ênfase4 18" xfId="238"/>
    <cellStyle name="40% - Ênfase4 18 2" xfId="1677"/>
    <cellStyle name="40% - Ênfase4 19" xfId="239"/>
    <cellStyle name="40% - Ênfase4 19 2" xfId="1678"/>
    <cellStyle name="40% - Ênfase4 2" xfId="240"/>
    <cellStyle name="40% - Ênfase4 2 2" xfId="1679"/>
    <cellStyle name="40% - Ênfase4 2 3" xfId="1877"/>
    <cellStyle name="40% - Ênfase4 20" xfId="241"/>
    <cellStyle name="40% - Ênfase4 20 2" xfId="1680"/>
    <cellStyle name="40% - Ênfase4 21" xfId="242"/>
    <cellStyle name="40% - Ênfase4 21 2" xfId="1681"/>
    <cellStyle name="40% - Ênfase4 22" xfId="243"/>
    <cellStyle name="40% - Ênfase4 22 2" xfId="1682"/>
    <cellStyle name="40% - Ênfase4 23" xfId="244"/>
    <cellStyle name="40% - Ênfase4 23 2" xfId="1683"/>
    <cellStyle name="40% - Ênfase4 24" xfId="245"/>
    <cellStyle name="40% - Ênfase4 24 2" xfId="1684"/>
    <cellStyle name="40% - Ênfase4 25" xfId="246"/>
    <cellStyle name="40% - Ênfase4 25 2" xfId="1685"/>
    <cellStyle name="40% - Ênfase4 3" xfId="247"/>
    <cellStyle name="40% - Ênfase4 3 2" xfId="1686"/>
    <cellStyle name="40% - Ênfase4 3 3" xfId="1878"/>
    <cellStyle name="40% - Ênfase4 4" xfId="248"/>
    <cellStyle name="40% - Ênfase4 4 2" xfId="1687"/>
    <cellStyle name="40% - Ênfase4 4 3" xfId="1879"/>
    <cellStyle name="40% - Ênfase4 5" xfId="249"/>
    <cellStyle name="40% - Ênfase4 5 2" xfId="1688"/>
    <cellStyle name="40% - Ênfase4 5 3" xfId="1880"/>
    <cellStyle name="40% - Ênfase4 6" xfId="250"/>
    <cellStyle name="40% - Ênfase4 6 2" xfId="1689"/>
    <cellStyle name="40% - Ênfase4 6 3" xfId="1881"/>
    <cellStyle name="40% - Ênfase4 7" xfId="251"/>
    <cellStyle name="40% - Ênfase4 7 2" xfId="1690"/>
    <cellStyle name="40% - Ênfase4 7 3" xfId="1882"/>
    <cellStyle name="40% - Ênfase4 8" xfId="252"/>
    <cellStyle name="40% - Ênfase4 8 2" xfId="1691"/>
    <cellStyle name="40% - Ênfase4 8 3" xfId="1883"/>
    <cellStyle name="40% - Ênfase4 9" xfId="253"/>
    <cellStyle name="40% - Ênfase4 9 2" xfId="1692"/>
    <cellStyle name="40% - Ênfase5 10" xfId="254"/>
    <cellStyle name="40% - Ênfase5 10 2" xfId="1693"/>
    <cellStyle name="40% - Ênfase5 11" xfId="255"/>
    <cellStyle name="40% - Ênfase5 11 2" xfId="1694"/>
    <cellStyle name="40% - Ênfase5 12" xfId="256"/>
    <cellStyle name="40% - Ênfase5 12 2" xfId="1695"/>
    <cellStyle name="40% - Ênfase5 13" xfId="257"/>
    <cellStyle name="40% - Ênfase5 13 2" xfId="1696"/>
    <cellStyle name="40% - Ênfase5 14" xfId="258"/>
    <cellStyle name="40% - Ênfase5 14 2" xfId="1697"/>
    <cellStyle name="40% - Ênfase5 15" xfId="259"/>
    <cellStyle name="40% - Ênfase5 15 2" xfId="1698"/>
    <cellStyle name="40% - Ênfase5 16" xfId="260"/>
    <cellStyle name="40% - Ênfase5 16 2" xfId="1699"/>
    <cellStyle name="40% - Ênfase5 17" xfId="261"/>
    <cellStyle name="40% - Ênfase5 17 2" xfId="1700"/>
    <cellStyle name="40% - Ênfase5 18" xfId="262"/>
    <cellStyle name="40% - Ênfase5 18 2" xfId="1701"/>
    <cellStyle name="40% - Ênfase5 19" xfId="263"/>
    <cellStyle name="40% - Ênfase5 19 2" xfId="1702"/>
    <cellStyle name="40% - Ênfase5 2" xfId="264"/>
    <cellStyle name="40% - Ênfase5 2 2" xfId="1703"/>
    <cellStyle name="40% - Ênfase5 2 3" xfId="1884"/>
    <cellStyle name="40% - Ênfase5 20" xfId="265"/>
    <cellStyle name="40% - Ênfase5 20 2" xfId="1704"/>
    <cellStyle name="40% - Ênfase5 21" xfId="266"/>
    <cellStyle name="40% - Ênfase5 21 2" xfId="1705"/>
    <cellStyle name="40% - Ênfase5 22" xfId="267"/>
    <cellStyle name="40% - Ênfase5 22 2" xfId="1706"/>
    <cellStyle name="40% - Ênfase5 23" xfId="268"/>
    <cellStyle name="40% - Ênfase5 23 2" xfId="1707"/>
    <cellStyle name="40% - Ênfase5 24" xfId="269"/>
    <cellStyle name="40% - Ênfase5 24 2" xfId="1708"/>
    <cellStyle name="40% - Ênfase5 25" xfId="270"/>
    <cellStyle name="40% - Ênfase5 25 2" xfId="1709"/>
    <cellStyle name="40% - Ênfase5 3" xfId="271"/>
    <cellStyle name="40% - Ênfase5 3 2" xfId="1710"/>
    <cellStyle name="40% - Ênfase5 3 3" xfId="1885"/>
    <cellStyle name="40% - Ênfase5 4" xfId="272"/>
    <cellStyle name="40% - Ênfase5 4 2" xfId="1711"/>
    <cellStyle name="40% - Ênfase5 4 3" xfId="1886"/>
    <cellStyle name="40% - Ênfase5 5" xfId="273"/>
    <cellStyle name="40% - Ênfase5 5 2" xfId="1712"/>
    <cellStyle name="40% - Ênfase5 5 3" xfId="1887"/>
    <cellStyle name="40% - Ênfase5 6" xfId="274"/>
    <cellStyle name="40% - Ênfase5 6 2" xfId="1713"/>
    <cellStyle name="40% - Ênfase5 6 3" xfId="1888"/>
    <cellStyle name="40% - Ênfase5 7" xfId="275"/>
    <cellStyle name="40% - Ênfase5 7 2" xfId="1714"/>
    <cellStyle name="40% - Ênfase5 7 3" xfId="1889"/>
    <cellStyle name="40% - Ênfase5 8" xfId="276"/>
    <cellStyle name="40% - Ênfase5 8 2" xfId="1715"/>
    <cellStyle name="40% - Ênfase5 8 3" xfId="1890"/>
    <cellStyle name="40% - Ênfase5 9" xfId="277"/>
    <cellStyle name="40% - Ênfase5 9 2" xfId="1716"/>
    <cellStyle name="40% - Ênfase6 10" xfId="278"/>
    <cellStyle name="40% - Ênfase6 10 2" xfId="1717"/>
    <cellStyle name="40% - Ênfase6 11" xfId="279"/>
    <cellStyle name="40% - Ênfase6 11 2" xfId="1718"/>
    <cellStyle name="40% - Ênfase6 12" xfId="280"/>
    <cellStyle name="40% - Ênfase6 12 2" xfId="1719"/>
    <cellStyle name="40% - Ênfase6 13" xfId="281"/>
    <cellStyle name="40% - Ênfase6 13 2" xfId="1720"/>
    <cellStyle name="40% - Ênfase6 14" xfId="282"/>
    <cellStyle name="40% - Ênfase6 14 2" xfId="1721"/>
    <cellStyle name="40% - Ênfase6 15" xfId="283"/>
    <cellStyle name="40% - Ênfase6 15 2" xfId="1722"/>
    <cellStyle name="40% - Ênfase6 16" xfId="284"/>
    <cellStyle name="40% - Ênfase6 16 2" xfId="1723"/>
    <cellStyle name="40% - Ênfase6 17" xfId="285"/>
    <cellStyle name="40% - Ênfase6 17 2" xfId="1724"/>
    <cellStyle name="40% - Ênfase6 18" xfId="286"/>
    <cellStyle name="40% - Ênfase6 18 2" xfId="1725"/>
    <cellStyle name="40% - Ênfase6 19" xfId="287"/>
    <cellStyle name="40% - Ênfase6 19 2" xfId="1726"/>
    <cellStyle name="40% - Ênfase6 2" xfId="288"/>
    <cellStyle name="40% - Ênfase6 2 2" xfId="1727"/>
    <cellStyle name="40% - Ênfase6 2 3" xfId="1891"/>
    <cellStyle name="40% - Ênfase6 20" xfId="289"/>
    <cellStyle name="40% - Ênfase6 20 2" xfId="1728"/>
    <cellStyle name="40% - Ênfase6 21" xfId="290"/>
    <cellStyle name="40% - Ênfase6 21 2" xfId="1729"/>
    <cellStyle name="40% - Ênfase6 22" xfId="291"/>
    <cellStyle name="40% - Ênfase6 22 2" xfId="1730"/>
    <cellStyle name="40% - Ênfase6 23" xfId="292"/>
    <cellStyle name="40% - Ênfase6 23 2" xfId="1731"/>
    <cellStyle name="40% - Ênfase6 24" xfId="293"/>
    <cellStyle name="40% - Ênfase6 24 2" xfId="1732"/>
    <cellStyle name="40% - Ênfase6 25" xfId="294"/>
    <cellStyle name="40% - Ênfase6 25 2" xfId="1733"/>
    <cellStyle name="40% - Ênfase6 3" xfId="295"/>
    <cellStyle name="40% - Ênfase6 3 2" xfId="1734"/>
    <cellStyle name="40% - Ênfase6 3 3" xfId="1892"/>
    <cellStyle name="40% - Ênfase6 4" xfId="296"/>
    <cellStyle name="40% - Ênfase6 4 2" xfId="1735"/>
    <cellStyle name="40% - Ênfase6 4 3" xfId="1893"/>
    <cellStyle name="40% - Ênfase6 5" xfId="297"/>
    <cellStyle name="40% - Ênfase6 5 2" xfId="1736"/>
    <cellStyle name="40% - Ênfase6 5 3" xfId="1894"/>
    <cellStyle name="40% - Ênfase6 6" xfId="298"/>
    <cellStyle name="40% - Ênfase6 6 2" xfId="1737"/>
    <cellStyle name="40% - Ênfase6 6 3" xfId="1895"/>
    <cellStyle name="40% - Ênfase6 7" xfId="299"/>
    <cellStyle name="40% - Ênfase6 7 2" xfId="1738"/>
    <cellStyle name="40% - Ênfase6 7 3" xfId="1896"/>
    <cellStyle name="40% - Ênfase6 8" xfId="300"/>
    <cellStyle name="40% - Ênfase6 8 2" xfId="1739"/>
    <cellStyle name="40% - Ênfase6 8 3" xfId="1897"/>
    <cellStyle name="40% - Ênfase6 9" xfId="301"/>
    <cellStyle name="40% - Ênfase6 9 2" xfId="1740"/>
    <cellStyle name="60% - Accent1" xfId="302"/>
    <cellStyle name="60% - Accent1 2" xfId="1898"/>
    <cellStyle name="60% - Accent2" xfId="303"/>
    <cellStyle name="60% - Accent2 2" xfId="1899"/>
    <cellStyle name="60% - Accent3" xfId="304"/>
    <cellStyle name="60% - Accent3 2" xfId="1900"/>
    <cellStyle name="60% - Accent4" xfId="305"/>
    <cellStyle name="60% - Accent4 2" xfId="1901"/>
    <cellStyle name="60% - Accent5" xfId="306"/>
    <cellStyle name="60% - Accent5 2" xfId="1902"/>
    <cellStyle name="60% - Accent6" xfId="307"/>
    <cellStyle name="60% - Accent6 2" xfId="1903"/>
    <cellStyle name="60% - Ênfase1 10" xfId="308"/>
    <cellStyle name="60% - Ênfase1 11" xfId="309"/>
    <cellStyle name="60% - Ênfase1 12" xfId="310"/>
    <cellStyle name="60% - Ênfase1 13" xfId="311"/>
    <cellStyle name="60% - Ênfase1 14" xfId="312"/>
    <cellStyle name="60% - Ênfase1 15" xfId="313"/>
    <cellStyle name="60% - Ênfase1 16" xfId="314"/>
    <cellStyle name="60% - Ênfase1 17" xfId="315"/>
    <cellStyle name="60% - Ênfase1 18" xfId="316"/>
    <cellStyle name="60% - Ênfase1 19" xfId="317"/>
    <cellStyle name="60% - Ênfase1 2" xfId="318"/>
    <cellStyle name="60% - Ênfase1 2 2" xfId="1906"/>
    <cellStyle name="60% - Ênfase1 20" xfId="319"/>
    <cellStyle name="60% - Ênfase1 21" xfId="320"/>
    <cellStyle name="60% - Ênfase1 22" xfId="321"/>
    <cellStyle name="60% - Ênfase1 23" xfId="322"/>
    <cellStyle name="60% - Ênfase1 24" xfId="323"/>
    <cellStyle name="60% - Ênfase1 25" xfId="324"/>
    <cellStyle name="60% - Ênfase1 3" xfId="325"/>
    <cellStyle name="60% - Ênfase1 4" xfId="326"/>
    <cellStyle name="60% - Ênfase1 5" xfId="327"/>
    <cellStyle name="60% - Ênfase1 6" xfId="328"/>
    <cellStyle name="60% - Ênfase1 7" xfId="329"/>
    <cellStyle name="60% - Ênfase1 8" xfId="330"/>
    <cellStyle name="60% - Ênfase1 9" xfId="331"/>
    <cellStyle name="60% - Ênfase2 10" xfId="332"/>
    <cellStyle name="60% - Ênfase2 11" xfId="333"/>
    <cellStyle name="60% - Ênfase2 12" xfId="334"/>
    <cellStyle name="60% - Ênfase2 13" xfId="335"/>
    <cellStyle name="60% - Ênfase2 14" xfId="336"/>
    <cellStyle name="60% - Ênfase2 15" xfId="337"/>
    <cellStyle name="60% - Ênfase2 16" xfId="338"/>
    <cellStyle name="60% - Ênfase2 17" xfId="339"/>
    <cellStyle name="60% - Ênfase2 18" xfId="340"/>
    <cellStyle name="60% - Ênfase2 19" xfId="341"/>
    <cellStyle name="60% - Ênfase2 2" xfId="342"/>
    <cellStyle name="60% - Ênfase2 2 2" xfId="1910"/>
    <cellStyle name="60% - Ênfase2 20" xfId="343"/>
    <cellStyle name="60% - Ênfase2 21" xfId="344"/>
    <cellStyle name="60% - Ênfase2 22" xfId="345"/>
    <cellStyle name="60% - Ênfase2 23" xfId="346"/>
    <cellStyle name="60% - Ênfase2 24" xfId="347"/>
    <cellStyle name="60% - Ênfase2 25" xfId="348"/>
    <cellStyle name="60% - Ênfase2 3" xfId="349"/>
    <cellStyle name="60% - Ênfase2 4" xfId="350"/>
    <cellStyle name="60% - Ênfase2 5" xfId="351"/>
    <cellStyle name="60% - Ênfase2 6" xfId="352"/>
    <cellStyle name="60% - Ênfase2 7" xfId="353"/>
    <cellStyle name="60% - Ênfase2 8" xfId="354"/>
    <cellStyle name="60% - Ênfase2 9" xfId="355"/>
    <cellStyle name="60% - Ênfase3 10" xfId="356"/>
    <cellStyle name="60% - Ênfase3 11" xfId="357"/>
    <cellStyle name="60% - Ênfase3 12" xfId="358"/>
    <cellStyle name="60% - Ênfase3 13" xfId="359"/>
    <cellStyle name="60% - Ênfase3 14" xfId="360"/>
    <cellStyle name="60% - Ênfase3 15" xfId="361"/>
    <cellStyle name="60% - Ênfase3 16" xfId="362"/>
    <cellStyle name="60% - Ênfase3 17" xfId="363"/>
    <cellStyle name="60% - Ênfase3 18" xfId="364"/>
    <cellStyle name="60% - Ênfase3 19" xfId="365"/>
    <cellStyle name="60% - Ênfase3 2" xfId="366"/>
    <cellStyle name="60% - Ênfase3 2 2" xfId="1912"/>
    <cellStyle name="60% - Ênfase3 20" xfId="367"/>
    <cellStyle name="60% - Ênfase3 21" xfId="368"/>
    <cellStyle name="60% - Ênfase3 22" xfId="369"/>
    <cellStyle name="60% - Ênfase3 23" xfId="370"/>
    <cellStyle name="60% - Ênfase3 24" xfId="371"/>
    <cellStyle name="60% - Ênfase3 25" xfId="372"/>
    <cellStyle name="60% - Ênfase3 3" xfId="373"/>
    <cellStyle name="60% - Ênfase3 4" xfId="374"/>
    <cellStyle name="60% - Ênfase3 5" xfId="375"/>
    <cellStyle name="60% - Ênfase3 6" xfId="376"/>
    <cellStyle name="60% - Ênfase3 7" xfId="377"/>
    <cellStyle name="60% - Ênfase3 8" xfId="378"/>
    <cellStyle name="60% - Ênfase3 9" xfId="379"/>
    <cellStyle name="60% - Ênfase4 10" xfId="380"/>
    <cellStyle name="60% - Ênfase4 11" xfId="381"/>
    <cellStyle name="60% - Ênfase4 12" xfId="382"/>
    <cellStyle name="60% - Ênfase4 13" xfId="383"/>
    <cellStyle name="60% - Ênfase4 14" xfId="384"/>
    <cellStyle name="60% - Ênfase4 15" xfId="385"/>
    <cellStyle name="60% - Ênfase4 16" xfId="386"/>
    <cellStyle name="60% - Ênfase4 17" xfId="387"/>
    <cellStyle name="60% - Ênfase4 18" xfId="388"/>
    <cellStyle name="60% - Ênfase4 19" xfId="389"/>
    <cellStyle name="60% - Ênfase4 2" xfId="390"/>
    <cellStyle name="60% - Ênfase4 2 2" xfId="1913"/>
    <cellStyle name="60% - Ênfase4 20" xfId="391"/>
    <cellStyle name="60% - Ênfase4 21" xfId="392"/>
    <cellStyle name="60% - Ênfase4 22" xfId="393"/>
    <cellStyle name="60% - Ênfase4 23" xfId="394"/>
    <cellStyle name="60% - Ênfase4 24" xfId="395"/>
    <cellStyle name="60% - Ênfase4 25" xfId="396"/>
    <cellStyle name="60% - Ênfase4 3" xfId="397"/>
    <cellStyle name="60% - Ênfase4 4" xfId="398"/>
    <cellStyle name="60% - Ênfase4 5" xfId="399"/>
    <cellStyle name="60% - Ênfase4 6" xfId="400"/>
    <cellStyle name="60% - Ênfase4 7" xfId="401"/>
    <cellStyle name="60% - Ênfase4 8" xfId="402"/>
    <cellStyle name="60% - Ênfase4 9" xfId="403"/>
    <cellStyle name="60% - Ênfase5 10" xfId="404"/>
    <cellStyle name="60% - Ênfase5 11" xfId="405"/>
    <cellStyle name="60% - Ênfase5 12" xfId="406"/>
    <cellStyle name="60% - Ênfase5 13" xfId="407"/>
    <cellStyle name="60% - Ênfase5 14" xfId="408"/>
    <cellStyle name="60% - Ênfase5 15" xfId="409"/>
    <cellStyle name="60% - Ênfase5 16" xfId="410"/>
    <cellStyle name="60% - Ênfase5 17" xfId="411"/>
    <cellStyle name="60% - Ênfase5 18" xfId="412"/>
    <cellStyle name="60% - Ênfase5 19" xfId="413"/>
    <cellStyle name="60% - Ênfase5 2" xfId="414"/>
    <cellStyle name="60% - Ênfase5 2 2" xfId="1914"/>
    <cellStyle name="60% - Ênfase5 20" xfId="415"/>
    <cellStyle name="60% - Ênfase5 21" xfId="416"/>
    <cellStyle name="60% - Ênfase5 22" xfId="417"/>
    <cellStyle name="60% - Ênfase5 23" xfId="418"/>
    <cellStyle name="60% - Ênfase5 24" xfId="419"/>
    <cellStyle name="60% - Ênfase5 25" xfId="420"/>
    <cellStyle name="60% - Ênfase5 3" xfId="421"/>
    <cellStyle name="60% - Ênfase5 4" xfId="422"/>
    <cellStyle name="60% - Ênfase5 5" xfId="423"/>
    <cellStyle name="60% - Ênfase5 6" xfId="424"/>
    <cellStyle name="60% - Ênfase5 7" xfId="425"/>
    <cellStyle name="60% - Ênfase5 8" xfId="426"/>
    <cellStyle name="60% - Ênfase5 9" xfId="427"/>
    <cellStyle name="60% - Ênfase6 10" xfId="428"/>
    <cellStyle name="60% - Ênfase6 11" xfId="429"/>
    <cellStyle name="60% - Ênfase6 12" xfId="430"/>
    <cellStyle name="60% - Ênfase6 13" xfId="431"/>
    <cellStyle name="60% - Ênfase6 14" xfId="432"/>
    <cellStyle name="60% - Ênfase6 15" xfId="433"/>
    <cellStyle name="60% - Ênfase6 16" xfId="434"/>
    <cellStyle name="60% - Ênfase6 17" xfId="435"/>
    <cellStyle name="60% - Ênfase6 18" xfId="436"/>
    <cellStyle name="60% - Ênfase6 19" xfId="437"/>
    <cellStyle name="60% - Ênfase6 2" xfId="438"/>
    <cellStyle name="60% - Ênfase6 2 2" xfId="1915"/>
    <cellStyle name="60% - Ênfase6 20" xfId="439"/>
    <cellStyle name="60% - Ênfase6 21" xfId="440"/>
    <cellStyle name="60% - Ênfase6 22" xfId="441"/>
    <cellStyle name="60% - Ênfase6 23" xfId="442"/>
    <cellStyle name="60% - Ênfase6 24" xfId="443"/>
    <cellStyle name="60% - Ênfase6 25" xfId="444"/>
    <cellStyle name="60% - Ênfase6 3" xfId="445"/>
    <cellStyle name="60% - Ênfase6 4" xfId="446"/>
    <cellStyle name="60% - Ênfase6 5" xfId="447"/>
    <cellStyle name="60% - Ênfase6 6" xfId="448"/>
    <cellStyle name="60% - Ênfase6 7" xfId="449"/>
    <cellStyle name="60% - Ênfase6 8" xfId="450"/>
    <cellStyle name="60% - Ênfase6 9" xfId="451"/>
    <cellStyle name="A" xfId="1741"/>
    <cellStyle name="Accent1" xfId="452"/>
    <cellStyle name="Accent1 - 20%" xfId="453"/>
    <cellStyle name="Accent1 - 20% 2" xfId="1303"/>
    <cellStyle name="Accent1 - 20% 2 2" xfId="1918"/>
    <cellStyle name="Accent1 - 20% 3" xfId="1302"/>
    <cellStyle name="Accent1 - 20% 4" xfId="1917"/>
    <cellStyle name="Accent1 - 40%" xfId="454"/>
    <cellStyle name="Accent1 - 40% 2" xfId="1305"/>
    <cellStyle name="Accent1 - 40% 2 2" xfId="1920"/>
    <cellStyle name="Accent1 - 40% 3" xfId="1304"/>
    <cellStyle name="Accent1 - 40% 4" xfId="1919"/>
    <cellStyle name="Accent1 - 60%" xfId="455"/>
    <cellStyle name="Accent1 - 60% 2" xfId="1306"/>
    <cellStyle name="Accent1 - 60% 3" xfId="1921"/>
    <cellStyle name="Accent1 2" xfId="1916"/>
    <cellStyle name="Accent1 3" xfId="1953"/>
    <cellStyle name="Accent1 4" xfId="1904"/>
    <cellStyle name="Accent1 5" xfId="1954"/>
    <cellStyle name="Accent2" xfId="456"/>
    <cellStyle name="Accent2 - 20%" xfId="457"/>
    <cellStyle name="Accent2 - 20% 2" xfId="1308"/>
    <cellStyle name="Accent2 - 20% 2 2" xfId="1924"/>
    <cellStyle name="Accent2 - 20% 3" xfId="1307"/>
    <cellStyle name="Accent2 - 20% 4" xfId="1923"/>
    <cellStyle name="Accent2 - 40%" xfId="458"/>
    <cellStyle name="Accent2 - 40% 2" xfId="1310"/>
    <cellStyle name="Accent2 - 40% 2 2" xfId="1926"/>
    <cellStyle name="Accent2 - 40% 3" xfId="1309"/>
    <cellStyle name="Accent2 - 40% 4" xfId="1925"/>
    <cellStyle name="Accent2 - 60%" xfId="459"/>
    <cellStyle name="Accent2 - 60% 2" xfId="1311"/>
    <cellStyle name="Accent2 2" xfId="1922"/>
    <cellStyle name="Accent2 3" xfId="1950"/>
    <cellStyle name="Accent2 4" xfId="1905"/>
    <cellStyle name="Accent2 5" xfId="1952"/>
    <cellStyle name="Accent3" xfId="460"/>
    <cellStyle name="Accent3 - 20%" xfId="461"/>
    <cellStyle name="Accent3 - 20% 2" xfId="1313"/>
    <cellStyle name="Accent3 - 20% 2 2" xfId="1929"/>
    <cellStyle name="Accent3 - 20% 3" xfId="1312"/>
    <cellStyle name="Accent3 - 20% 4" xfId="1928"/>
    <cellStyle name="Accent3 - 40%" xfId="462"/>
    <cellStyle name="Accent3 - 40% 2" xfId="1315"/>
    <cellStyle name="Accent3 - 40% 2 2" xfId="1931"/>
    <cellStyle name="Accent3 - 40% 3" xfId="1314"/>
    <cellStyle name="Accent3 - 40% 4" xfId="1930"/>
    <cellStyle name="Accent3 - 60%" xfId="463"/>
    <cellStyle name="Accent3 - 60% 2" xfId="1316"/>
    <cellStyle name="Accent3 2" xfId="1927"/>
    <cellStyle name="Accent3 3" xfId="1948"/>
    <cellStyle name="Accent3 4" xfId="1907"/>
    <cellStyle name="Accent3 5" xfId="1949"/>
    <cellStyle name="Accent3_MENSAL" xfId="1317"/>
    <cellStyle name="Accent4" xfId="464"/>
    <cellStyle name="Accent4 - 20%" xfId="465"/>
    <cellStyle name="Accent4 - 20% 2" xfId="1319"/>
    <cellStyle name="Accent4 - 20% 3" xfId="1318"/>
    <cellStyle name="Accent4 - 40%" xfId="466"/>
    <cellStyle name="Accent4 - 40% 2" xfId="1321"/>
    <cellStyle name="Accent4 - 40% 2 2" xfId="1933"/>
    <cellStyle name="Accent4 - 40% 3" xfId="1320"/>
    <cellStyle name="Accent4 - 60%" xfId="467"/>
    <cellStyle name="Accent4 - 60% 2" xfId="1322"/>
    <cellStyle name="Accent4 2" xfId="1932"/>
    <cellStyle name="Accent4 3" xfId="1946"/>
    <cellStyle name="Accent4 4" xfId="1908"/>
    <cellStyle name="Accent4 5" xfId="1947"/>
    <cellStyle name="Accent4_MENSAL" xfId="1323"/>
    <cellStyle name="Accent5" xfId="468"/>
    <cellStyle name="Accent5 - 20%" xfId="469"/>
    <cellStyle name="Accent5 - 20% 2" xfId="1325"/>
    <cellStyle name="Accent5 - 20% 2 2" xfId="1937"/>
    <cellStyle name="Accent5 - 20% 3" xfId="1324"/>
    <cellStyle name="Accent5 - 20% 4" xfId="1936"/>
    <cellStyle name="Accent5 - 40%" xfId="470"/>
    <cellStyle name="Accent5 - 40% 2" xfId="1326"/>
    <cellStyle name="Accent5 - 40% 2 2" xfId="1939"/>
    <cellStyle name="Accent5 - 40% 3" xfId="1938"/>
    <cellStyle name="Accent5 - 60%" xfId="471"/>
    <cellStyle name="Accent5 - 60% 2" xfId="1327"/>
    <cellStyle name="Accent5 - 60% 3" xfId="1940"/>
    <cellStyle name="Accent5 2" xfId="1935"/>
    <cellStyle name="Accent5 3" xfId="1943"/>
    <cellStyle name="Accent5 4" xfId="1909"/>
    <cellStyle name="Accent5 5" xfId="1944"/>
    <cellStyle name="Accent5_MENSAL" xfId="1328"/>
    <cellStyle name="Accent6" xfId="472"/>
    <cellStyle name="Accent6 - 20%" xfId="473"/>
    <cellStyle name="Accent6 - 20% 2" xfId="1329"/>
    <cellStyle name="Accent6 - 40%" xfId="474"/>
    <cellStyle name="Accent6 - 40% 2" xfId="1331"/>
    <cellStyle name="Accent6 - 40% 3" xfId="1330"/>
    <cellStyle name="Accent6 - 60%" xfId="475"/>
    <cellStyle name="Accent6 - 60% 2" xfId="1332"/>
    <cellStyle name="Accent6 2" xfId="1941"/>
    <cellStyle name="Accent6 3" xfId="1934"/>
    <cellStyle name="Accent6 4" xfId="1911"/>
    <cellStyle name="Accent6 5" xfId="1942"/>
    <cellStyle name="Accent6_MENSAL" xfId="1333"/>
    <cellStyle name="Adjustable" xfId="476"/>
    <cellStyle name="ANCLAS,REZONES Y SUS PARTES,DE FUNDICION,DE HIERRO O DE ACERO" xfId="1742"/>
    <cellStyle name="appel" xfId="1743"/>
    <cellStyle name="argument" xfId="1744"/>
    <cellStyle name="Bad" xfId="477"/>
    <cellStyle name="Bad 2" xfId="1945"/>
    <cellStyle name="Black Text" xfId="1745"/>
    <cellStyle name="Black Text (No Wrap)" xfId="1746"/>
    <cellStyle name="Black Text_2009_Suivi Clients BRASIL" xfId="1747"/>
    <cellStyle name="Blue Text" xfId="1748"/>
    <cellStyle name="Blue Text - Ariel 10" xfId="1749"/>
    <cellStyle name="Blue Text_2009_Suivi Clients BRASIL" xfId="1750"/>
    <cellStyle name="Bom 10" xfId="478"/>
    <cellStyle name="Bom 11" xfId="479"/>
    <cellStyle name="Bom 12" xfId="480"/>
    <cellStyle name="Bom 13" xfId="481"/>
    <cellStyle name="Bom 14" xfId="482"/>
    <cellStyle name="Bom 15" xfId="483"/>
    <cellStyle name="Bom 16" xfId="484"/>
    <cellStyle name="Bom 17" xfId="485"/>
    <cellStyle name="Bom 18" xfId="486"/>
    <cellStyle name="Bom 19" xfId="487"/>
    <cellStyle name="Bom 2" xfId="488"/>
    <cellStyle name="Bom 2 2" xfId="1334"/>
    <cellStyle name="Bom 2 3" xfId="1951"/>
    <cellStyle name="Bom 20" xfId="489"/>
    <cellStyle name="Bom 21" xfId="490"/>
    <cellStyle name="Bom 22" xfId="491"/>
    <cellStyle name="Bom 23" xfId="492"/>
    <cellStyle name="Bom 24" xfId="493"/>
    <cellStyle name="Bom 25" xfId="494"/>
    <cellStyle name="Bom 3" xfId="495"/>
    <cellStyle name="Bom 3 2" xfId="1335"/>
    <cellStyle name="Bom 4" xfId="496"/>
    <cellStyle name="Bom 5" xfId="497"/>
    <cellStyle name="Bom 6" xfId="498"/>
    <cellStyle name="Bom 7" xfId="499"/>
    <cellStyle name="Bom 8" xfId="500"/>
    <cellStyle name="Bom 9" xfId="501"/>
    <cellStyle name="boucle" xfId="1751"/>
    <cellStyle name="boucle2" xfId="1752"/>
    <cellStyle name="Calculation" xfId="502"/>
    <cellStyle name="Calculation 2" xfId="1955"/>
    <cellStyle name="Cálculo 10" xfId="503"/>
    <cellStyle name="Cálculo 11" xfId="504"/>
    <cellStyle name="Cálculo 12" xfId="505"/>
    <cellStyle name="Cálculo 13" xfId="506"/>
    <cellStyle name="Cálculo 14" xfId="507"/>
    <cellStyle name="Cálculo 15" xfId="508"/>
    <cellStyle name="Cálculo 16" xfId="509"/>
    <cellStyle name="Cálculo 17" xfId="510"/>
    <cellStyle name="Cálculo 18" xfId="511"/>
    <cellStyle name="Cálculo 19" xfId="512"/>
    <cellStyle name="Cálculo 2" xfId="513"/>
    <cellStyle name="Cálculo 2 2" xfId="1336"/>
    <cellStyle name="Cálculo 2 3" xfId="1956"/>
    <cellStyle name="Cálculo 20" xfId="514"/>
    <cellStyle name="Cálculo 21" xfId="515"/>
    <cellStyle name="Cálculo 22" xfId="516"/>
    <cellStyle name="Cálculo 23" xfId="517"/>
    <cellStyle name="Cálculo 24" xfId="518"/>
    <cellStyle name="Cálculo 25" xfId="519"/>
    <cellStyle name="Cálculo 3" xfId="520"/>
    <cellStyle name="Cálculo 4" xfId="521"/>
    <cellStyle name="Cálculo 5" xfId="522"/>
    <cellStyle name="Cálculo 6" xfId="523"/>
    <cellStyle name="Cálculo 7" xfId="524"/>
    <cellStyle name="Cálculo 8" xfId="525"/>
    <cellStyle name="Cálculo 9" xfId="526"/>
    <cellStyle name="Cancel" xfId="527"/>
    <cellStyle name="Cancel 2" xfId="1957"/>
    <cellStyle name="Célula de Verificação 10" xfId="528"/>
    <cellStyle name="Célula de Verificação 11" xfId="529"/>
    <cellStyle name="Célula de Verificação 12" xfId="530"/>
    <cellStyle name="Célula de Verificação 13" xfId="531"/>
    <cellStyle name="Célula de Verificação 14" xfId="532"/>
    <cellStyle name="Célula de Verificação 15" xfId="533"/>
    <cellStyle name="Célula de Verificação 16" xfId="534"/>
    <cellStyle name="Célula de Verificação 17" xfId="535"/>
    <cellStyle name="Célula de Verificação 18" xfId="536"/>
    <cellStyle name="Célula de Verificação 19" xfId="537"/>
    <cellStyle name="Célula de Verificação 2" xfId="538"/>
    <cellStyle name="Célula de Verificação 2 2" xfId="1337"/>
    <cellStyle name="Célula de Verificação 2 3" xfId="1958"/>
    <cellStyle name="Célula de Verificação 20" xfId="539"/>
    <cellStyle name="Célula de Verificação 21" xfId="540"/>
    <cellStyle name="Célula de Verificação 22" xfId="541"/>
    <cellStyle name="Célula de Verificação 23" xfId="542"/>
    <cellStyle name="Célula de Verificação 24" xfId="543"/>
    <cellStyle name="Célula de Verificação 25" xfId="544"/>
    <cellStyle name="Célula de Verificação 3" xfId="545"/>
    <cellStyle name="Célula de Verificação 4" xfId="546"/>
    <cellStyle name="Célula de Verificação 5" xfId="547"/>
    <cellStyle name="Célula de Verificação 6" xfId="548"/>
    <cellStyle name="Célula de Verificação 7" xfId="549"/>
    <cellStyle name="Célula de Verificação 8" xfId="550"/>
    <cellStyle name="Célula de Verificação 9" xfId="551"/>
    <cellStyle name="Célula Vinculada 10" xfId="552"/>
    <cellStyle name="Célula Vinculada 11" xfId="553"/>
    <cellStyle name="Célula Vinculada 12" xfId="554"/>
    <cellStyle name="Célula Vinculada 13" xfId="555"/>
    <cellStyle name="Célula Vinculada 14" xfId="556"/>
    <cellStyle name="Célula Vinculada 15" xfId="557"/>
    <cellStyle name="Célula Vinculada 16" xfId="558"/>
    <cellStyle name="Célula Vinculada 17" xfId="559"/>
    <cellStyle name="Célula Vinculada 18" xfId="560"/>
    <cellStyle name="Célula Vinculada 19" xfId="561"/>
    <cellStyle name="Célula Vinculada 2" xfId="562"/>
    <cellStyle name="Célula Vinculada 2 2" xfId="1338"/>
    <cellStyle name="Célula Vinculada 2 3" xfId="1959"/>
    <cellStyle name="Célula Vinculada 20" xfId="563"/>
    <cellStyle name="Célula Vinculada 21" xfId="564"/>
    <cellStyle name="Célula Vinculada 22" xfId="565"/>
    <cellStyle name="Célula Vinculada 23" xfId="566"/>
    <cellStyle name="Célula Vinculada 24" xfId="567"/>
    <cellStyle name="Célula Vinculada 25" xfId="568"/>
    <cellStyle name="Célula Vinculada 3" xfId="569"/>
    <cellStyle name="Célula Vinculada 4" xfId="570"/>
    <cellStyle name="Célula Vinculada 5" xfId="571"/>
    <cellStyle name="Célula Vinculada 6" xfId="572"/>
    <cellStyle name="Célula Vinculada 7" xfId="573"/>
    <cellStyle name="Célula Vinculada 8" xfId="574"/>
    <cellStyle name="Célula Vinculada 9" xfId="575"/>
    <cellStyle name="Check Cell" xfId="576"/>
    <cellStyle name="Check Cell 2" xfId="1960"/>
    <cellStyle name="CLEAR" xfId="1753"/>
    <cellStyle name="ColunaTotais" xfId="577"/>
    <cellStyle name="Comma  - Style1" xfId="1754"/>
    <cellStyle name="Comma  - Style2" xfId="1755"/>
    <cellStyle name="Comma  - Style3" xfId="1756"/>
    <cellStyle name="Comma  - Style4" xfId="1757"/>
    <cellStyle name="Comma  - Style5" xfId="1758"/>
    <cellStyle name="Comma  - Style6" xfId="1759"/>
    <cellStyle name="Comma  - Style7" xfId="1760"/>
    <cellStyle name="Comma  - Style8" xfId="1761"/>
    <cellStyle name="Comma [0]" xfId="578"/>
    <cellStyle name="Comma 2" xfId="1762"/>
    <cellStyle name="Comma 2 2" xfId="1763"/>
    <cellStyle name="Comma 3" xfId="1764"/>
    <cellStyle name="Comma_SOLVER1" xfId="579"/>
    <cellStyle name="Commentaire" xfId="1765"/>
    <cellStyle name="Currency [0]" xfId="580"/>
    <cellStyle name="Currency 2" xfId="581"/>
    <cellStyle name="Currency_S21HOR" xfId="1766"/>
    <cellStyle name="Data" xfId="582"/>
    <cellStyle name="Date, mmm-yy" xfId="1767"/>
    <cellStyle name="debug" xfId="1768"/>
    <cellStyle name="Diseño" xfId="583"/>
    <cellStyle name="Emphasis 1" xfId="584"/>
    <cellStyle name="Emphasis 1 2" xfId="1339"/>
    <cellStyle name="Emphasis 2" xfId="585"/>
    <cellStyle name="Emphasis 2 2" xfId="1340"/>
    <cellStyle name="Emphasis 3" xfId="586"/>
    <cellStyle name="Emphasis 3 2" xfId="1961"/>
    <cellStyle name="Ênfase1 10" xfId="587"/>
    <cellStyle name="Ênfase1 11" xfId="588"/>
    <cellStyle name="Ênfase1 12" xfId="589"/>
    <cellStyle name="Ênfase1 13" xfId="590"/>
    <cellStyle name="Ênfase1 14" xfId="591"/>
    <cellStyle name="Ênfase1 15" xfId="592"/>
    <cellStyle name="Ênfase1 16" xfId="593"/>
    <cellStyle name="Ênfase1 17" xfId="594"/>
    <cellStyle name="Ênfase1 18" xfId="595"/>
    <cellStyle name="Ênfase1 19" xfId="596"/>
    <cellStyle name="Ênfase1 2" xfId="597"/>
    <cellStyle name="Ênfase1 2 2" xfId="1341"/>
    <cellStyle name="Ênfase1 2 3" xfId="1962"/>
    <cellStyle name="Ênfase1 20" xfId="598"/>
    <cellStyle name="Ênfase1 21" xfId="599"/>
    <cellStyle name="Ênfase1 22" xfId="600"/>
    <cellStyle name="Ênfase1 23" xfId="601"/>
    <cellStyle name="Ênfase1 24" xfId="602"/>
    <cellStyle name="Ênfase1 25" xfId="603"/>
    <cellStyle name="Ênfase1 3" xfId="604"/>
    <cellStyle name="Ênfase1 4" xfId="605"/>
    <cellStyle name="Ênfase1 5" xfId="606"/>
    <cellStyle name="Ênfase1 6" xfId="607"/>
    <cellStyle name="Ênfase1 7" xfId="608"/>
    <cellStyle name="Ênfase1 8" xfId="609"/>
    <cellStyle name="Ênfase1 9" xfId="610"/>
    <cellStyle name="Ênfase2 10" xfId="611"/>
    <cellStyle name="Ênfase2 11" xfId="612"/>
    <cellStyle name="Ênfase2 12" xfId="613"/>
    <cellStyle name="Ênfase2 13" xfId="614"/>
    <cellStyle name="Ênfase2 14" xfId="615"/>
    <cellStyle name="Ênfase2 15" xfId="616"/>
    <cellStyle name="Ênfase2 16" xfId="617"/>
    <cellStyle name="Ênfase2 17" xfId="618"/>
    <cellStyle name="Ênfase2 18" xfId="619"/>
    <cellStyle name="Ênfase2 19" xfId="620"/>
    <cellStyle name="Ênfase2 2" xfId="621"/>
    <cellStyle name="Ênfase2 2 2" xfId="1342"/>
    <cellStyle name="Ênfase2 2 3" xfId="1963"/>
    <cellStyle name="Ênfase2 20" xfId="622"/>
    <cellStyle name="Ênfase2 21" xfId="623"/>
    <cellStyle name="Ênfase2 22" xfId="624"/>
    <cellStyle name="Ênfase2 23" xfId="625"/>
    <cellStyle name="Ênfase2 24" xfId="626"/>
    <cellStyle name="Ênfase2 25" xfId="627"/>
    <cellStyle name="Ênfase2 3" xfId="628"/>
    <cellStyle name="Ênfase2 4" xfId="629"/>
    <cellStyle name="Ênfase2 5" xfId="630"/>
    <cellStyle name="Ênfase2 6" xfId="631"/>
    <cellStyle name="Ênfase2 7" xfId="632"/>
    <cellStyle name="Ênfase2 8" xfId="633"/>
    <cellStyle name="Ênfase2 9" xfId="634"/>
    <cellStyle name="Ênfase3 10" xfId="635"/>
    <cellStyle name="Ênfase3 11" xfId="636"/>
    <cellStyle name="Ênfase3 12" xfId="637"/>
    <cellStyle name="Ênfase3 13" xfId="638"/>
    <cellStyle name="Ênfase3 14" xfId="639"/>
    <cellStyle name="Ênfase3 15" xfId="640"/>
    <cellStyle name="Ênfase3 16" xfId="641"/>
    <cellStyle name="Ênfase3 17" xfId="642"/>
    <cellStyle name="Ênfase3 18" xfId="643"/>
    <cellStyle name="Ênfase3 19" xfId="644"/>
    <cellStyle name="Ênfase3 2" xfId="645"/>
    <cellStyle name="Ênfase3 2 2" xfId="1343"/>
    <cellStyle name="Ênfase3 2 3" xfId="1964"/>
    <cellStyle name="Ênfase3 20" xfId="646"/>
    <cellStyle name="Ênfase3 21" xfId="647"/>
    <cellStyle name="Ênfase3 22" xfId="648"/>
    <cellStyle name="Ênfase3 23" xfId="649"/>
    <cellStyle name="Ênfase3 24" xfId="650"/>
    <cellStyle name="Ênfase3 25" xfId="651"/>
    <cellStyle name="Ênfase3 3" xfId="652"/>
    <cellStyle name="Ênfase3 4" xfId="653"/>
    <cellStyle name="Ênfase3 5" xfId="654"/>
    <cellStyle name="Ênfase3 6" xfId="655"/>
    <cellStyle name="Ênfase3 7" xfId="656"/>
    <cellStyle name="Ênfase3 8" xfId="657"/>
    <cellStyle name="Ênfase3 9" xfId="658"/>
    <cellStyle name="Ênfase4 10" xfId="659"/>
    <cellStyle name="Ênfase4 11" xfId="660"/>
    <cellStyle name="Ênfase4 12" xfId="661"/>
    <cellStyle name="Ênfase4 13" xfId="662"/>
    <cellStyle name="Ênfase4 14" xfId="663"/>
    <cellStyle name="Ênfase4 15" xfId="664"/>
    <cellStyle name="Ênfase4 16" xfId="665"/>
    <cellStyle name="Ênfase4 17" xfId="666"/>
    <cellStyle name="Ênfase4 18" xfId="667"/>
    <cellStyle name="Ênfase4 19" xfId="668"/>
    <cellStyle name="Ênfase4 2" xfId="669"/>
    <cellStyle name="Ênfase4 2 2" xfId="1344"/>
    <cellStyle name="Ênfase4 2 3" xfId="1965"/>
    <cellStyle name="Ênfase4 20" xfId="670"/>
    <cellStyle name="Ênfase4 21" xfId="671"/>
    <cellStyle name="Ênfase4 22" xfId="672"/>
    <cellStyle name="Ênfase4 23" xfId="673"/>
    <cellStyle name="Ênfase4 24" xfId="674"/>
    <cellStyle name="Ênfase4 25" xfId="675"/>
    <cellStyle name="Ênfase4 3" xfId="676"/>
    <cellStyle name="Ênfase4 4" xfId="677"/>
    <cellStyle name="Ênfase4 5" xfId="678"/>
    <cellStyle name="Ênfase4 6" xfId="679"/>
    <cellStyle name="Ênfase4 7" xfId="680"/>
    <cellStyle name="Ênfase4 8" xfId="681"/>
    <cellStyle name="Ênfase4 9" xfId="682"/>
    <cellStyle name="Ênfase5 10" xfId="683"/>
    <cellStyle name="Ênfase5 11" xfId="684"/>
    <cellStyle name="Ênfase5 12" xfId="685"/>
    <cellStyle name="Ênfase5 13" xfId="686"/>
    <cellStyle name="Ênfase5 14" xfId="687"/>
    <cellStyle name="Ênfase5 15" xfId="688"/>
    <cellStyle name="Ênfase5 16" xfId="689"/>
    <cellStyle name="Ênfase5 17" xfId="690"/>
    <cellStyle name="Ênfase5 18" xfId="691"/>
    <cellStyle name="Ênfase5 19" xfId="692"/>
    <cellStyle name="Ênfase5 2" xfId="693"/>
    <cellStyle name="Ênfase5 2 2" xfId="1345"/>
    <cellStyle name="Ênfase5 2 3" xfId="1966"/>
    <cellStyle name="Ênfase5 20" xfId="694"/>
    <cellStyle name="Ênfase5 21" xfId="695"/>
    <cellStyle name="Ênfase5 22" xfId="696"/>
    <cellStyle name="Ênfase5 23" xfId="697"/>
    <cellStyle name="Ênfase5 24" xfId="698"/>
    <cellStyle name="Ênfase5 25" xfId="699"/>
    <cellStyle name="Ênfase5 3" xfId="700"/>
    <cellStyle name="Ênfase5 4" xfId="701"/>
    <cellStyle name="Ênfase5 5" xfId="702"/>
    <cellStyle name="Ênfase5 6" xfId="703"/>
    <cellStyle name="Ênfase5 7" xfId="704"/>
    <cellStyle name="Ênfase5 8" xfId="705"/>
    <cellStyle name="Ênfase5 9" xfId="706"/>
    <cellStyle name="Ênfase6 10" xfId="707"/>
    <cellStyle name="Ênfase6 11" xfId="708"/>
    <cellStyle name="Ênfase6 12" xfId="709"/>
    <cellStyle name="Ênfase6 13" xfId="710"/>
    <cellStyle name="Ênfase6 14" xfId="711"/>
    <cellStyle name="Ênfase6 15" xfId="712"/>
    <cellStyle name="Ênfase6 16" xfId="713"/>
    <cellStyle name="Ênfase6 17" xfId="714"/>
    <cellStyle name="Ênfase6 18" xfId="715"/>
    <cellStyle name="Ênfase6 19" xfId="716"/>
    <cellStyle name="Ênfase6 2" xfId="717"/>
    <cellStyle name="Ênfase6 2 2" xfId="1346"/>
    <cellStyle name="Ênfase6 2 3" xfId="1967"/>
    <cellStyle name="Ênfase6 20" xfId="718"/>
    <cellStyle name="Ênfase6 21" xfId="719"/>
    <cellStyle name="Ênfase6 22" xfId="720"/>
    <cellStyle name="Ênfase6 23" xfId="721"/>
    <cellStyle name="Ênfase6 24" xfId="722"/>
    <cellStyle name="Ênfase6 25" xfId="723"/>
    <cellStyle name="Ênfase6 3" xfId="724"/>
    <cellStyle name="Ênfase6 4" xfId="725"/>
    <cellStyle name="Ênfase6 5" xfId="726"/>
    <cellStyle name="Ênfase6 6" xfId="727"/>
    <cellStyle name="Ênfase6 7" xfId="728"/>
    <cellStyle name="Ênfase6 8" xfId="729"/>
    <cellStyle name="Ênfase6 9" xfId="730"/>
    <cellStyle name="Entrada 10" xfId="731"/>
    <cellStyle name="Entrada 11" xfId="732"/>
    <cellStyle name="Entrada 12" xfId="733"/>
    <cellStyle name="Entrada 13" xfId="734"/>
    <cellStyle name="Entrada 14" xfId="735"/>
    <cellStyle name="Entrada 15" xfId="736"/>
    <cellStyle name="Entrada 16" xfId="737"/>
    <cellStyle name="Entrada 17" xfId="738"/>
    <cellStyle name="Entrada 18" xfId="739"/>
    <cellStyle name="Entrada 19" xfId="740"/>
    <cellStyle name="Entrada 2" xfId="741"/>
    <cellStyle name="Entrada 2 2" xfId="1347"/>
    <cellStyle name="Entrada 2 3" xfId="1968"/>
    <cellStyle name="Entrada 20" xfId="742"/>
    <cellStyle name="Entrada 21" xfId="743"/>
    <cellStyle name="Entrada 22" xfId="744"/>
    <cellStyle name="Entrada 23" xfId="745"/>
    <cellStyle name="Entrada 24" xfId="746"/>
    <cellStyle name="Entrada 25" xfId="747"/>
    <cellStyle name="Entrada 3" xfId="748"/>
    <cellStyle name="Entrada 4" xfId="749"/>
    <cellStyle name="Entrada 5" xfId="750"/>
    <cellStyle name="Entrada 6" xfId="751"/>
    <cellStyle name="Entrada 7" xfId="752"/>
    <cellStyle name="Entrada 8" xfId="753"/>
    <cellStyle name="Entrada 9" xfId="754"/>
    <cellStyle name="Estilo 1" xfId="755"/>
    <cellStyle name="Estilo 1 2" xfId="1969"/>
    <cellStyle name="Euro" xfId="756"/>
    <cellStyle name="Euro 2" xfId="1769"/>
    <cellStyle name="Euro 3" xfId="1970"/>
    <cellStyle name="Excel Built-in Currency" xfId="757"/>
    <cellStyle name="Excel Built-in Currency 2" xfId="1770"/>
    <cellStyle name="Excel Built-in Normal" xfId="758"/>
    <cellStyle name="Excel Built-in Normal 2" xfId="1771"/>
    <cellStyle name="Explanatory Text" xfId="759"/>
    <cellStyle name="Explanatory Text 2" xfId="1971"/>
    <cellStyle name="Fixo" xfId="760"/>
    <cellStyle name="fonction" xfId="1772"/>
    <cellStyle name="Fraction Change" xfId="1773"/>
    <cellStyle name="Fractions" xfId="1774"/>
    <cellStyle name="Good" xfId="761"/>
    <cellStyle name="Good 2" xfId="1972"/>
    <cellStyle name="Growth Rates/Margins" xfId="1775"/>
    <cellStyle name="Heading 1" xfId="762"/>
    <cellStyle name="Heading 1 2" xfId="1973"/>
    <cellStyle name="Heading 2" xfId="763"/>
    <cellStyle name="Heading 2 2" xfId="1974"/>
    <cellStyle name="Heading 3" xfId="764"/>
    <cellStyle name="Heading 3 2" xfId="1975"/>
    <cellStyle name="Heading 4" xfId="765"/>
    <cellStyle name="Heading 4 2" xfId="1976"/>
    <cellStyle name="Hipervínculo" xfId="1776"/>
    <cellStyle name="Hyperlink 2" xfId="766"/>
    <cellStyle name="Incorreto 10" xfId="767"/>
    <cellStyle name="Incorreto 11" xfId="768"/>
    <cellStyle name="Incorreto 12" xfId="769"/>
    <cellStyle name="Incorreto 13" xfId="770"/>
    <cellStyle name="Incorreto 14" xfId="771"/>
    <cellStyle name="Incorreto 15" xfId="772"/>
    <cellStyle name="Incorreto 16" xfId="773"/>
    <cellStyle name="Incorreto 17" xfId="774"/>
    <cellStyle name="Incorreto 18" xfId="775"/>
    <cellStyle name="Incorreto 19" xfId="776"/>
    <cellStyle name="Incorreto 2" xfId="777"/>
    <cellStyle name="Incorreto 2 2" xfId="1348"/>
    <cellStyle name="Incorreto 2 3" xfId="1977"/>
    <cellStyle name="Incorreto 20" xfId="778"/>
    <cellStyle name="Incorreto 21" xfId="779"/>
    <cellStyle name="Incorreto 22" xfId="780"/>
    <cellStyle name="Incorreto 23" xfId="781"/>
    <cellStyle name="Incorreto 24" xfId="782"/>
    <cellStyle name="Incorreto 25" xfId="783"/>
    <cellStyle name="Incorreto 3" xfId="784"/>
    <cellStyle name="Incorreto 4" xfId="785"/>
    <cellStyle name="Incorreto 5" xfId="786"/>
    <cellStyle name="Incorreto 6" xfId="787"/>
    <cellStyle name="Incorreto 7" xfId="788"/>
    <cellStyle name="Incorreto 8" xfId="789"/>
    <cellStyle name="Incorreto 9" xfId="790"/>
    <cellStyle name="Input" xfId="791"/>
    <cellStyle name="Input 2" xfId="1978"/>
    <cellStyle name="Input Box" xfId="1777"/>
    <cellStyle name="LinhaTotais" xfId="792"/>
    <cellStyle name="Linked Cell" xfId="793"/>
    <cellStyle name="Linked Cell 2" xfId="1979"/>
    <cellStyle name="liste" xfId="1778"/>
    <cellStyle name="Macro" xfId="1779"/>
    <cellStyle name="Menu" xfId="1780"/>
    <cellStyle name="Millares_BUDGET KERASTASE" xfId="794"/>
    <cellStyle name="Milliers [0]_EFFECCOIF" xfId="795"/>
    <cellStyle name="Milliers_EFFECCOIF" xfId="796"/>
    <cellStyle name="Modifiée" xfId="1781"/>
    <cellStyle name="Moeda 10" xfId="1287"/>
    <cellStyle name="Moeda 10 2" xfId="1288"/>
    <cellStyle name="Moeda 2" xfId="797"/>
    <cellStyle name="Moeda 2 2" xfId="1980"/>
    <cellStyle name="Moeda 3" xfId="798"/>
    <cellStyle name="Moeda 4" xfId="799"/>
    <cellStyle name="Moeda 4 2" xfId="1782"/>
    <cellStyle name="Moeda 5" xfId="800"/>
    <cellStyle name="Moeda 5 2" xfId="1783"/>
    <cellStyle name="Moeda 6" xfId="801"/>
    <cellStyle name="Moeda 6 2" xfId="1784"/>
    <cellStyle name="Moeda 7" xfId="802"/>
    <cellStyle name="Moeda 8" xfId="803"/>
    <cellStyle name="Moeda 9" xfId="804"/>
    <cellStyle name="Monétaire [0]_EFFECCOIF" xfId="805"/>
    <cellStyle name="Monétaire_EFFECCOIF" xfId="806"/>
    <cellStyle name="Neutra 10" xfId="807"/>
    <cellStyle name="Neutra 11" xfId="808"/>
    <cellStyle name="Neutra 12" xfId="809"/>
    <cellStyle name="Neutra 13" xfId="810"/>
    <cellStyle name="Neutra 14" xfId="811"/>
    <cellStyle name="Neutra 15" xfId="812"/>
    <cellStyle name="Neutra 16" xfId="813"/>
    <cellStyle name="Neutra 17" xfId="814"/>
    <cellStyle name="Neutra 18" xfId="815"/>
    <cellStyle name="Neutra 19" xfId="816"/>
    <cellStyle name="Neutra 2" xfId="817"/>
    <cellStyle name="Neutra 2 2" xfId="1349"/>
    <cellStyle name="Neutra 2 3" xfId="1981"/>
    <cellStyle name="Neutra 20" xfId="818"/>
    <cellStyle name="Neutra 21" xfId="819"/>
    <cellStyle name="Neutra 22" xfId="820"/>
    <cellStyle name="Neutra 23" xfId="821"/>
    <cellStyle name="Neutra 24" xfId="822"/>
    <cellStyle name="Neutra 25" xfId="823"/>
    <cellStyle name="Neutra 3" xfId="824"/>
    <cellStyle name="Neutra 4" xfId="825"/>
    <cellStyle name="Neutra 5" xfId="826"/>
    <cellStyle name="Neutra 6" xfId="827"/>
    <cellStyle name="Neutra 7" xfId="828"/>
    <cellStyle name="Neutra 8" xfId="829"/>
    <cellStyle name="Neutra 9" xfId="830"/>
    <cellStyle name="Neutral" xfId="831"/>
    <cellStyle name="Neutral 2" xfId="1982"/>
    <cellStyle name="nome_tabela" xfId="832"/>
    <cellStyle name="Normal" xfId="0" builtinId="0"/>
    <cellStyle name="Normal - Style1" xfId="1785"/>
    <cellStyle name="Normal 10" xfId="833"/>
    <cellStyle name="Normal 10 2" xfId="834"/>
    <cellStyle name="Normal 11" xfId="835"/>
    <cellStyle name="Normal 11 2" xfId="836"/>
    <cellStyle name="Normal 11 2 2" xfId="837"/>
    <cellStyle name="Normal 11 3" xfId="1983"/>
    <cellStyle name="Normal 12" xfId="838"/>
    <cellStyle name="Normal 12 2" xfId="839"/>
    <cellStyle name="Normal 12 3" xfId="1984"/>
    <cellStyle name="Normal 13" xfId="840"/>
    <cellStyle name="Normal 13 2" xfId="1985"/>
    <cellStyle name="Normal 14" xfId="841"/>
    <cellStyle name="Normal 14 2" xfId="842"/>
    <cellStyle name="Normal 14 3" xfId="1986"/>
    <cellStyle name="Normal 15" xfId="843"/>
    <cellStyle name="Normal 15 2" xfId="1987"/>
    <cellStyle name="Normal 16" xfId="844"/>
    <cellStyle name="Normal 16 2" xfId="1988"/>
    <cellStyle name="Normal 17" xfId="845"/>
    <cellStyle name="Normal 17 2" xfId="1989"/>
    <cellStyle name="Normal 18" xfId="846"/>
    <cellStyle name="Normal 18 2" xfId="847"/>
    <cellStyle name="Normal 18 3" xfId="1990"/>
    <cellStyle name="Normal 19" xfId="848"/>
    <cellStyle name="Normal 19 2" xfId="1991"/>
    <cellStyle name="Normal 2" xfId="849"/>
    <cellStyle name="Normal 2 2" xfId="850"/>
    <cellStyle name="Normal 2 2 2" xfId="851"/>
    <cellStyle name="Normal 2 3" xfId="852"/>
    <cellStyle name="Normal 2 3 2" xfId="853"/>
    <cellStyle name="Normal 2 4" xfId="854"/>
    <cellStyle name="Normal 2 4 2" xfId="1993"/>
    <cellStyle name="Normal 2 5" xfId="855"/>
    <cellStyle name="Normal 2 5 2" xfId="1994"/>
    <cellStyle name="Normal 2 6" xfId="856"/>
    <cellStyle name="Normal 2 7" xfId="857"/>
    <cellStyle name="Normal 2 8" xfId="1992"/>
    <cellStyle name="Normal 2_Brink_SIM_2009_10_07_MT" xfId="858"/>
    <cellStyle name="Normal 20" xfId="859"/>
    <cellStyle name="Normal 21" xfId="860"/>
    <cellStyle name="Normal 22" xfId="861"/>
    <cellStyle name="Normal 23" xfId="862"/>
    <cellStyle name="Normal 24" xfId="863"/>
    <cellStyle name="Normal 25" xfId="864"/>
    <cellStyle name="Normal 26" xfId="865"/>
    <cellStyle name="Normal 27" xfId="866"/>
    <cellStyle name="Normal 28" xfId="867"/>
    <cellStyle name="Normal 29" xfId="868"/>
    <cellStyle name="Normal 3" xfId="869"/>
    <cellStyle name="Normal 3 2" xfId="870"/>
    <cellStyle name="Normal 3 2 2" xfId="1436"/>
    <cellStyle name="Normal 3 2 3" xfId="1995"/>
    <cellStyle name="Normal 3 3" xfId="871"/>
    <cellStyle name="Normal 3 4" xfId="872"/>
    <cellStyle name="Normal 3 5" xfId="873"/>
    <cellStyle name="Normal 30" xfId="1"/>
    <cellStyle name="Normal 31" xfId="1786"/>
    <cellStyle name="Normal 4" xfId="874"/>
    <cellStyle name="Normal 4 2" xfId="875"/>
    <cellStyle name="Normal 4 3" xfId="876"/>
    <cellStyle name="Normal 4 4" xfId="877"/>
    <cellStyle name="Normal 4 5" xfId="1350"/>
    <cellStyle name="Normal 5" xfId="878"/>
    <cellStyle name="Normal 5 2" xfId="879"/>
    <cellStyle name="Normal 5 3" xfId="880"/>
    <cellStyle name="Normal 6" xfId="881"/>
    <cellStyle name="Normal 6 2" xfId="882"/>
    <cellStyle name="Normal 6 2 2" xfId="883"/>
    <cellStyle name="Normal 6 3" xfId="884"/>
    <cellStyle name="Normal 6_EVB_SIM_2009_01_08_MD" xfId="885"/>
    <cellStyle name="Normal 7" xfId="886"/>
    <cellStyle name="Normal 8" xfId="887"/>
    <cellStyle name="Normal 8 2" xfId="888"/>
    <cellStyle name="Normal 8 2 2" xfId="889"/>
    <cellStyle name="Normal 8_Brink_SIM_2009_10_27_MD" xfId="890"/>
    <cellStyle name="Normal 9" xfId="891"/>
    <cellStyle name="Normal 9 2" xfId="892"/>
    <cellStyle name="Normal_Tabela Preços Jul 01" xfId="893"/>
    <cellStyle name="Nota 10" xfId="894"/>
    <cellStyle name="Nota 11" xfId="895"/>
    <cellStyle name="Nota 12" xfId="896"/>
    <cellStyle name="Nota 13" xfId="897"/>
    <cellStyle name="Nota 14" xfId="898"/>
    <cellStyle name="Nota 15" xfId="899"/>
    <cellStyle name="Nota 16" xfId="900"/>
    <cellStyle name="Nota 17" xfId="901"/>
    <cellStyle name="Nota 18" xfId="902"/>
    <cellStyle name="Nota 19" xfId="903"/>
    <cellStyle name="Nota 2" xfId="904"/>
    <cellStyle name="Nota 2 2" xfId="1351"/>
    <cellStyle name="Nota 2 3" xfId="1996"/>
    <cellStyle name="Nota 20" xfId="905"/>
    <cellStyle name="Nota 21" xfId="906"/>
    <cellStyle name="Nota 22" xfId="907"/>
    <cellStyle name="Nota 23" xfId="908"/>
    <cellStyle name="Nota 24" xfId="909"/>
    <cellStyle name="Nota 25" xfId="910"/>
    <cellStyle name="Nota 3" xfId="911"/>
    <cellStyle name="Nota 3 2" xfId="1352"/>
    <cellStyle name="Nota 3 3" xfId="1997"/>
    <cellStyle name="Nota 4" xfId="912"/>
    <cellStyle name="Nota 4 2" xfId="1998"/>
    <cellStyle name="Nota 5" xfId="913"/>
    <cellStyle name="Nota 5 2" xfId="1999"/>
    <cellStyle name="Nota 6" xfId="914"/>
    <cellStyle name="Nota 6 2" xfId="2000"/>
    <cellStyle name="Nota 7" xfId="915"/>
    <cellStyle name="Nota 7 2" xfId="2001"/>
    <cellStyle name="Nota 8" xfId="916"/>
    <cellStyle name="Nota 8 2" xfId="2002"/>
    <cellStyle name="Nota 9" xfId="917"/>
    <cellStyle name="Note" xfId="918"/>
    <cellStyle name="Note 2" xfId="1289"/>
    <cellStyle name="Note 3" xfId="2003"/>
    <cellStyle name="novo" xfId="919"/>
    <cellStyle name="ORÇADO" xfId="920"/>
    <cellStyle name="Output" xfId="921"/>
    <cellStyle name="Output 2" xfId="2004"/>
    <cellStyle name="pasapas" xfId="1787"/>
    <cellStyle name="PC" xfId="1788"/>
    <cellStyle name="Percent 2" xfId="1789"/>
    <cellStyle name="Percentual" xfId="922"/>
    <cellStyle name="Ponto" xfId="923"/>
    <cellStyle name="Porcentagem" xfId="1284" builtinId="5"/>
    <cellStyle name="Porcentagem 10" xfId="925"/>
    <cellStyle name="Porcentagem 11" xfId="926"/>
    <cellStyle name="Porcentagem 12" xfId="927"/>
    <cellStyle name="Porcentagem 13" xfId="924"/>
    <cellStyle name="Porcentagem 2" xfId="928"/>
    <cellStyle name="Porcentagem 2 2" xfId="929"/>
    <cellStyle name="Porcentagem 2 2 2" xfId="930"/>
    <cellStyle name="Porcentagem 2 2 2 2" xfId="931"/>
    <cellStyle name="Porcentagem 2 2 2 2 2" xfId="1790"/>
    <cellStyle name="Porcentagem 2 3" xfId="932"/>
    <cellStyle name="Porcentagem 2 4" xfId="933"/>
    <cellStyle name="Porcentagem 2 5" xfId="934"/>
    <cellStyle name="Porcentagem 3" xfId="935"/>
    <cellStyle name="Porcentagem 3 2" xfId="936"/>
    <cellStyle name="Porcentagem 3 3" xfId="937"/>
    <cellStyle name="Porcentagem 3 4" xfId="1353"/>
    <cellStyle name="Porcentagem 4" xfId="938"/>
    <cellStyle name="Porcentagem 5" xfId="939"/>
    <cellStyle name="Porcentagem 5 2" xfId="940"/>
    <cellStyle name="Porcentagem 6" xfId="941"/>
    <cellStyle name="Porcentagem 7" xfId="942"/>
    <cellStyle name="Porcentagem 8" xfId="943"/>
    <cellStyle name="Porcentagem 9" xfId="944"/>
    <cellStyle name="PourcentageBis" xfId="1791"/>
    <cellStyle name="Red Text" xfId="1792"/>
    <cellStyle name="regua" xfId="945"/>
    <cellStyle name="rem" xfId="1793"/>
    <cellStyle name="rem-secondaire" xfId="1794"/>
    <cellStyle name="Resultado 1" xfId="946"/>
    <cellStyle name="Resultado 1 1" xfId="947"/>
    <cellStyle name="Saída 10" xfId="948"/>
    <cellStyle name="Saída 11" xfId="949"/>
    <cellStyle name="Saída 12" xfId="950"/>
    <cellStyle name="Saída 13" xfId="951"/>
    <cellStyle name="Saída 14" xfId="952"/>
    <cellStyle name="Saída 15" xfId="953"/>
    <cellStyle name="Saída 16" xfId="954"/>
    <cellStyle name="Saída 17" xfId="955"/>
    <cellStyle name="Saída 18" xfId="956"/>
    <cellStyle name="Saída 19" xfId="957"/>
    <cellStyle name="Saída 2" xfId="958"/>
    <cellStyle name="Saída 2 2" xfId="1354"/>
    <cellStyle name="Saída 2 3" xfId="2005"/>
    <cellStyle name="Saída 20" xfId="959"/>
    <cellStyle name="Saída 21" xfId="960"/>
    <cellStyle name="Saída 22" xfId="961"/>
    <cellStyle name="Saída 23" xfId="962"/>
    <cellStyle name="Saída 24" xfId="963"/>
    <cellStyle name="Saída 25" xfId="964"/>
    <cellStyle name="Saída 3" xfId="965"/>
    <cellStyle name="Saída 4" xfId="966"/>
    <cellStyle name="Saída 5" xfId="967"/>
    <cellStyle name="Saída 6" xfId="968"/>
    <cellStyle name="Saída 7" xfId="969"/>
    <cellStyle name="Saída 8" xfId="970"/>
    <cellStyle name="Saída 9" xfId="971"/>
    <cellStyle name="saisie" xfId="1795"/>
    <cellStyle name="SAPBEXaggData" xfId="972"/>
    <cellStyle name="SAPBEXaggData 2" xfId="1356"/>
    <cellStyle name="SAPBEXaggData 2 2" xfId="2007"/>
    <cellStyle name="SAPBEXaggData 3" xfId="1355"/>
    <cellStyle name="SAPBEXaggData 4" xfId="2006"/>
    <cellStyle name="SAPBEXaggDataEmph" xfId="973"/>
    <cellStyle name="SAPBEXaggDataEmph 2" xfId="1357"/>
    <cellStyle name="SAPBEXaggDataEmph 3" xfId="2008"/>
    <cellStyle name="SAPBEXaggItem" xfId="974"/>
    <cellStyle name="SAPBEXaggItem 2" xfId="1359"/>
    <cellStyle name="SAPBEXaggItem 3" xfId="1358"/>
    <cellStyle name="SAPBEXaggItem 4" xfId="2009"/>
    <cellStyle name="SAPBEXaggItemX" xfId="975"/>
    <cellStyle name="SAPBEXaggItemX 2" xfId="1360"/>
    <cellStyle name="SAPBEXaggItemX 2 2" xfId="2011"/>
    <cellStyle name="SAPBEXaggItemX 3" xfId="2010"/>
    <cellStyle name="SAPBEXchaText" xfId="976"/>
    <cellStyle name="SAPBEXchaText 2" xfId="1362"/>
    <cellStyle name="SAPBEXchaText 2 2" xfId="2013"/>
    <cellStyle name="SAPBEXchaText 3" xfId="1361"/>
    <cellStyle name="SAPBEXchaText 4" xfId="2012"/>
    <cellStyle name="SAPBEXexcBad7" xfId="977"/>
    <cellStyle name="SAPBEXexcBad7 2" xfId="1364"/>
    <cellStyle name="SAPBEXexcBad7 3" xfId="1363"/>
    <cellStyle name="SAPBEXexcBad7 4" xfId="2014"/>
    <cellStyle name="SAPBEXexcBad8" xfId="978"/>
    <cellStyle name="SAPBEXexcBad8 2" xfId="1366"/>
    <cellStyle name="SAPBEXexcBad8 3" xfId="1365"/>
    <cellStyle name="SAPBEXexcBad8 4" xfId="2015"/>
    <cellStyle name="SAPBEXexcBad9" xfId="979"/>
    <cellStyle name="SAPBEXexcBad9 2" xfId="1368"/>
    <cellStyle name="SAPBEXexcBad9 3" xfId="1367"/>
    <cellStyle name="SAPBEXexcBad9 4" xfId="2016"/>
    <cellStyle name="SAPBEXexcCritical4" xfId="980"/>
    <cellStyle name="SAPBEXexcCritical4 2" xfId="1370"/>
    <cellStyle name="SAPBEXexcCritical4 3" xfId="1369"/>
    <cellStyle name="SAPBEXexcCritical4 4" xfId="2017"/>
    <cellStyle name="SAPBEXexcCritical5" xfId="981"/>
    <cellStyle name="SAPBEXexcCritical5 2" xfId="1372"/>
    <cellStyle name="SAPBEXexcCritical5 3" xfId="1371"/>
    <cellStyle name="SAPBEXexcCritical5 4" xfId="2018"/>
    <cellStyle name="SAPBEXexcCritical6" xfId="982"/>
    <cellStyle name="SAPBEXexcCritical6 2" xfId="1374"/>
    <cellStyle name="SAPBEXexcCritical6 3" xfId="1373"/>
    <cellStyle name="SAPBEXexcCritical6 4" xfId="2019"/>
    <cellStyle name="SAPBEXexcGood1" xfId="983"/>
    <cellStyle name="SAPBEXexcGood1 2" xfId="1376"/>
    <cellStyle name="SAPBEXexcGood1 3" xfId="1375"/>
    <cellStyle name="SAPBEXexcGood1 4" xfId="2020"/>
    <cellStyle name="SAPBEXexcGood2" xfId="984"/>
    <cellStyle name="SAPBEXexcGood2 2" xfId="1378"/>
    <cellStyle name="SAPBEXexcGood2 3" xfId="1377"/>
    <cellStyle name="SAPBEXexcGood2 4" xfId="2021"/>
    <cellStyle name="SAPBEXexcGood3" xfId="985"/>
    <cellStyle name="SAPBEXexcGood3 2" xfId="1380"/>
    <cellStyle name="SAPBEXexcGood3 3" xfId="1379"/>
    <cellStyle name="SAPBEXexcGood3 4" xfId="2022"/>
    <cellStyle name="SAPBEXfilterDrill" xfId="986"/>
    <cellStyle name="SAPBEXfilterDrill 2" xfId="1382"/>
    <cellStyle name="SAPBEXfilterDrill 3" xfId="1381"/>
    <cellStyle name="SAPBEXfilterDrill 4" xfId="2023"/>
    <cellStyle name="SAPBEXfilterItem" xfId="987"/>
    <cellStyle name="SAPBEXfilterItem 2" xfId="1383"/>
    <cellStyle name="SAPBEXfilterItem 3" xfId="2024"/>
    <cellStyle name="SAPBEXfilterText" xfId="988"/>
    <cellStyle name="SAPBEXfilterText 2" xfId="1384"/>
    <cellStyle name="SAPBEXfilterText 3" xfId="2025"/>
    <cellStyle name="SAPBEXformats" xfId="989"/>
    <cellStyle name="SAPBEXformats 2" xfId="1386"/>
    <cellStyle name="SAPBEXformats 3" xfId="1385"/>
    <cellStyle name="SAPBEXformats 4" xfId="2026"/>
    <cellStyle name="SAPBEXheaderItem" xfId="990"/>
    <cellStyle name="SAPBEXheaderItem 2" xfId="1290"/>
    <cellStyle name="SAPBEXheaderItem 2 2" xfId="1388"/>
    <cellStyle name="SAPBEXheaderItem 2 3" xfId="2028"/>
    <cellStyle name="SAPBEXheaderItem 3" xfId="1387"/>
    <cellStyle name="SAPBEXheaderItem 4" xfId="2027"/>
    <cellStyle name="SAPBEXheaderText" xfId="991"/>
    <cellStyle name="SAPBEXheaderText 2" xfId="1291"/>
    <cellStyle name="SAPBEXheaderText 2 2" xfId="1390"/>
    <cellStyle name="SAPBEXheaderText 2 3" xfId="2030"/>
    <cellStyle name="SAPBEXheaderText 3" xfId="1389"/>
    <cellStyle name="SAPBEXheaderText 4" xfId="2029"/>
    <cellStyle name="SAPBEXHLevel0" xfId="992"/>
    <cellStyle name="SAPBEXHLevel0 2" xfId="1292"/>
    <cellStyle name="SAPBEXHLevel0 2 2" xfId="1392"/>
    <cellStyle name="SAPBEXHLevel0 3" xfId="1391"/>
    <cellStyle name="SAPBEXHLevel0 4" xfId="2031"/>
    <cellStyle name="SAPBEXHLevel0X" xfId="993"/>
    <cellStyle name="SAPBEXHLevel0X 2" xfId="1293"/>
    <cellStyle name="SAPBEXHLevel0X 2 2" xfId="1394"/>
    <cellStyle name="SAPBEXHLevel0X 2 3" xfId="2033"/>
    <cellStyle name="SAPBEXHLevel0X 3" xfId="1393"/>
    <cellStyle name="SAPBEXHLevel0X 4" xfId="2032"/>
    <cellStyle name="SAPBEXHLevel1" xfId="994"/>
    <cellStyle name="SAPBEXHLevel1 2" xfId="1294"/>
    <cellStyle name="SAPBEXHLevel1 2 2" xfId="1396"/>
    <cellStyle name="SAPBEXHLevel1 3" xfId="1395"/>
    <cellStyle name="SAPBEXHLevel1 4" xfId="2034"/>
    <cellStyle name="SAPBEXHLevel1X" xfId="995"/>
    <cellStyle name="SAPBEXHLevel1X 2" xfId="1295"/>
    <cellStyle name="SAPBEXHLevel1X 2 2" xfId="1398"/>
    <cellStyle name="SAPBEXHLevel1X 2 3" xfId="2036"/>
    <cellStyle name="SAPBEXHLevel1X 3" xfId="1397"/>
    <cellStyle name="SAPBEXHLevel1X 4" xfId="2035"/>
    <cellStyle name="SAPBEXHLevel2" xfId="996"/>
    <cellStyle name="SAPBEXHLevel2 2" xfId="1296"/>
    <cellStyle name="SAPBEXHLevel2 2 2" xfId="1400"/>
    <cellStyle name="SAPBEXHLevel2 3" xfId="1399"/>
    <cellStyle name="SAPBEXHLevel2 4" xfId="2037"/>
    <cellStyle name="SAPBEXHLevel2X" xfId="997"/>
    <cellStyle name="SAPBEXHLevel2X 2" xfId="1297"/>
    <cellStyle name="SAPBEXHLevel2X 2 2" xfId="1402"/>
    <cellStyle name="SAPBEXHLevel2X 3" xfId="1401"/>
    <cellStyle name="SAPBEXHLevel2X 4" xfId="2038"/>
    <cellStyle name="SAPBEXHLevel3" xfId="998"/>
    <cellStyle name="SAPBEXHLevel3 2" xfId="1298"/>
    <cellStyle name="SAPBEXHLevel3 2 2" xfId="1404"/>
    <cellStyle name="SAPBEXHLevel3 3" xfId="1403"/>
    <cellStyle name="SAPBEXHLevel3 4" xfId="2039"/>
    <cellStyle name="SAPBEXHLevel3X" xfId="999"/>
    <cellStyle name="SAPBEXHLevel3X 2" xfId="1299"/>
    <cellStyle name="SAPBEXHLevel3X 2 2" xfId="1406"/>
    <cellStyle name="SAPBEXHLevel3X 3" xfId="1405"/>
    <cellStyle name="SAPBEXHLevel3X 4" xfId="2040"/>
    <cellStyle name="SAPBEXinputData" xfId="1000"/>
    <cellStyle name="SAPBEXinputData 2" xfId="1300"/>
    <cellStyle name="SAPBEXinputData 2 2" xfId="1408"/>
    <cellStyle name="SAPBEXinputData 3" xfId="1407"/>
    <cellStyle name="SAPBEXItemHeader" xfId="1409"/>
    <cellStyle name="SAPBEXresData" xfId="1001"/>
    <cellStyle name="SAPBEXresData 2" xfId="1410"/>
    <cellStyle name="SAPBEXresData 3" xfId="2041"/>
    <cellStyle name="SAPBEXresDataEmph" xfId="1002"/>
    <cellStyle name="SAPBEXresDataEmph 2" xfId="1411"/>
    <cellStyle name="SAPBEXresDataEmph 3" xfId="2042"/>
    <cellStyle name="SAPBEXresItem" xfId="1003"/>
    <cellStyle name="SAPBEXresItem 2" xfId="1412"/>
    <cellStyle name="SAPBEXresItem 3" xfId="2043"/>
    <cellStyle name="SAPBEXresItemX" xfId="1004"/>
    <cellStyle name="SAPBEXresItemX 2" xfId="1413"/>
    <cellStyle name="SAPBEXresItemX 3" xfId="2044"/>
    <cellStyle name="SAPBEXstdData" xfId="1005"/>
    <cellStyle name="SAPBEXstdData 2" xfId="1415"/>
    <cellStyle name="SAPBEXstdData 2 2" xfId="2046"/>
    <cellStyle name="SAPBEXstdData 3" xfId="1414"/>
    <cellStyle name="SAPBEXstdData 4" xfId="2045"/>
    <cellStyle name="SAPBEXstdDataEmph" xfId="1006"/>
    <cellStyle name="SAPBEXstdDataEmph 2" xfId="1416"/>
    <cellStyle name="SAPBEXstdDataEmph 3" xfId="2047"/>
    <cellStyle name="SAPBEXstdItem" xfId="1007"/>
    <cellStyle name="SAPBEXstdItem 2" xfId="1418"/>
    <cellStyle name="SAPBEXstdItem 2 2" xfId="1419"/>
    <cellStyle name="SAPBEXstdItem 2 3" xfId="2049"/>
    <cellStyle name="SAPBEXstdItem 3" xfId="1417"/>
    <cellStyle name="SAPBEXstdItem 4" xfId="2048"/>
    <cellStyle name="SAPBEXstdItem_Grupo Econômico com Emissor" xfId="1420"/>
    <cellStyle name="SAPBEXstdItemX" xfId="1008"/>
    <cellStyle name="SAPBEXstdItemX 2" xfId="1421"/>
    <cellStyle name="SAPBEXstdItemX 2 2" xfId="2051"/>
    <cellStyle name="SAPBEXstdItemX 3" xfId="2050"/>
    <cellStyle name="SAPBEXtitle" xfId="1009"/>
    <cellStyle name="SAPBEXtitle 2" xfId="1422"/>
    <cellStyle name="SAPBEXtitle 2 2" xfId="2053"/>
    <cellStyle name="SAPBEXtitle 3" xfId="2052"/>
    <cellStyle name="SAPBEXunassignedItem" xfId="1423"/>
    <cellStyle name="SAPBEXunassignedItem 2" xfId="1424"/>
    <cellStyle name="SAPBEXundefined" xfId="1010"/>
    <cellStyle name="SAPBEXundefined 2" xfId="1425"/>
    <cellStyle name="SAPBEXundefined 3" xfId="2054"/>
    <cellStyle name="Sep. milhar [0]" xfId="1796"/>
    <cellStyle name="Separador de m" xfId="1011"/>
    <cellStyle name="Separador de milhares 10" xfId="1012"/>
    <cellStyle name="Separador de milhares 11" xfId="1013"/>
    <cellStyle name="Separador de milhares 11 2" xfId="1014"/>
    <cellStyle name="Separador de milhares 12" xfId="1015"/>
    <cellStyle name="Separador de milhares 13" xfId="1016"/>
    <cellStyle name="Separador de milhares 14" xfId="1017"/>
    <cellStyle name="Separador de milhares 15" xfId="1018"/>
    <cellStyle name="Separador de milhares 16" xfId="1019"/>
    <cellStyle name="Separador de milhares 17" xfId="1020"/>
    <cellStyle name="Separador de milhares 18" xfId="1021"/>
    <cellStyle name="Separador de milhares 19" xfId="1022"/>
    <cellStyle name="Separador de milhares 2" xfId="1023"/>
    <cellStyle name="Separador de milhares 2 2" xfId="1024"/>
    <cellStyle name="Separador de milhares 2 2 2" xfId="1025"/>
    <cellStyle name="Separador de milhares 2 2 2 2" xfId="1026"/>
    <cellStyle name="Separador de milhares 2 2 2 3" xfId="1027"/>
    <cellStyle name="Separador de milhares 2 2 3" xfId="1426"/>
    <cellStyle name="Separador de milhares 2 2_DotPaper_SIM_2009_09_15_MD" xfId="1028"/>
    <cellStyle name="Separador de milhares 2 3" xfId="1029"/>
    <cellStyle name="Separador de milhares 2 4" xfId="1030"/>
    <cellStyle name="Separador de milhares 2 5" xfId="1031"/>
    <cellStyle name="Separador de milhares 2_Brink_SIM_2009_10_27_MD" xfId="1032"/>
    <cellStyle name="Separador de milhares 20" xfId="1033"/>
    <cellStyle name="Separador de milhares 21" xfId="1034"/>
    <cellStyle name="Separador de milhares 22" xfId="1035"/>
    <cellStyle name="Separador de milhares 23" xfId="1036"/>
    <cellStyle name="Separador de milhares 24" xfId="1037"/>
    <cellStyle name="Separador de milhares 25" xfId="1038"/>
    <cellStyle name="Separador de milhares 26" xfId="1039"/>
    <cellStyle name="Separador de milhares 27" xfId="1040"/>
    <cellStyle name="Separador de milhares 28" xfId="1041"/>
    <cellStyle name="Separador de milhares 29" xfId="1042"/>
    <cellStyle name="Separador de milhares 3" xfId="1043"/>
    <cellStyle name="Separador de milhares 3 2" xfId="1044"/>
    <cellStyle name="Separador de milhares 3 2 2" xfId="1797"/>
    <cellStyle name="Separador de milhares 3 3" xfId="1045"/>
    <cellStyle name="Separador de milhares 3 4" xfId="1427"/>
    <cellStyle name="Separador de milhares 3 5" xfId="2055"/>
    <cellStyle name="Separador de milhares 3_Brink_SIM_2009_10_27_MD" xfId="1046"/>
    <cellStyle name="Separador de milhares 30" xfId="1047"/>
    <cellStyle name="Separador de milhares 31" xfId="1048"/>
    <cellStyle name="Separador de milhares 32" xfId="1049"/>
    <cellStyle name="Separador de milhares 33" xfId="1050"/>
    <cellStyle name="Separador de milhares 34" xfId="1051"/>
    <cellStyle name="Separador de milhares 35" xfId="1052"/>
    <cellStyle name="Separador de milhares 36" xfId="1053"/>
    <cellStyle name="Separador de milhares 37" xfId="1054"/>
    <cellStyle name="Separador de milhares 4" xfId="1055"/>
    <cellStyle name="Separador de milhares 4 2" xfId="1056"/>
    <cellStyle name="Separador de milhares 4 3" xfId="1057"/>
    <cellStyle name="Separador de milhares 4 4" xfId="1058"/>
    <cellStyle name="Separador de milhares 4 5" xfId="1059"/>
    <cellStyle name="Separador de milhares 4 6" xfId="1428"/>
    <cellStyle name="Separador de milhares 4_Brink_SIM_2009_10_27_MD" xfId="1060"/>
    <cellStyle name="Separador de milhares 40" xfId="1061"/>
    <cellStyle name="Separador de milhares 41" xfId="1062"/>
    <cellStyle name="Separador de milhares 42" xfId="1063"/>
    <cellStyle name="Separador de milhares 43" xfId="1064"/>
    <cellStyle name="Separador de milhares 44" xfId="1065"/>
    <cellStyle name="Separador de milhares 45" xfId="1066"/>
    <cellStyle name="Separador de milhares 46" xfId="1067"/>
    <cellStyle name="Separador de milhares 47" xfId="1068"/>
    <cellStyle name="Separador de milhares 48" xfId="1069"/>
    <cellStyle name="Separador de milhares 49" xfId="1070"/>
    <cellStyle name="Separador de milhares 5" xfId="1071"/>
    <cellStyle name="Separador de milhares 5 2" xfId="1072"/>
    <cellStyle name="Separador de milhares 5 3" xfId="1073"/>
    <cellStyle name="Separador de milhares 5_DotPaper_SIM_2009_09_15_MD" xfId="1074"/>
    <cellStyle name="Separador de milhares 50" xfId="1075"/>
    <cellStyle name="Separador de milhares 52" xfId="1076"/>
    <cellStyle name="Separador de milhares 53" xfId="1077"/>
    <cellStyle name="Separador de milhares 54" xfId="1078"/>
    <cellStyle name="Separador de milhares 55" xfId="1079"/>
    <cellStyle name="Separador de milhares 56" xfId="1080"/>
    <cellStyle name="Separador de milhares 57" xfId="1081"/>
    <cellStyle name="Separador de milhares 58" xfId="1082"/>
    <cellStyle name="Separador de milhares 59" xfId="1083"/>
    <cellStyle name="Separador de milhares 6" xfId="1084"/>
    <cellStyle name="Separador de milhares 6 2" xfId="1085"/>
    <cellStyle name="Separador de milhares 6 2 2" xfId="1086"/>
    <cellStyle name="Separador de milhares 6 2 2 2" xfId="1087"/>
    <cellStyle name="Separador de milhares 6 2 3" xfId="1088"/>
    <cellStyle name="Separador de milhares 6 2_DotPaper_SIM_2009_09_15_MD" xfId="1089"/>
    <cellStyle name="Separador de milhares 6_DotPaper_SIM_2009_09_15_MD" xfId="1090"/>
    <cellStyle name="Separador de milhares 60" xfId="1091"/>
    <cellStyle name="Separador de milhares 61" xfId="1092"/>
    <cellStyle name="Separador de milhares 62" xfId="1093"/>
    <cellStyle name="Separador de milhares 63" xfId="1094"/>
    <cellStyle name="Separador de milhares 64" xfId="1095"/>
    <cellStyle name="Separador de milhares 65" xfId="1096"/>
    <cellStyle name="Separador de milhares 66" xfId="1097"/>
    <cellStyle name="Separador de milhares 67" xfId="1098"/>
    <cellStyle name="Separador de milhares 7" xfId="1099"/>
    <cellStyle name="Separador de milhares 8" xfId="1100"/>
    <cellStyle name="Separador de milhares 9" xfId="1101"/>
    <cellStyle name="Separador de milhares 9 2" xfId="1102"/>
    <cellStyle name="Shading" xfId="1798"/>
    <cellStyle name="Sheet Title" xfId="1103"/>
    <cellStyle name="subtitulo" xfId="1104"/>
    <cellStyle name="Texto de Aviso 10" xfId="1105"/>
    <cellStyle name="Texto de Aviso 11" xfId="1106"/>
    <cellStyle name="Texto de Aviso 12" xfId="1107"/>
    <cellStyle name="Texto de Aviso 13" xfId="1108"/>
    <cellStyle name="Texto de Aviso 14" xfId="1109"/>
    <cellStyle name="Texto de Aviso 15" xfId="1110"/>
    <cellStyle name="Texto de Aviso 16" xfId="1111"/>
    <cellStyle name="Texto de Aviso 17" xfId="1112"/>
    <cellStyle name="Texto de Aviso 18" xfId="1113"/>
    <cellStyle name="Texto de Aviso 19" xfId="1114"/>
    <cellStyle name="Texto de Aviso 2" xfId="1115"/>
    <cellStyle name="Texto de Aviso 2 2" xfId="1429"/>
    <cellStyle name="Texto de Aviso 2 3" xfId="2056"/>
    <cellStyle name="Texto de Aviso 20" xfId="1116"/>
    <cellStyle name="Texto de Aviso 21" xfId="1117"/>
    <cellStyle name="Texto de Aviso 22" xfId="1118"/>
    <cellStyle name="Texto de Aviso 23" xfId="1119"/>
    <cellStyle name="Texto de Aviso 24" xfId="1120"/>
    <cellStyle name="Texto de Aviso 25" xfId="1121"/>
    <cellStyle name="Texto de Aviso 3" xfId="1122"/>
    <cellStyle name="Texto de Aviso 4" xfId="1123"/>
    <cellStyle name="Texto de Aviso 5" xfId="1124"/>
    <cellStyle name="Texto de Aviso 6" xfId="1125"/>
    <cellStyle name="Texto de Aviso 7" xfId="1126"/>
    <cellStyle name="Texto de Aviso 8" xfId="1127"/>
    <cellStyle name="Texto de Aviso 9" xfId="1128"/>
    <cellStyle name="Texto Explicativo 10" xfId="1129"/>
    <cellStyle name="Texto Explicativo 11" xfId="1130"/>
    <cellStyle name="Texto Explicativo 12" xfId="1131"/>
    <cellStyle name="Texto Explicativo 13" xfId="1132"/>
    <cellStyle name="Texto Explicativo 14" xfId="1133"/>
    <cellStyle name="Texto Explicativo 15" xfId="1134"/>
    <cellStyle name="Texto Explicativo 16" xfId="1135"/>
    <cellStyle name="Texto Explicativo 17" xfId="1136"/>
    <cellStyle name="Texto Explicativo 18" xfId="1137"/>
    <cellStyle name="Texto Explicativo 19" xfId="1138"/>
    <cellStyle name="Texto Explicativo 2" xfId="1139"/>
    <cellStyle name="Texto Explicativo 2 2" xfId="2057"/>
    <cellStyle name="Texto Explicativo 20" xfId="1140"/>
    <cellStyle name="Texto Explicativo 21" xfId="1141"/>
    <cellStyle name="Texto Explicativo 22" xfId="1142"/>
    <cellStyle name="Texto Explicativo 23" xfId="1143"/>
    <cellStyle name="Texto Explicativo 24" xfId="1144"/>
    <cellStyle name="Texto Explicativo 25" xfId="1145"/>
    <cellStyle name="Texto Explicativo 3" xfId="1146"/>
    <cellStyle name="Texto Explicativo 4" xfId="1147"/>
    <cellStyle name="Texto Explicativo 5" xfId="1148"/>
    <cellStyle name="Texto Explicativo 6" xfId="1149"/>
    <cellStyle name="Texto Explicativo 7" xfId="1150"/>
    <cellStyle name="Texto Explicativo 8" xfId="1151"/>
    <cellStyle name="Texto Explicativo 9" xfId="1152"/>
    <cellStyle name="Title" xfId="1153"/>
    <cellStyle name="Title 2" xfId="2058"/>
    <cellStyle name="titulo" xfId="1154"/>
    <cellStyle name="Título 1 1" xfId="1155"/>
    <cellStyle name="Título 1 1 1" xfId="1156"/>
    <cellStyle name="Título 1 1 1 1" xfId="1157"/>
    <cellStyle name="Título 1 1_Tabela de Produtos" xfId="1158"/>
    <cellStyle name="Título 1 10" xfId="1159"/>
    <cellStyle name="Título 1 11" xfId="1160"/>
    <cellStyle name="Título 1 12" xfId="1161"/>
    <cellStyle name="Título 1 13" xfId="1162"/>
    <cellStyle name="Título 1 14" xfId="1163"/>
    <cellStyle name="Título 1 15" xfId="1164"/>
    <cellStyle name="Título 1 16" xfId="1165"/>
    <cellStyle name="Título 1 17" xfId="1166"/>
    <cellStyle name="Título 1 18" xfId="1167"/>
    <cellStyle name="Título 1 19" xfId="1168"/>
    <cellStyle name="Título 1 2" xfId="1169"/>
    <cellStyle name="Título 1 2 2" xfId="1430"/>
    <cellStyle name="Título 1 2 3" xfId="2059"/>
    <cellStyle name="Título 1 20" xfId="1170"/>
    <cellStyle name="Título 1 21" xfId="1171"/>
    <cellStyle name="Título 1 22" xfId="1172"/>
    <cellStyle name="Título 1 23" xfId="1173"/>
    <cellStyle name="Título 1 24" xfId="1174"/>
    <cellStyle name="Título 1 25" xfId="1175"/>
    <cellStyle name="Título 1 3" xfId="1176"/>
    <cellStyle name="Título 1 4" xfId="1177"/>
    <cellStyle name="Título 1 5" xfId="1178"/>
    <cellStyle name="Título 1 6" xfId="1179"/>
    <cellStyle name="Título 1 7" xfId="1180"/>
    <cellStyle name="Título 1 8" xfId="1181"/>
    <cellStyle name="Título 1 9" xfId="1182"/>
    <cellStyle name="Título 2 10" xfId="1183"/>
    <cellStyle name="Título 2 11" xfId="1184"/>
    <cellStyle name="Título 2 12" xfId="1185"/>
    <cellStyle name="Título 2 13" xfId="1186"/>
    <cellStyle name="Título 2 14" xfId="1187"/>
    <cellStyle name="Título 2 15" xfId="1188"/>
    <cellStyle name="Título 2 16" xfId="1189"/>
    <cellStyle name="Título 2 17" xfId="1190"/>
    <cellStyle name="Título 2 18" xfId="1191"/>
    <cellStyle name="Título 2 19" xfId="1192"/>
    <cellStyle name="Título 2 2" xfId="1193"/>
    <cellStyle name="Título 2 2 2" xfId="1431"/>
    <cellStyle name="Título 2 2 3" xfId="2060"/>
    <cellStyle name="Título 2 20" xfId="1194"/>
    <cellStyle name="Título 2 21" xfId="1195"/>
    <cellStyle name="Título 2 22" xfId="1196"/>
    <cellStyle name="Título 2 23" xfId="1197"/>
    <cellStyle name="Título 2 24" xfId="1198"/>
    <cellStyle name="Título 2 25" xfId="1199"/>
    <cellStyle name="Título 2 3" xfId="1200"/>
    <cellStyle name="Título 2 4" xfId="1201"/>
    <cellStyle name="Título 2 5" xfId="1202"/>
    <cellStyle name="Título 2 6" xfId="1203"/>
    <cellStyle name="Título 2 7" xfId="1204"/>
    <cellStyle name="Título 2 8" xfId="1205"/>
    <cellStyle name="Título 2 9" xfId="1206"/>
    <cellStyle name="Título 3 10" xfId="1207"/>
    <cellStyle name="Título 3 11" xfId="1208"/>
    <cellStyle name="Título 3 12" xfId="1209"/>
    <cellStyle name="Título 3 13" xfId="1210"/>
    <cellStyle name="Título 3 14" xfId="1211"/>
    <cellStyle name="Título 3 15" xfId="1212"/>
    <cellStyle name="Título 3 16" xfId="1213"/>
    <cellStyle name="Título 3 17" xfId="1214"/>
    <cellStyle name="Título 3 18" xfId="1215"/>
    <cellStyle name="Título 3 19" xfId="1216"/>
    <cellStyle name="Título 3 2" xfId="1217"/>
    <cellStyle name="Título 3 2 2" xfId="1432"/>
    <cellStyle name="Título 3 2 3" xfId="2061"/>
    <cellStyle name="Título 3 20" xfId="1218"/>
    <cellStyle name="Título 3 21" xfId="1219"/>
    <cellStyle name="Título 3 22" xfId="1220"/>
    <cellStyle name="Título 3 23" xfId="1221"/>
    <cellStyle name="Título 3 24" xfId="1222"/>
    <cellStyle name="Título 3 25" xfId="1223"/>
    <cellStyle name="Título 3 3" xfId="1224"/>
    <cellStyle name="Título 3 4" xfId="1225"/>
    <cellStyle name="Título 3 5" xfId="1226"/>
    <cellStyle name="Título 3 6" xfId="1227"/>
    <cellStyle name="Título 3 7" xfId="1228"/>
    <cellStyle name="Título 3 8" xfId="1229"/>
    <cellStyle name="Título 3 9" xfId="1230"/>
    <cellStyle name="Título 4 10" xfId="1231"/>
    <cellStyle name="Título 4 11" xfId="1232"/>
    <cellStyle name="Título 4 12" xfId="1233"/>
    <cellStyle name="Título 4 13" xfId="1234"/>
    <cellStyle name="Título 4 14" xfId="1235"/>
    <cellStyle name="Título 4 15" xfId="1236"/>
    <cellStyle name="Título 4 16" xfId="1237"/>
    <cellStyle name="Título 4 17" xfId="1238"/>
    <cellStyle name="Título 4 18" xfId="1239"/>
    <cellStyle name="Título 4 19" xfId="1240"/>
    <cellStyle name="Título 4 2" xfId="1241"/>
    <cellStyle name="Título 4 2 2" xfId="1433"/>
    <cellStyle name="Título 4 2 3" xfId="2062"/>
    <cellStyle name="Título 4 20" xfId="1242"/>
    <cellStyle name="Título 4 21" xfId="1243"/>
    <cellStyle name="Título 4 22" xfId="1244"/>
    <cellStyle name="Título 4 23" xfId="1245"/>
    <cellStyle name="Título 4 24" xfId="1246"/>
    <cellStyle name="Título 4 25" xfId="1247"/>
    <cellStyle name="Título 4 3" xfId="1248"/>
    <cellStyle name="Título 4 4" xfId="1249"/>
    <cellStyle name="Título 4 5" xfId="1250"/>
    <cellStyle name="Título 4 6" xfId="1251"/>
    <cellStyle name="Título 4 7" xfId="1252"/>
    <cellStyle name="Título 4 8" xfId="1253"/>
    <cellStyle name="Título 4 9" xfId="1254"/>
    <cellStyle name="Titulo1" xfId="1255"/>
    <cellStyle name="Titulo2" xfId="1256"/>
    <cellStyle name="TítuloPlanilha" xfId="1257"/>
    <cellStyle name="TítuloTabela" xfId="1258"/>
    <cellStyle name="Total 10" xfId="1259"/>
    <cellStyle name="Total 11" xfId="1260"/>
    <cellStyle name="Total 12" xfId="1261"/>
    <cellStyle name="Total 13" xfId="1262"/>
    <cellStyle name="Total 14" xfId="1263"/>
    <cellStyle name="Total 15" xfId="1264"/>
    <cellStyle name="Total 16" xfId="1265"/>
    <cellStyle name="Total 17" xfId="1266"/>
    <cellStyle name="Total 18" xfId="1267"/>
    <cellStyle name="Total 19" xfId="1268"/>
    <cellStyle name="Total 2" xfId="1269"/>
    <cellStyle name="Total 2 2" xfId="1434"/>
    <cellStyle name="Total 2 3" xfId="2063"/>
    <cellStyle name="Total 20" xfId="1270"/>
    <cellStyle name="Total 21" xfId="1271"/>
    <cellStyle name="Total 22" xfId="1272"/>
    <cellStyle name="Total 23" xfId="1273"/>
    <cellStyle name="Total 24" xfId="1274"/>
    <cellStyle name="Total 25" xfId="1275"/>
    <cellStyle name="Total 3" xfId="1276"/>
    <cellStyle name="Total 4" xfId="1277"/>
    <cellStyle name="Total 5" xfId="1278"/>
    <cellStyle name="Total 6" xfId="1279"/>
    <cellStyle name="Total 7" xfId="1280"/>
    <cellStyle name="Total 8" xfId="1281"/>
    <cellStyle name="Total 9" xfId="1282"/>
    <cellStyle name="VarGlobale" xfId="1799"/>
    <cellStyle name="Vírgula" xfId="1285" builtinId="3"/>
    <cellStyle name="Vírgula 2" xfId="1286"/>
    <cellStyle name="Vírgula 2 2" xfId="1435"/>
    <cellStyle name="Vírgula 3" xfId="1800"/>
    <cellStyle name="Vírgula 4" xfId="1301"/>
    <cellStyle name="Warning Text" xfId="1283"/>
    <cellStyle name="Yellow" xfId="1801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2</xdr:row>
      <xdr:rowOff>133350</xdr:rowOff>
    </xdr:from>
    <xdr:to>
      <xdr:col>0</xdr:col>
      <xdr:colOff>1076325</xdr:colOff>
      <xdr:row>2</xdr:row>
      <xdr:rowOff>257175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6300" y="1057275"/>
          <a:ext cx="200025" cy="123825"/>
        </a:xfrm>
        <a:prstGeom prst="rightArrow">
          <a:avLst/>
        </a:prstGeom>
        <a:noFill/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866775</xdr:colOff>
      <xdr:row>3</xdr:row>
      <xdr:rowOff>123825</xdr:rowOff>
    </xdr:from>
    <xdr:to>
      <xdr:col>0</xdr:col>
      <xdr:colOff>1066800</xdr:colOff>
      <xdr:row>3</xdr:row>
      <xdr:rowOff>247650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6775" y="1419225"/>
          <a:ext cx="200025" cy="123825"/>
        </a:xfrm>
        <a:prstGeom prst="rightArrow">
          <a:avLst/>
        </a:prstGeom>
        <a:noFill/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5</xdr:col>
      <xdr:colOff>0</xdr:colOff>
      <xdr:row>0</xdr:row>
      <xdr:rowOff>371475</xdr:rowOff>
    </xdr:from>
    <xdr:to>
      <xdr:col>8</xdr:col>
      <xdr:colOff>367193</xdr:colOff>
      <xdr:row>2</xdr:row>
      <xdr:rowOff>247650</xdr:rowOff>
    </xdr:to>
    <xdr:pic>
      <xdr:nvPicPr>
        <xdr:cNvPr id="5" name="Picture 145" descr="logo-correto-vichy-cinz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71475"/>
          <a:ext cx="242750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s/Frigorifico/26_Controladoria/Planejamento%20Estrategico/PEC%202009/ACOMPANHAMENTO/BERTIN_LTDA/BERTOL/REAL/APRESENTACAO/Pec_Real_Bert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Mara_Vich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MBEW_VICH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MARC_Vich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PV\02%20-%20Fevereiro\Arquivo%20FM%20Vichy%20fev_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Base%20Compas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balho\GEST&#195;O%20COMERCIAL%20VICHY\PV2016\Junho\PV%202016_VICHY%20Junh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Pre&#231;os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Base%20Check%20Pricing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99.15\vol\Lins\Frigorifico\26_Controladoria\Planejamento%20Estrategico\PEC%202008\Bertin%20LTDA\Infra_Estrutura_Energia\Bertol\Acompanhamento\Pec_Real_Bert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mpora/Arquivos/Vapza/Ferramentas/Vapza_Fin_2009_05_06_F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EST&#195;O\FECH-MES\MAR96\SUIV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mplagbc303\Uso%20comum\EDUCA&#199;&#195;O,%20FALTA%20DE\Educa&#231;&#227;o2004\Tabelas%20iniciais\Tabela%20de%20refer&#234;ncia%20cruzada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idelman/Meus%20documentos/C&#225;lculo%20do%20IR%20e%20CSLL_2009/Nova%20vers&#227;o/PIR-02_%2009_Lo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to/AAAtualizavelWeek/Cherto/Bandeirantes/Apresentacoes/BandUirapuru_visao_2009_05_2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st&#227;o%202002\budget%202002\Redken\REDSUIV2002_usd2,5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Fiscal\ICMS-ST%20-%2001.2018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LT"/>
      <sheetName val="Dados"/>
      <sheetName val="Check de Capacidade"/>
      <sheetName val="NCG META 2009"/>
      <sheetName val="NCG REAL 2009"/>
      <sheetName val="Imobilizado META 2009"/>
      <sheetName val="Imobilizado REAL 2009"/>
      <sheetName val="Investimento Total META 2009"/>
      <sheetName val="Investimento Total REAL 2009"/>
      <sheetName val="Outros DRE"/>
      <sheetName val="DRE META 2009"/>
      <sheetName val="DRE REAL 2009"/>
      <sheetName val="Valor do Negócio (Operação) MET"/>
      <sheetName val="Valor do Negócio (Operação) REA"/>
      <sheetName val="Relatórios"/>
      <sheetName val="Resultado OM"/>
      <sheetName val="Descasamento"/>
      <sheetName val="Endivida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5">
          <cell r="BZ25" t="str">
            <v>Rec. Liq 2008</v>
          </cell>
        </row>
        <row r="27">
          <cell r="BZ27">
            <v>4.57998817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a_Vichy"/>
    </sheetNames>
    <sheetDataSet>
      <sheetData sheetId="0" refreshError="1">
        <row r="4">
          <cell r="B4" t="str">
            <v>Material</v>
          </cell>
          <cell r="C4" t="str">
            <v>Criado</v>
          </cell>
          <cell r="D4" t="str">
            <v>ÚltModif</v>
          </cell>
          <cell r="E4" t="str">
            <v>ItsMt</v>
          </cell>
          <cell r="F4" t="str">
            <v>TMat</v>
          </cell>
          <cell r="G4" t="str">
            <v>S</v>
          </cell>
          <cell r="H4" t="str">
            <v>GrpMercads.</v>
          </cell>
          <cell r="I4" t="str">
            <v>Nº material antigo</v>
          </cell>
          <cell r="J4" t="str">
            <v>UMB</v>
          </cell>
          <cell r="K4" t="str">
            <v>UMP</v>
          </cell>
          <cell r="L4" t="str">
            <v>DenomIndStand.</v>
          </cell>
          <cell r="M4" t="str">
            <v>ChvVCmp</v>
          </cell>
          <cell r="N4" t="str">
            <v>Peso bruto</v>
          </cell>
          <cell r="O4" t="str">
            <v>Peso líquido</v>
          </cell>
          <cell r="P4" t="str">
            <v>Un.</v>
          </cell>
          <cell r="Q4" t="str">
            <v xml:space="preserve">  Volume</v>
          </cell>
          <cell r="R4" t="str">
            <v>UVl</v>
          </cell>
          <cell r="S4" t="str">
            <v>NPN</v>
          </cell>
          <cell r="T4" t="str">
            <v>GrpTra</v>
          </cell>
          <cell r="U4" t="str">
            <v>Nº substânc.perig.</v>
          </cell>
          <cell r="V4" t="str">
            <v>SA</v>
          </cell>
          <cell r="W4" t="str">
            <v>Concorrent</v>
          </cell>
          <cell r="X4" t="str">
            <v>Nº EAN</v>
          </cell>
          <cell r="Y4" t="str">
            <v>Código EAN/UPC</v>
          </cell>
          <cell r="Z4" t="str">
            <v>Cg</v>
          </cell>
          <cell r="AA4" t="str">
            <v>Hierarq.produtos</v>
          </cell>
          <cell r="AB4" t="str">
            <v>Grupo merc.externo</v>
          </cell>
          <cell r="AC4" t="str">
            <v>BPG Product Status</v>
          </cell>
          <cell r="AD4" t="str">
            <v>BPG Product Status Date</v>
          </cell>
          <cell r="AE4" t="str">
            <v>Long description</v>
          </cell>
          <cell r="AF4" t="str">
            <v>Product level</v>
          </cell>
          <cell r="AG4" t="str">
            <v>Domain</v>
          </cell>
          <cell r="AH4" t="str">
            <v>Segment</v>
          </cell>
          <cell r="AI4" t="str">
            <v>Family</v>
          </cell>
          <cell r="AJ4" t="str">
            <v>Class</v>
          </cell>
          <cell r="AK4" t="str">
            <v>TxtBreveMaterial</v>
          </cell>
          <cell r="AL4" t="str">
            <v>TxtBreveMaterial</v>
          </cell>
          <cell r="AM4" t="str">
            <v>Mat.básico</v>
          </cell>
          <cell r="AN4" t="str">
            <v>Mt</v>
          </cell>
          <cell r="AO4" t="str">
            <v xml:space="preserve">  Cmpr.</v>
          </cell>
          <cell r="AP4" t="str">
            <v>Largura</v>
          </cell>
          <cell r="AQ4" t="str">
            <v xml:space="preserve">  Altura</v>
          </cell>
          <cell r="AR4" t="str">
            <v>Unidade de medida</v>
          </cell>
        </row>
        <row r="6">
          <cell r="B6">
            <v>17215556</v>
          </cell>
          <cell r="C6" t="str">
            <v>14.12.2011</v>
          </cell>
          <cell r="D6" t="str">
            <v>09.01.2018</v>
          </cell>
          <cell r="F6" t="str">
            <v>YFG</v>
          </cell>
          <cell r="G6" t="str">
            <v>C</v>
          </cell>
          <cell r="H6">
            <v>115</v>
          </cell>
          <cell r="I6">
            <v>7215551</v>
          </cell>
          <cell r="J6" t="str">
            <v>UN</v>
          </cell>
          <cell r="L6">
            <v>99</v>
          </cell>
          <cell r="M6" t="str">
            <v>YIG1</v>
          </cell>
          <cell r="N6">
            <v>190</v>
          </cell>
          <cell r="O6">
            <v>190</v>
          </cell>
          <cell r="P6" t="str">
            <v>G</v>
          </cell>
          <cell r="Q6">
            <v>462.5</v>
          </cell>
          <cell r="R6" t="str">
            <v>CCM</v>
          </cell>
          <cell r="S6">
            <v>1</v>
          </cell>
          <cell r="T6">
            <v>1</v>
          </cell>
          <cell r="V6">
            <v>40</v>
          </cell>
          <cell r="Y6">
            <v>3337871308612</v>
          </cell>
          <cell r="Z6" t="str">
            <v>HE</v>
          </cell>
          <cell r="AA6" t="str">
            <v>1301020201E3SCDGO3</v>
          </cell>
          <cell r="AK6" t="str">
            <v>VCY AGUA TERMAL 150ML</v>
          </cell>
          <cell r="AL6" t="str">
            <v>VCY AGUA TERMAL 150ML</v>
          </cell>
          <cell r="AO6">
            <v>50</v>
          </cell>
          <cell r="AP6">
            <v>50</v>
          </cell>
          <cell r="AQ6">
            <v>185</v>
          </cell>
          <cell r="AR6" t="str">
            <v>MM</v>
          </cell>
        </row>
        <row r="7">
          <cell r="B7" t="str">
            <v>H0235602</v>
          </cell>
          <cell r="C7" t="str">
            <v>18.08.2015</v>
          </cell>
          <cell r="D7" t="str">
            <v>23.01.2018</v>
          </cell>
          <cell r="E7" t="str">
            <v>NORM</v>
          </cell>
          <cell r="F7" t="str">
            <v>YFG</v>
          </cell>
          <cell r="G7" t="str">
            <v>C</v>
          </cell>
          <cell r="H7">
            <v>110</v>
          </cell>
          <cell r="J7" t="str">
            <v>UN</v>
          </cell>
          <cell r="K7" t="str">
            <v>PAL</v>
          </cell>
          <cell r="L7">
            <v>3</v>
          </cell>
          <cell r="M7" t="str">
            <v>YIG1</v>
          </cell>
          <cell r="N7">
            <v>237.8</v>
          </cell>
          <cell r="O7">
            <v>237.8</v>
          </cell>
          <cell r="P7" t="str">
            <v>G</v>
          </cell>
          <cell r="Q7">
            <v>471.68</v>
          </cell>
          <cell r="R7" t="str">
            <v>CCM</v>
          </cell>
          <cell r="S7">
            <v>3</v>
          </cell>
          <cell r="T7">
            <v>1</v>
          </cell>
          <cell r="V7">
            <v>40</v>
          </cell>
          <cell r="Y7">
            <v>7896014157525</v>
          </cell>
          <cell r="Z7" t="str">
            <v>HE</v>
          </cell>
          <cell r="AA7" t="str">
            <v>1314011603E1S1C1A1</v>
          </cell>
          <cell r="AK7" t="str">
            <v>VCY DERCOS SH ENE 200ML</v>
          </cell>
          <cell r="AL7" t="str">
            <v>VCY DERCOS SH ENE 200ML</v>
          </cell>
          <cell r="AO7">
            <v>66.5</v>
          </cell>
          <cell r="AP7">
            <v>40</v>
          </cell>
          <cell r="AQ7">
            <v>176</v>
          </cell>
          <cell r="AR7" t="str">
            <v>MM</v>
          </cell>
        </row>
        <row r="8">
          <cell r="B8" t="str">
            <v>H0520802</v>
          </cell>
          <cell r="C8" t="str">
            <v>03.08.2015</v>
          </cell>
          <cell r="D8" t="str">
            <v>23.01.2018</v>
          </cell>
          <cell r="E8" t="str">
            <v>NORM</v>
          </cell>
          <cell r="F8" t="str">
            <v>YFG</v>
          </cell>
          <cell r="G8" t="str">
            <v>C</v>
          </cell>
          <cell r="H8">
            <v>110</v>
          </cell>
          <cell r="J8" t="str">
            <v>UN</v>
          </cell>
          <cell r="K8" t="str">
            <v>PAL</v>
          </cell>
          <cell r="L8">
            <v>4</v>
          </cell>
          <cell r="M8" t="str">
            <v>YIG1</v>
          </cell>
          <cell r="N8">
            <v>70</v>
          </cell>
          <cell r="O8">
            <v>70</v>
          </cell>
          <cell r="P8" t="str">
            <v>G</v>
          </cell>
          <cell r="Q8">
            <v>147</v>
          </cell>
          <cell r="R8" t="str">
            <v>CCM</v>
          </cell>
          <cell r="S8">
            <v>3</v>
          </cell>
          <cell r="T8">
            <v>1</v>
          </cell>
          <cell r="V8">
            <v>40</v>
          </cell>
          <cell r="Y8">
            <v>7899026437210</v>
          </cell>
          <cell r="Z8" t="str">
            <v>HE</v>
          </cell>
          <cell r="AA8" t="str">
            <v>1317250201E3SCDDN9</v>
          </cell>
          <cell r="AK8" t="str">
            <v>VCY NORMADERM GEL 60G</v>
          </cell>
          <cell r="AL8" t="str">
            <v>VCY NORMADERM GEL 60G</v>
          </cell>
          <cell r="AO8">
            <v>35</v>
          </cell>
          <cell r="AP8">
            <v>35</v>
          </cell>
          <cell r="AQ8">
            <v>120</v>
          </cell>
          <cell r="AR8" t="str">
            <v>MM</v>
          </cell>
        </row>
        <row r="9">
          <cell r="B9" t="str">
            <v>H0855601</v>
          </cell>
          <cell r="C9" t="str">
            <v>25.08.2015</v>
          </cell>
          <cell r="D9" t="str">
            <v>23.01.2018</v>
          </cell>
          <cell r="E9" t="str">
            <v>NORM</v>
          </cell>
          <cell r="F9" t="str">
            <v>YFG</v>
          </cell>
          <cell r="G9" t="str">
            <v>C</v>
          </cell>
          <cell r="H9">
            <v>110</v>
          </cell>
          <cell r="J9" t="str">
            <v>UN</v>
          </cell>
          <cell r="K9" t="str">
            <v>PAL</v>
          </cell>
          <cell r="L9">
            <v>4</v>
          </cell>
          <cell r="M9" t="str">
            <v>YIG1</v>
          </cell>
          <cell r="N9">
            <v>112.9</v>
          </cell>
          <cell r="O9">
            <v>112.9</v>
          </cell>
          <cell r="P9" t="str">
            <v>G</v>
          </cell>
          <cell r="Q9">
            <v>190.608</v>
          </cell>
          <cell r="R9" t="str">
            <v>CCM</v>
          </cell>
          <cell r="S9">
            <v>2</v>
          </cell>
          <cell r="T9">
            <v>1</v>
          </cell>
          <cell r="V9">
            <v>40</v>
          </cell>
          <cell r="Y9">
            <v>7899706142168</v>
          </cell>
          <cell r="Z9" t="str">
            <v>HE</v>
          </cell>
          <cell r="AA9" t="str">
            <v>1305200101E3SBD7M3</v>
          </cell>
          <cell r="AK9" t="str">
            <v>VCY SERUM10 SUPREME 30ML</v>
          </cell>
          <cell r="AL9" t="str">
            <v>VCY SERUM10 SUPREME 30ML</v>
          </cell>
          <cell r="AO9">
            <v>30</v>
          </cell>
          <cell r="AP9">
            <v>38</v>
          </cell>
          <cell r="AQ9">
            <v>134</v>
          </cell>
          <cell r="AR9" t="str">
            <v>MM</v>
          </cell>
        </row>
        <row r="10">
          <cell r="B10" t="str">
            <v>H1363220</v>
          </cell>
          <cell r="C10" t="str">
            <v>27.09.2017</v>
          </cell>
          <cell r="D10" t="str">
            <v>20.02.2018</v>
          </cell>
          <cell r="E10" t="str">
            <v>NORM</v>
          </cell>
          <cell r="F10" t="str">
            <v>YFG</v>
          </cell>
          <cell r="G10" t="str">
            <v>C</v>
          </cell>
          <cell r="H10">
            <v>110</v>
          </cell>
          <cell r="J10" t="str">
            <v>UN</v>
          </cell>
          <cell r="L10">
            <v>4</v>
          </cell>
          <cell r="M10" t="str">
            <v>YIG1</v>
          </cell>
          <cell r="N10">
            <v>76.62</v>
          </cell>
          <cell r="O10">
            <v>76.62</v>
          </cell>
          <cell r="P10" t="str">
            <v>G</v>
          </cell>
          <cell r="Q10">
            <v>239.12</v>
          </cell>
          <cell r="R10" t="str">
            <v>CCM</v>
          </cell>
          <cell r="S10">
            <v>3</v>
          </cell>
          <cell r="T10">
            <v>1</v>
          </cell>
          <cell r="V10">
            <v>40</v>
          </cell>
          <cell r="Y10">
            <v>7899026493162</v>
          </cell>
          <cell r="Z10" t="str">
            <v>HE</v>
          </cell>
          <cell r="AA10" t="str">
            <v>1313110201E3SFDVR3</v>
          </cell>
          <cell r="AK10" t="str">
            <v>VCY CAP.SOLEIL TS FPS50 COR 50G .</v>
          </cell>
          <cell r="AL10" t="str">
            <v>VCY CAP.SOLEIL TS FPS50 COR 50G .</v>
          </cell>
          <cell r="AO10">
            <v>40</v>
          </cell>
          <cell r="AP10">
            <v>49</v>
          </cell>
          <cell r="AQ10">
            <v>122</v>
          </cell>
          <cell r="AR10" t="str">
            <v>MM</v>
          </cell>
        </row>
        <row r="11">
          <cell r="B11" t="str">
            <v>H1638400</v>
          </cell>
          <cell r="C11" t="str">
            <v>03.08.2015</v>
          </cell>
          <cell r="D11" t="str">
            <v>23.01.2018</v>
          </cell>
          <cell r="E11" t="str">
            <v>NORM</v>
          </cell>
          <cell r="F11" t="str">
            <v>YFG</v>
          </cell>
          <cell r="G11" t="str">
            <v>C</v>
          </cell>
          <cell r="H11">
            <v>110</v>
          </cell>
          <cell r="J11" t="str">
            <v>UN</v>
          </cell>
          <cell r="K11" t="str">
            <v>PAL</v>
          </cell>
          <cell r="L11">
            <v>4</v>
          </cell>
          <cell r="M11" t="str">
            <v>YIG1</v>
          </cell>
          <cell r="N11">
            <v>171</v>
          </cell>
          <cell r="O11">
            <v>171</v>
          </cell>
          <cell r="P11" t="str">
            <v>G</v>
          </cell>
          <cell r="Q11">
            <v>535.91999999999996</v>
          </cell>
          <cell r="R11" t="str">
            <v>CCM</v>
          </cell>
          <cell r="S11">
            <v>4</v>
          </cell>
          <cell r="T11">
            <v>1</v>
          </cell>
          <cell r="V11">
            <v>40</v>
          </cell>
          <cell r="Y11">
            <v>7899706129602</v>
          </cell>
          <cell r="Z11" t="str">
            <v>HE</v>
          </cell>
          <cell r="AA11" t="str">
            <v>1317250101E3SCDDN9</v>
          </cell>
          <cell r="AK11" t="str">
            <v>VCY NORMADERM GEL 150G</v>
          </cell>
          <cell r="AL11" t="str">
            <v>VCY NORMADERM GEL 150G</v>
          </cell>
          <cell r="AO11">
            <v>77</v>
          </cell>
          <cell r="AP11">
            <v>48</v>
          </cell>
          <cell r="AQ11">
            <v>145</v>
          </cell>
          <cell r="AR11" t="str">
            <v>MM</v>
          </cell>
        </row>
        <row r="12">
          <cell r="B12" t="str">
            <v>H1646100</v>
          </cell>
          <cell r="C12" t="str">
            <v>18.08.2015</v>
          </cell>
          <cell r="D12" t="str">
            <v>23.01.2018</v>
          </cell>
          <cell r="E12" t="str">
            <v>NORM</v>
          </cell>
          <cell r="F12" t="str">
            <v>YFG</v>
          </cell>
          <cell r="G12" t="str">
            <v>C</v>
          </cell>
          <cell r="H12">
            <v>110</v>
          </cell>
          <cell r="J12" t="str">
            <v>UN</v>
          </cell>
          <cell r="K12" t="str">
            <v>PAL</v>
          </cell>
          <cell r="L12">
            <v>3</v>
          </cell>
          <cell r="M12" t="str">
            <v>YIG1</v>
          </cell>
          <cell r="N12">
            <v>171.5</v>
          </cell>
          <cell r="O12">
            <v>171.5</v>
          </cell>
          <cell r="P12" t="str">
            <v>G</v>
          </cell>
          <cell r="Q12">
            <v>559.41600000000005</v>
          </cell>
          <cell r="R12" t="str">
            <v>CCM</v>
          </cell>
          <cell r="S12">
            <v>3</v>
          </cell>
          <cell r="T12">
            <v>1</v>
          </cell>
          <cell r="V12">
            <v>40</v>
          </cell>
          <cell r="Y12">
            <v>7899706130332</v>
          </cell>
          <cell r="Z12" t="str">
            <v>HE</v>
          </cell>
          <cell r="AA12" t="str">
            <v>1314011904E1S1C2A5</v>
          </cell>
          <cell r="AK12" t="str">
            <v>VCY DERCOS CD ENE 150ML 2016</v>
          </cell>
          <cell r="AL12" t="str">
            <v>VCY DERCOS CD ENE 150ML 2016</v>
          </cell>
          <cell r="AO12">
            <v>66</v>
          </cell>
          <cell r="AP12">
            <v>52</v>
          </cell>
          <cell r="AQ12">
            <v>163</v>
          </cell>
          <cell r="AR12" t="str">
            <v>MM</v>
          </cell>
        </row>
        <row r="13">
          <cell r="B13" t="str">
            <v>H1653300</v>
          </cell>
          <cell r="C13" t="str">
            <v>21.10.2015</v>
          </cell>
          <cell r="D13" t="str">
            <v>15.02.2018</v>
          </cell>
          <cell r="E13" t="str">
            <v>NORM</v>
          </cell>
          <cell r="F13" t="str">
            <v>YFG</v>
          </cell>
          <cell r="G13" t="str">
            <v>C</v>
          </cell>
          <cell r="H13">
            <v>110</v>
          </cell>
          <cell r="J13" t="str">
            <v>UN</v>
          </cell>
          <cell r="L13">
            <v>4</v>
          </cell>
          <cell r="M13" t="str">
            <v>YIG1</v>
          </cell>
          <cell r="N13">
            <v>86</v>
          </cell>
          <cell r="O13">
            <v>86</v>
          </cell>
          <cell r="P13" t="str">
            <v>G</v>
          </cell>
          <cell r="Q13">
            <v>162</v>
          </cell>
          <cell r="R13" t="str">
            <v>CCM</v>
          </cell>
          <cell r="S13">
            <v>1</v>
          </cell>
          <cell r="T13">
            <v>1</v>
          </cell>
          <cell r="V13">
            <v>40</v>
          </cell>
          <cell r="Y13">
            <v>7899706130851</v>
          </cell>
          <cell r="Z13" t="str">
            <v>HE</v>
          </cell>
          <cell r="AA13" t="str">
            <v>1317260201E3SC</v>
          </cell>
          <cell r="AK13" t="str">
            <v>VCY NMD SABONETE ESFOLIANTE 80G</v>
          </cell>
          <cell r="AL13" t="str">
            <v>VCY NMD SABONETE ESFOLIANTE 80G</v>
          </cell>
          <cell r="AO13">
            <v>30</v>
          </cell>
          <cell r="AP13">
            <v>60</v>
          </cell>
          <cell r="AQ13">
            <v>90</v>
          </cell>
          <cell r="AR13" t="str">
            <v>MM</v>
          </cell>
        </row>
        <row r="14">
          <cell r="B14" t="str">
            <v>H1712000</v>
          </cell>
          <cell r="C14" t="str">
            <v>21.10.2015</v>
          </cell>
          <cell r="D14" t="str">
            <v>23.01.2018</v>
          </cell>
          <cell r="E14" t="str">
            <v>NORM</v>
          </cell>
          <cell r="F14" t="str">
            <v>YFG</v>
          </cell>
          <cell r="G14" t="str">
            <v>C</v>
          </cell>
          <cell r="H14">
            <v>110</v>
          </cell>
          <cell r="J14" t="str">
            <v>UN</v>
          </cell>
          <cell r="K14" t="str">
            <v>PAL</v>
          </cell>
          <cell r="L14">
            <v>3</v>
          </cell>
          <cell r="M14" t="str">
            <v>YIG1</v>
          </cell>
          <cell r="N14">
            <v>237.8</v>
          </cell>
          <cell r="O14">
            <v>237.8</v>
          </cell>
          <cell r="P14" t="str">
            <v>G</v>
          </cell>
          <cell r="Q14">
            <v>471.68</v>
          </cell>
          <cell r="R14" t="str">
            <v>CCM</v>
          </cell>
          <cell r="T14">
            <v>1</v>
          </cell>
          <cell r="V14">
            <v>40</v>
          </cell>
          <cell r="Y14">
            <v>7899706132398</v>
          </cell>
          <cell r="Z14" t="str">
            <v>HE</v>
          </cell>
          <cell r="AA14" t="str">
            <v>1314020202E1S1C1A1</v>
          </cell>
          <cell r="AK14" t="str">
            <v>VCY DERCOS SH A.CASP 200ML</v>
          </cell>
          <cell r="AL14" t="str">
            <v>VCY DERCOS SH A.CASP 200ML</v>
          </cell>
          <cell r="AO14">
            <v>66.5</v>
          </cell>
          <cell r="AP14">
            <v>40</v>
          </cell>
          <cell r="AQ14">
            <v>176</v>
          </cell>
          <cell r="AR14" t="str">
            <v>MM</v>
          </cell>
        </row>
        <row r="15">
          <cell r="B15" t="str">
            <v>H1715600</v>
          </cell>
          <cell r="C15" t="str">
            <v>22.10.2015</v>
          </cell>
          <cell r="D15" t="str">
            <v>23.01.2018</v>
          </cell>
          <cell r="E15" t="str">
            <v>NORM</v>
          </cell>
          <cell r="F15" t="str">
            <v>YFG</v>
          </cell>
          <cell r="G15" t="str">
            <v>C</v>
          </cell>
          <cell r="H15">
            <v>110</v>
          </cell>
          <cell r="J15" t="str">
            <v>UN</v>
          </cell>
          <cell r="L15">
            <v>4</v>
          </cell>
          <cell r="M15" t="str">
            <v>YIG1</v>
          </cell>
          <cell r="N15">
            <v>47</v>
          </cell>
          <cell r="O15">
            <v>47</v>
          </cell>
          <cell r="P15" t="str">
            <v>G</v>
          </cell>
          <cell r="Q15">
            <v>143.75200000000001</v>
          </cell>
          <cell r="R15" t="str">
            <v>CCM</v>
          </cell>
          <cell r="T15">
            <v>1</v>
          </cell>
          <cell r="V15">
            <v>40</v>
          </cell>
          <cell r="Y15">
            <v>7899706132831</v>
          </cell>
          <cell r="Z15" t="str">
            <v>HE</v>
          </cell>
          <cell r="AA15" t="str">
            <v>1317270101E3SBD5N9</v>
          </cell>
          <cell r="AK15" t="str">
            <v>VCY NORMADERM SKIN BALANCE 40G</v>
          </cell>
          <cell r="AL15" t="str">
            <v>VCY NORMADERM SKIN BALANCE 40G</v>
          </cell>
          <cell r="AO15">
            <v>33.5</v>
          </cell>
          <cell r="AP15">
            <v>27.5</v>
          </cell>
          <cell r="AQ15">
            <v>151</v>
          </cell>
          <cell r="AR15" t="str">
            <v>MM</v>
          </cell>
        </row>
        <row r="16">
          <cell r="B16" t="str">
            <v>H1725900</v>
          </cell>
          <cell r="C16" t="str">
            <v>27.11.2015</v>
          </cell>
          <cell r="D16" t="str">
            <v>23.01.2018</v>
          </cell>
          <cell r="E16" t="str">
            <v>NORM</v>
          </cell>
          <cell r="F16" t="str">
            <v>YFG</v>
          </cell>
          <cell r="G16" t="str">
            <v>C</v>
          </cell>
          <cell r="H16">
            <v>110</v>
          </cell>
          <cell r="J16" t="str">
            <v>UN</v>
          </cell>
          <cell r="L16">
            <v>4</v>
          </cell>
          <cell r="M16" t="str">
            <v>YIG1</v>
          </cell>
          <cell r="N16">
            <v>65.5</v>
          </cell>
          <cell r="O16">
            <v>65.5</v>
          </cell>
          <cell r="P16" t="str">
            <v>G</v>
          </cell>
          <cell r="Q16">
            <v>245.38800000000001</v>
          </cell>
          <cell r="R16" t="str">
            <v>CCM</v>
          </cell>
          <cell r="S16">
            <v>1</v>
          </cell>
          <cell r="T16">
            <v>1</v>
          </cell>
          <cell r="V16">
            <v>40</v>
          </cell>
          <cell r="Y16">
            <v>7899706134071</v>
          </cell>
          <cell r="Z16" t="str">
            <v>HE</v>
          </cell>
          <cell r="AA16" t="str">
            <v>1313031301E3SFDVR3</v>
          </cell>
          <cell r="AK16" t="str">
            <v>VCY IDEAL SOLEIL A.ACNE FPS30 50G</v>
          </cell>
          <cell r="AL16" t="str">
            <v>VCY IDEAL SOLEIL A.ACNE FPS30 50G</v>
          </cell>
          <cell r="AO16">
            <v>44</v>
          </cell>
          <cell r="AP16">
            <v>39</v>
          </cell>
          <cell r="AQ16">
            <v>142.5</v>
          </cell>
          <cell r="AR16" t="str">
            <v>MM</v>
          </cell>
        </row>
        <row r="17">
          <cell r="B17" t="str">
            <v>H1725920</v>
          </cell>
          <cell r="C17" t="str">
            <v>27.09.2017</v>
          </cell>
          <cell r="D17" t="str">
            <v>09.02.2018</v>
          </cell>
          <cell r="E17" t="str">
            <v>NORM</v>
          </cell>
          <cell r="F17" t="str">
            <v>YFG</v>
          </cell>
          <cell r="G17" t="str">
            <v>C</v>
          </cell>
          <cell r="H17">
            <v>110</v>
          </cell>
          <cell r="J17" t="str">
            <v>UN</v>
          </cell>
          <cell r="L17">
            <v>4</v>
          </cell>
          <cell r="M17" t="str">
            <v>YIG1</v>
          </cell>
          <cell r="N17">
            <v>65.5</v>
          </cell>
          <cell r="O17">
            <v>65.5</v>
          </cell>
          <cell r="P17" t="str">
            <v>G</v>
          </cell>
          <cell r="Q17">
            <v>245.38800000000001</v>
          </cell>
          <cell r="R17" t="str">
            <v>CCM</v>
          </cell>
          <cell r="S17">
            <v>2</v>
          </cell>
          <cell r="T17">
            <v>1</v>
          </cell>
          <cell r="V17">
            <v>40</v>
          </cell>
          <cell r="Y17">
            <v>7899706134071</v>
          </cell>
          <cell r="Z17" t="str">
            <v>HE</v>
          </cell>
          <cell r="AA17" t="str">
            <v>1313031301E3SFDVR3</v>
          </cell>
          <cell r="AK17" t="str">
            <v>VCY ID.SOLEIL A.ACNE FPS30 50G.</v>
          </cell>
          <cell r="AL17" t="str">
            <v>VCY ID.SOLEIL A.ACNE FPS30 50G.</v>
          </cell>
          <cell r="AO17">
            <v>44</v>
          </cell>
          <cell r="AP17">
            <v>39</v>
          </cell>
          <cell r="AQ17">
            <v>142.5</v>
          </cell>
          <cell r="AR17" t="str">
            <v>MM</v>
          </cell>
        </row>
        <row r="18">
          <cell r="B18" t="str">
            <v>H1726520</v>
          </cell>
          <cell r="C18" t="str">
            <v>27.09.2017</v>
          </cell>
          <cell r="D18" t="str">
            <v>16.02.2018</v>
          </cell>
          <cell r="E18" t="str">
            <v>NORM</v>
          </cell>
          <cell r="F18" t="str">
            <v>YFG</v>
          </cell>
          <cell r="G18" t="str">
            <v>C</v>
          </cell>
          <cell r="H18">
            <v>110</v>
          </cell>
          <cell r="J18" t="str">
            <v>UN</v>
          </cell>
          <cell r="L18">
            <v>4</v>
          </cell>
          <cell r="M18" t="str">
            <v>YIG1</v>
          </cell>
          <cell r="N18">
            <v>230</v>
          </cell>
          <cell r="O18">
            <v>230</v>
          </cell>
          <cell r="P18" t="str">
            <v>G</v>
          </cell>
          <cell r="Q18">
            <v>462.5</v>
          </cell>
          <cell r="R18" t="str">
            <v>CCM</v>
          </cell>
          <cell r="S18">
            <v>2</v>
          </cell>
          <cell r="T18">
            <v>1</v>
          </cell>
          <cell r="V18">
            <v>40</v>
          </cell>
          <cell r="Y18">
            <v>7899706134132</v>
          </cell>
          <cell r="Z18" t="str">
            <v>HE</v>
          </cell>
          <cell r="AA18" t="str">
            <v>1313101801E3SFDTR1</v>
          </cell>
          <cell r="AK18" t="str">
            <v>VCY ID.SOLEIL H.SOFT FPS50 200ML</v>
          </cell>
          <cell r="AL18" t="str">
            <v>VCY ID.SOLEIL H.SOFT FPS50 200ML</v>
          </cell>
          <cell r="AO18">
            <v>50</v>
          </cell>
          <cell r="AP18">
            <v>50</v>
          </cell>
          <cell r="AQ18">
            <v>185</v>
          </cell>
          <cell r="AR18" t="str">
            <v>MM</v>
          </cell>
        </row>
        <row r="19">
          <cell r="B19" t="str">
            <v>H1737700</v>
          </cell>
          <cell r="C19" t="str">
            <v>16.12.2015</v>
          </cell>
          <cell r="D19" t="str">
            <v>23.01.2018</v>
          </cell>
          <cell r="E19" t="str">
            <v>NORM</v>
          </cell>
          <cell r="F19" t="str">
            <v>YFG</v>
          </cell>
          <cell r="G19" t="str">
            <v>C</v>
          </cell>
          <cell r="H19">
            <v>110</v>
          </cell>
          <cell r="J19" t="str">
            <v>UN</v>
          </cell>
          <cell r="L19">
            <v>4</v>
          </cell>
          <cell r="M19" t="str">
            <v>YIG1</v>
          </cell>
          <cell r="N19">
            <v>230</v>
          </cell>
          <cell r="O19">
            <v>230</v>
          </cell>
          <cell r="P19" t="str">
            <v>G</v>
          </cell>
          <cell r="Q19">
            <v>462.5</v>
          </cell>
          <cell r="R19" t="str">
            <v>CCM</v>
          </cell>
          <cell r="T19">
            <v>1</v>
          </cell>
          <cell r="V19">
            <v>40</v>
          </cell>
          <cell r="Y19">
            <v>7899706135580</v>
          </cell>
          <cell r="Z19" t="str">
            <v>HE</v>
          </cell>
          <cell r="AA19" t="str">
            <v>1347010101E3SDDLP0</v>
          </cell>
          <cell r="AK19" t="str">
            <v>VCY ID.BODY LOCAO SERUM 200G</v>
          </cell>
          <cell r="AL19" t="str">
            <v>VCY ID.BODY LOCAO SERUM 200G</v>
          </cell>
          <cell r="AO19">
            <v>50</v>
          </cell>
          <cell r="AP19">
            <v>50</v>
          </cell>
          <cell r="AQ19">
            <v>185</v>
          </cell>
          <cell r="AR19" t="str">
            <v>MM</v>
          </cell>
        </row>
        <row r="20">
          <cell r="B20" t="str">
            <v>H1772320</v>
          </cell>
          <cell r="C20" t="str">
            <v>27.09.2017</v>
          </cell>
          <cell r="D20" t="str">
            <v>16.02.2018</v>
          </cell>
          <cell r="E20" t="str">
            <v>NORM</v>
          </cell>
          <cell r="F20" t="str">
            <v>YFG</v>
          </cell>
          <cell r="G20" t="str">
            <v>C</v>
          </cell>
          <cell r="H20">
            <v>110</v>
          </cell>
          <cell r="J20" t="str">
            <v>UN</v>
          </cell>
          <cell r="L20">
            <v>4</v>
          </cell>
          <cell r="M20" t="str">
            <v>YIG1</v>
          </cell>
          <cell r="N20">
            <v>55</v>
          </cell>
          <cell r="O20">
            <v>55</v>
          </cell>
          <cell r="P20" t="str">
            <v>G</v>
          </cell>
          <cell r="Q20">
            <v>239.12</v>
          </cell>
          <cell r="R20" t="str">
            <v>CCM</v>
          </cell>
          <cell r="S20">
            <v>2</v>
          </cell>
          <cell r="T20">
            <v>1</v>
          </cell>
          <cell r="V20">
            <v>40</v>
          </cell>
          <cell r="Y20">
            <v>7899706138772</v>
          </cell>
          <cell r="Z20" t="str">
            <v>HE</v>
          </cell>
          <cell r="AA20" t="str">
            <v>1313031402E3SFDVR3</v>
          </cell>
          <cell r="AK20" t="str">
            <v>VCY ID.SOLEIL TS FP30 COR 40G .</v>
          </cell>
          <cell r="AL20" t="str">
            <v>VCY ID.SOLEIL TS FP30 COR 40G .</v>
          </cell>
          <cell r="AO20">
            <v>40</v>
          </cell>
          <cell r="AP20">
            <v>49</v>
          </cell>
          <cell r="AQ20">
            <v>122</v>
          </cell>
          <cell r="AR20" t="str">
            <v>MM</v>
          </cell>
        </row>
        <row r="21">
          <cell r="B21" t="str">
            <v>H1776500</v>
          </cell>
          <cell r="C21" t="str">
            <v>12.02.2016</v>
          </cell>
          <cell r="D21" t="str">
            <v>23.01.2018</v>
          </cell>
          <cell r="E21" t="str">
            <v>NORM</v>
          </cell>
          <cell r="F21" t="str">
            <v>YFG</v>
          </cell>
          <cell r="G21" t="str">
            <v>C</v>
          </cell>
          <cell r="H21">
            <v>110</v>
          </cell>
          <cell r="J21" t="str">
            <v>UN</v>
          </cell>
          <cell r="L21">
            <v>3</v>
          </cell>
          <cell r="M21" t="str">
            <v>YIG1</v>
          </cell>
          <cell r="N21">
            <v>237.8</v>
          </cell>
          <cell r="O21">
            <v>230.8</v>
          </cell>
          <cell r="P21" t="str">
            <v>G</v>
          </cell>
          <cell r="Q21">
            <v>492.66</v>
          </cell>
          <cell r="R21" t="str">
            <v>CCM</v>
          </cell>
          <cell r="T21">
            <v>1</v>
          </cell>
          <cell r="V21">
            <v>40</v>
          </cell>
          <cell r="Y21">
            <v>7899706138871</v>
          </cell>
          <cell r="Z21" t="str">
            <v>HE</v>
          </cell>
          <cell r="AA21" t="str">
            <v>1314030202E1S1C1A1</v>
          </cell>
          <cell r="AK21" t="str">
            <v>VCY DERCOS SH ANTIOLEOSIDADE 200ML</v>
          </cell>
          <cell r="AL21" t="str">
            <v>VCY DERCOS SH ANTIOLEOSIDADE 200ML</v>
          </cell>
          <cell r="AO21">
            <v>66.5</v>
          </cell>
          <cell r="AP21">
            <v>40</v>
          </cell>
          <cell r="AQ21">
            <v>176</v>
          </cell>
          <cell r="AR21" t="str">
            <v>MM</v>
          </cell>
        </row>
        <row r="22">
          <cell r="B22" t="str">
            <v>H1776700</v>
          </cell>
          <cell r="C22" t="str">
            <v>12.02.2016</v>
          </cell>
          <cell r="D22" t="str">
            <v>23.01.2018</v>
          </cell>
          <cell r="E22" t="str">
            <v>NORM</v>
          </cell>
          <cell r="F22" t="str">
            <v>YFG</v>
          </cell>
          <cell r="G22" t="str">
            <v>C</v>
          </cell>
          <cell r="H22">
            <v>110</v>
          </cell>
          <cell r="J22" t="str">
            <v>UN</v>
          </cell>
          <cell r="L22">
            <v>3</v>
          </cell>
          <cell r="M22" t="str">
            <v>YIG1</v>
          </cell>
          <cell r="N22">
            <v>237.8</v>
          </cell>
          <cell r="O22">
            <v>230.8</v>
          </cell>
          <cell r="P22" t="str">
            <v>G</v>
          </cell>
          <cell r="Q22">
            <v>492.66</v>
          </cell>
          <cell r="R22" t="str">
            <v>CCM</v>
          </cell>
          <cell r="S22">
            <v>2</v>
          </cell>
          <cell r="T22">
            <v>1</v>
          </cell>
          <cell r="V22">
            <v>40</v>
          </cell>
          <cell r="Y22">
            <v>7899706138895</v>
          </cell>
          <cell r="Z22" t="str">
            <v>HE</v>
          </cell>
          <cell r="AA22" t="str">
            <v>1314020501E1S1C1A1</v>
          </cell>
          <cell r="AK22" t="str">
            <v>VCY DERCOS SH A.CASP SENS 200ML</v>
          </cell>
          <cell r="AL22" t="str">
            <v>VCY DERCOS SH A.CASP SENS 200ML</v>
          </cell>
          <cell r="AO22">
            <v>66.5</v>
          </cell>
          <cell r="AP22">
            <v>40</v>
          </cell>
          <cell r="AQ22">
            <v>176</v>
          </cell>
          <cell r="AR22" t="str">
            <v>MM</v>
          </cell>
        </row>
        <row r="23">
          <cell r="B23" t="str">
            <v>H1779500</v>
          </cell>
          <cell r="C23" t="str">
            <v>04.02.2016</v>
          </cell>
          <cell r="D23" t="str">
            <v>23.01.2018</v>
          </cell>
          <cell r="E23" t="str">
            <v>NORM</v>
          </cell>
          <cell r="F23" t="str">
            <v>YFG</v>
          </cell>
          <cell r="G23" t="str">
            <v>C</v>
          </cell>
          <cell r="H23">
            <v>110</v>
          </cell>
          <cell r="J23" t="str">
            <v>UN</v>
          </cell>
          <cell r="L23">
            <v>4</v>
          </cell>
          <cell r="M23" t="str">
            <v>YIG1</v>
          </cell>
          <cell r="N23">
            <v>112.5</v>
          </cell>
          <cell r="O23">
            <v>112.5</v>
          </cell>
          <cell r="P23" t="str">
            <v>G</v>
          </cell>
          <cell r="Q23">
            <v>370.44</v>
          </cell>
          <cell r="R23" t="str">
            <v>CCM</v>
          </cell>
          <cell r="T23">
            <v>1</v>
          </cell>
          <cell r="V23">
            <v>40</v>
          </cell>
          <cell r="Y23">
            <v>7899706138970</v>
          </cell>
          <cell r="Z23" t="str">
            <v>HE</v>
          </cell>
          <cell r="AA23" t="str">
            <v>1347020101E3SDDLP0</v>
          </cell>
          <cell r="AK23" t="str">
            <v>VCY ID.BODY PESC,COL,MAO 100G</v>
          </cell>
          <cell r="AL23" t="str">
            <v>VCY ID.BODY PESC,COL,MAO 100G</v>
          </cell>
          <cell r="AO23">
            <v>40</v>
          </cell>
          <cell r="AP23">
            <v>49</v>
          </cell>
          <cell r="AQ23">
            <v>189</v>
          </cell>
          <cell r="AR23" t="str">
            <v>MM</v>
          </cell>
        </row>
        <row r="24">
          <cell r="B24" t="str">
            <v>H1879000</v>
          </cell>
          <cell r="C24" t="str">
            <v>14.06.2016</v>
          </cell>
          <cell r="D24" t="str">
            <v>23.01.2018</v>
          </cell>
          <cell r="E24" t="str">
            <v>NORM</v>
          </cell>
          <cell r="F24" t="str">
            <v>YFG</v>
          </cell>
          <cell r="G24" t="str">
            <v>C</v>
          </cell>
          <cell r="H24">
            <v>110</v>
          </cell>
          <cell r="J24" t="str">
            <v>UN</v>
          </cell>
          <cell r="L24">
            <v>4</v>
          </cell>
          <cell r="M24" t="str">
            <v>YIG1</v>
          </cell>
          <cell r="N24">
            <v>230</v>
          </cell>
          <cell r="O24">
            <v>230</v>
          </cell>
          <cell r="P24" t="str">
            <v>G</v>
          </cell>
          <cell r="Q24">
            <v>462.5</v>
          </cell>
          <cell r="R24" t="str">
            <v>CCM</v>
          </cell>
          <cell r="S24">
            <v>1</v>
          </cell>
          <cell r="T24">
            <v>1</v>
          </cell>
          <cell r="V24">
            <v>40</v>
          </cell>
          <cell r="Y24">
            <v>7899706144551</v>
          </cell>
          <cell r="Z24" t="str">
            <v>HE</v>
          </cell>
          <cell r="AA24" t="str">
            <v>1313031601E3SFDTR1</v>
          </cell>
          <cell r="AK24" t="str">
            <v>VCY ID.SOLEIL H.SOFT FPS30 200ML</v>
          </cell>
          <cell r="AL24" t="str">
            <v>VCY ID.SOLEIL H.SOFT FPS30 200ML</v>
          </cell>
          <cell r="AO24">
            <v>50</v>
          </cell>
          <cell r="AP24">
            <v>50</v>
          </cell>
          <cell r="AQ24">
            <v>185</v>
          </cell>
          <cell r="AR24" t="str">
            <v>MM</v>
          </cell>
        </row>
        <row r="25">
          <cell r="B25" t="str">
            <v>H1942100</v>
          </cell>
          <cell r="C25" t="str">
            <v>07.12.2016</v>
          </cell>
          <cell r="D25" t="str">
            <v>23.01.2018</v>
          </cell>
          <cell r="E25" t="str">
            <v>NORM</v>
          </cell>
          <cell r="F25" t="str">
            <v>YFG</v>
          </cell>
          <cell r="G25" t="str">
            <v>C</v>
          </cell>
          <cell r="H25">
            <v>110</v>
          </cell>
          <cell r="J25" t="str">
            <v>UN</v>
          </cell>
          <cell r="L25">
            <v>4</v>
          </cell>
          <cell r="M25" t="str">
            <v>YIG1</v>
          </cell>
          <cell r="N25">
            <v>55</v>
          </cell>
          <cell r="O25">
            <v>55</v>
          </cell>
          <cell r="P25" t="str">
            <v>G</v>
          </cell>
          <cell r="Q25">
            <v>239.12</v>
          </cell>
          <cell r="R25" t="str">
            <v>CCM</v>
          </cell>
          <cell r="S25">
            <v>1</v>
          </cell>
          <cell r="T25">
            <v>1</v>
          </cell>
          <cell r="V25">
            <v>40</v>
          </cell>
          <cell r="Y25">
            <v>7899706146968</v>
          </cell>
          <cell r="Z25" t="str">
            <v>HE</v>
          </cell>
          <cell r="AA25" t="str">
            <v>1313102001E3SFDVR3</v>
          </cell>
          <cell r="AK25" t="str">
            <v>VCY IDEAL SOLEIL TS FPS50 40G</v>
          </cell>
          <cell r="AL25" t="str">
            <v>VCY IDEAL SOLEIL TS FPS50 40G</v>
          </cell>
          <cell r="AO25">
            <v>40</v>
          </cell>
          <cell r="AP25">
            <v>49</v>
          </cell>
          <cell r="AQ25">
            <v>122</v>
          </cell>
          <cell r="AR25" t="str">
            <v>MM</v>
          </cell>
        </row>
        <row r="26">
          <cell r="B26" t="str">
            <v>H1942120</v>
          </cell>
          <cell r="C26" t="str">
            <v>28.09.2017</v>
          </cell>
          <cell r="D26" t="str">
            <v>19.02.2018</v>
          </cell>
          <cell r="E26" t="str">
            <v>NORM</v>
          </cell>
          <cell r="F26" t="str">
            <v>YFG</v>
          </cell>
          <cell r="G26" t="str">
            <v>C</v>
          </cell>
          <cell r="H26">
            <v>110</v>
          </cell>
          <cell r="J26" t="str">
            <v>UN</v>
          </cell>
          <cell r="L26">
            <v>4</v>
          </cell>
          <cell r="M26" t="str">
            <v>YIG1</v>
          </cell>
          <cell r="N26">
            <v>55</v>
          </cell>
          <cell r="O26">
            <v>55</v>
          </cell>
          <cell r="P26" t="str">
            <v>G</v>
          </cell>
          <cell r="Q26">
            <v>239.12</v>
          </cell>
          <cell r="R26" t="str">
            <v>CCM</v>
          </cell>
          <cell r="S26">
            <v>2</v>
          </cell>
          <cell r="T26">
            <v>1</v>
          </cell>
          <cell r="V26">
            <v>40</v>
          </cell>
          <cell r="Y26">
            <v>7899706146968</v>
          </cell>
          <cell r="Z26" t="str">
            <v>HE</v>
          </cell>
          <cell r="AA26" t="str">
            <v>1313102001E3SFDVR3</v>
          </cell>
          <cell r="AK26" t="str">
            <v>VCY CAPITAL SOLEIL TS FPS50 40G .</v>
          </cell>
          <cell r="AL26" t="str">
            <v>VCY CAPITAL SOLEIL TS FPS50 40G .</v>
          </cell>
          <cell r="AO26">
            <v>40</v>
          </cell>
          <cell r="AP26">
            <v>49</v>
          </cell>
          <cell r="AQ26">
            <v>122</v>
          </cell>
          <cell r="AR26" t="str">
            <v>MM</v>
          </cell>
        </row>
        <row r="27">
          <cell r="B27" t="str">
            <v>H1943320</v>
          </cell>
          <cell r="C27" t="str">
            <v>28.09.2017</v>
          </cell>
          <cell r="D27" t="str">
            <v>19.02.2018</v>
          </cell>
          <cell r="E27" t="str">
            <v>NORM</v>
          </cell>
          <cell r="F27" t="str">
            <v>YFG</v>
          </cell>
          <cell r="G27" t="str">
            <v>C</v>
          </cell>
          <cell r="H27">
            <v>110</v>
          </cell>
          <cell r="J27" t="str">
            <v>UN</v>
          </cell>
          <cell r="L27">
            <v>4</v>
          </cell>
          <cell r="M27" t="str">
            <v>YIG1</v>
          </cell>
          <cell r="N27">
            <v>55</v>
          </cell>
          <cell r="O27">
            <v>55</v>
          </cell>
          <cell r="P27" t="str">
            <v>G</v>
          </cell>
          <cell r="Q27">
            <v>239.12</v>
          </cell>
          <cell r="R27" t="str">
            <v>CCM</v>
          </cell>
          <cell r="S27">
            <v>2</v>
          </cell>
          <cell r="T27">
            <v>1</v>
          </cell>
          <cell r="V27">
            <v>40</v>
          </cell>
          <cell r="Y27">
            <v>7899706147095</v>
          </cell>
          <cell r="Z27" t="str">
            <v>HE</v>
          </cell>
          <cell r="AA27" t="str">
            <v>1313031701E3SFDVR3</v>
          </cell>
          <cell r="AK27" t="str">
            <v>VCY IDEAL SOLEIL TS FPS30 40G .</v>
          </cell>
          <cell r="AL27" t="str">
            <v>VCY IDEAL SOLEIL TS FPS30 40G .</v>
          </cell>
          <cell r="AO27">
            <v>40</v>
          </cell>
          <cell r="AP27">
            <v>49</v>
          </cell>
          <cell r="AQ27">
            <v>122</v>
          </cell>
          <cell r="AR27" t="str">
            <v>MM</v>
          </cell>
        </row>
        <row r="28">
          <cell r="B28" t="str">
            <v>H2012520</v>
          </cell>
          <cell r="C28" t="str">
            <v>28.09.2017</v>
          </cell>
          <cell r="D28" t="str">
            <v>16.02.2018</v>
          </cell>
          <cell r="E28" t="str">
            <v>NORM</v>
          </cell>
          <cell r="F28" t="str">
            <v>YFG</v>
          </cell>
          <cell r="G28" t="str">
            <v>C</v>
          </cell>
          <cell r="H28">
            <v>110</v>
          </cell>
          <cell r="J28" t="str">
            <v>UN</v>
          </cell>
          <cell r="L28">
            <v>4</v>
          </cell>
          <cell r="M28" t="str">
            <v>YIG1</v>
          </cell>
          <cell r="N28">
            <v>230</v>
          </cell>
          <cell r="O28">
            <v>230</v>
          </cell>
          <cell r="P28" t="str">
            <v>G</v>
          </cell>
          <cell r="Q28">
            <v>462.5</v>
          </cell>
          <cell r="R28" t="str">
            <v>CCM</v>
          </cell>
          <cell r="S28">
            <v>1</v>
          </cell>
          <cell r="T28">
            <v>1</v>
          </cell>
          <cell r="V28">
            <v>40</v>
          </cell>
          <cell r="Y28">
            <v>7899706148511</v>
          </cell>
          <cell r="Z28" t="str">
            <v>HE</v>
          </cell>
          <cell r="AA28" t="str">
            <v>1313140101E3SFDTR1</v>
          </cell>
          <cell r="AK28" t="str">
            <v>VCY ID.SOLEIL H.SOFT FPS70 200ML .</v>
          </cell>
          <cell r="AL28" t="str">
            <v>VCY ID.SOLEIL H.SOFT FPS70 200ML .</v>
          </cell>
          <cell r="AO28">
            <v>50</v>
          </cell>
          <cell r="AP28">
            <v>50</v>
          </cell>
          <cell r="AQ28">
            <v>185</v>
          </cell>
          <cell r="AR28" t="str">
            <v>MM</v>
          </cell>
        </row>
        <row r="29">
          <cell r="B29" t="str">
            <v>H2012900</v>
          </cell>
          <cell r="C29" t="str">
            <v>18.11.2016</v>
          </cell>
          <cell r="D29" t="str">
            <v>23.01.2018</v>
          </cell>
          <cell r="E29" t="str">
            <v>NORM</v>
          </cell>
          <cell r="F29" t="str">
            <v>YFG</v>
          </cell>
          <cell r="G29" t="str">
            <v>C</v>
          </cell>
          <cell r="H29">
            <v>110</v>
          </cell>
          <cell r="J29" t="str">
            <v>UN</v>
          </cell>
          <cell r="L29">
            <v>4</v>
          </cell>
          <cell r="M29" t="str">
            <v>YIG1</v>
          </cell>
          <cell r="N29">
            <v>60</v>
          </cell>
          <cell r="O29">
            <v>60</v>
          </cell>
          <cell r="P29" t="str">
            <v>G</v>
          </cell>
          <cell r="Q29">
            <v>235.98</v>
          </cell>
          <cell r="R29" t="str">
            <v>CCM</v>
          </cell>
          <cell r="S29">
            <v>1</v>
          </cell>
          <cell r="T29">
            <v>1</v>
          </cell>
          <cell r="V29">
            <v>40</v>
          </cell>
          <cell r="Y29">
            <v>7899706149112</v>
          </cell>
          <cell r="Z29" t="str">
            <v>HE</v>
          </cell>
          <cell r="AA29" t="str">
            <v>1313020501E3SFDVR3</v>
          </cell>
          <cell r="AK29" t="str">
            <v>VCY ID.SOLEIL CLARIFY FPS60 40G</v>
          </cell>
          <cell r="AL29" t="str">
            <v>VCY ID.SOLEIL CLARIFY FPS60 40G</v>
          </cell>
          <cell r="AO29">
            <v>38</v>
          </cell>
          <cell r="AP29">
            <v>45</v>
          </cell>
          <cell r="AQ29">
            <v>138</v>
          </cell>
          <cell r="AR29" t="str">
            <v>MM</v>
          </cell>
        </row>
        <row r="30">
          <cell r="B30" t="str">
            <v>H2012920</v>
          </cell>
          <cell r="C30" t="str">
            <v>28.09.2017</v>
          </cell>
          <cell r="D30" t="str">
            <v>19.02.2018</v>
          </cell>
          <cell r="E30" t="str">
            <v>NORM</v>
          </cell>
          <cell r="F30" t="str">
            <v>YFG</v>
          </cell>
          <cell r="G30" t="str">
            <v>C</v>
          </cell>
          <cell r="H30">
            <v>110</v>
          </cell>
          <cell r="J30" t="str">
            <v>UN</v>
          </cell>
          <cell r="L30">
            <v>4</v>
          </cell>
          <cell r="M30" t="str">
            <v>YIG1</v>
          </cell>
          <cell r="N30">
            <v>60</v>
          </cell>
          <cell r="O30">
            <v>60</v>
          </cell>
          <cell r="P30" t="str">
            <v>G</v>
          </cell>
          <cell r="Q30">
            <v>235.98</v>
          </cell>
          <cell r="R30" t="str">
            <v>CCM</v>
          </cell>
          <cell r="S30">
            <v>2</v>
          </cell>
          <cell r="T30">
            <v>1</v>
          </cell>
          <cell r="V30">
            <v>40</v>
          </cell>
          <cell r="Y30">
            <v>7899706149112</v>
          </cell>
          <cell r="Z30" t="str">
            <v>HE</v>
          </cell>
          <cell r="AA30" t="str">
            <v>1313020501E3SFDVR3</v>
          </cell>
          <cell r="AK30" t="str">
            <v>VCY ID.SOLEIL CLARIFY FPS60 40G .</v>
          </cell>
          <cell r="AL30" t="str">
            <v>VCY ID.SOLEIL CLARIFY FPS60 40G .</v>
          </cell>
          <cell r="AO30">
            <v>38</v>
          </cell>
          <cell r="AP30">
            <v>45</v>
          </cell>
          <cell r="AQ30">
            <v>138</v>
          </cell>
          <cell r="AR30" t="str">
            <v>MM</v>
          </cell>
        </row>
        <row r="31">
          <cell r="B31" t="str">
            <v>H2033200</v>
          </cell>
          <cell r="C31" t="str">
            <v>22.11.2016</v>
          </cell>
          <cell r="D31" t="str">
            <v>23.01.2018</v>
          </cell>
          <cell r="E31" t="str">
            <v>NORM</v>
          </cell>
          <cell r="F31" t="str">
            <v>YFG</v>
          </cell>
          <cell r="G31" t="str">
            <v>C</v>
          </cell>
          <cell r="H31">
            <v>110</v>
          </cell>
          <cell r="J31" t="str">
            <v>UN</v>
          </cell>
          <cell r="L31">
            <v>3</v>
          </cell>
          <cell r="M31" t="str">
            <v>YIG1</v>
          </cell>
          <cell r="N31">
            <v>451</v>
          </cell>
          <cell r="O31">
            <v>451</v>
          </cell>
          <cell r="P31" t="str">
            <v>G</v>
          </cell>
          <cell r="Q31">
            <v>748.8</v>
          </cell>
          <cell r="R31" t="str">
            <v>CCM</v>
          </cell>
          <cell r="T31">
            <v>1</v>
          </cell>
          <cell r="V31">
            <v>40</v>
          </cell>
          <cell r="Y31">
            <v>7899706149037</v>
          </cell>
          <cell r="Z31" t="str">
            <v>HE</v>
          </cell>
          <cell r="AA31" t="str">
            <v>1314060101E1S1C3B4</v>
          </cell>
          <cell r="AK31" t="str">
            <v>VCY DERCOS SENSI CARE 400ML</v>
          </cell>
          <cell r="AL31" t="str">
            <v>VCY DERCOS SENSI CARE 400ML</v>
          </cell>
          <cell r="AO31">
            <v>60.2</v>
          </cell>
          <cell r="AP31">
            <v>60.2</v>
          </cell>
          <cell r="AQ31">
            <v>207.5</v>
          </cell>
          <cell r="AR31" t="str">
            <v>MM</v>
          </cell>
        </row>
        <row r="32">
          <cell r="B32" t="str">
            <v>H2034020</v>
          </cell>
          <cell r="C32" t="str">
            <v>14.12.2017</v>
          </cell>
          <cell r="D32" t="str">
            <v>09.01.2018</v>
          </cell>
          <cell r="E32" t="str">
            <v>NORM</v>
          </cell>
          <cell r="F32" t="str">
            <v>YFG</v>
          </cell>
          <cell r="G32" t="str">
            <v>C</v>
          </cell>
          <cell r="H32">
            <v>110</v>
          </cell>
          <cell r="J32" t="str">
            <v>UN</v>
          </cell>
          <cell r="L32">
            <v>4</v>
          </cell>
          <cell r="M32" t="str">
            <v>YIG1</v>
          </cell>
          <cell r="N32">
            <v>0</v>
          </cell>
          <cell r="O32">
            <v>0</v>
          </cell>
          <cell r="P32" t="str">
            <v>KG</v>
          </cell>
          <cell r="T32">
            <v>1</v>
          </cell>
          <cell r="V32">
            <v>40</v>
          </cell>
          <cell r="AA32" t="str">
            <v>1313031802E3SFDVR3</v>
          </cell>
          <cell r="AK32" t="str">
            <v>VCY ID.SOLEIL A.ACNE FPS30 40G</v>
          </cell>
          <cell r="AL32" t="str">
            <v>VCY ID.SOLEIL A.ACNE FPS30 40G</v>
          </cell>
        </row>
        <row r="33">
          <cell r="B33" t="str">
            <v>H2039900</v>
          </cell>
          <cell r="C33" t="str">
            <v>19.12.2016</v>
          </cell>
          <cell r="D33" t="str">
            <v>23.02.2018</v>
          </cell>
          <cell r="E33" t="str">
            <v>NORM</v>
          </cell>
          <cell r="F33" t="str">
            <v>YFG</v>
          </cell>
          <cell r="G33" t="str">
            <v>C</v>
          </cell>
          <cell r="H33">
            <v>110</v>
          </cell>
          <cell r="J33" t="str">
            <v>UN</v>
          </cell>
          <cell r="L33">
            <v>4</v>
          </cell>
          <cell r="M33" t="str">
            <v>YIG1</v>
          </cell>
          <cell r="N33">
            <v>60</v>
          </cell>
          <cell r="O33">
            <v>60</v>
          </cell>
          <cell r="P33" t="str">
            <v>G</v>
          </cell>
          <cell r="Q33">
            <v>235.98</v>
          </cell>
          <cell r="R33" t="str">
            <v>CCM</v>
          </cell>
          <cell r="S33">
            <v>0</v>
          </cell>
          <cell r="T33">
            <v>1</v>
          </cell>
          <cell r="V33">
            <v>40</v>
          </cell>
          <cell r="Y33">
            <v>7899706149372</v>
          </cell>
          <cell r="Z33" t="str">
            <v>HE</v>
          </cell>
          <cell r="AA33" t="str">
            <v>1313102101E3SFDVR3</v>
          </cell>
          <cell r="AK33" t="str">
            <v>VCY ID.SOLEIL AAG TS FPS50 40G</v>
          </cell>
          <cell r="AL33" t="str">
            <v>VCY ID.SOLEIL AAG TS FPS50 40G</v>
          </cell>
          <cell r="AO33">
            <v>38</v>
          </cell>
          <cell r="AP33">
            <v>45</v>
          </cell>
          <cell r="AQ33">
            <v>138</v>
          </cell>
          <cell r="AR33" t="str">
            <v>MM</v>
          </cell>
        </row>
        <row r="34">
          <cell r="B34" t="str">
            <v>H2039920</v>
          </cell>
          <cell r="C34" t="str">
            <v>28.09.2017</v>
          </cell>
          <cell r="D34" t="str">
            <v>23.02.2018</v>
          </cell>
          <cell r="E34" t="str">
            <v>NORM</v>
          </cell>
          <cell r="F34" t="str">
            <v>YFG</v>
          </cell>
          <cell r="G34" t="str">
            <v>C</v>
          </cell>
          <cell r="H34">
            <v>110</v>
          </cell>
          <cell r="J34" t="str">
            <v>UN</v>
          </cell>
          <cell r="L34">
            <v>4</v>
          </cell>
          <cell r="M34" t="str">
            <v>YIG1</v>
          </cell>
          <cell r="N34">
            <v>60</v>
          </cell>
          <cell r="O34">
            <v>60</v>
          </cell>
          <cell r="P34" t="str">
            <v>G</v>
          </cell>
          <cell r="Q34">
            <v>235.98</v>
          </cell>
          <cell r="R34" t="str">
            <v>CCM</v>
          </cell>
          <cell r="S34">
            <v>1</v>
          </cell>
          <cell r="T34">
            <v>1</v>
          </cell>
          <cell r="V34">
            <v>40</v>
          </cell>
          <cell r="Y34">
            <v>7899706149372</v>
          </cell>
          <cell r="Z34" t="str">
            <v>HE</v>
          </cell>
          <cell r="AA34" t="str">
            <v>1313102101E3SFDVR3</v>
          </cell>
          <cell r="AK34" t="str">
            <v>VCY ID.SOLEIL AAG TS FPS50 40G</v>
          </cell>
          <cell r="AL34" t="str">
            <v>VCY ID.SOLEIL AAG TS FPS50 40G</v>
          </cell>
          <cell r="AO34">
            <v>38</v>
          </cell>
          <cell r="AP34">
            <v>45</v>
          </cell>
          <cell r="AQ34">
            <v>138</v>
          </cell>
          <cell r="AR34" t="str">
            <v>MM</v>
          </cell>
        </row>
        <row r="35">
          <cell r="B35" t="str">
            <v>H2051720</v>
          </cell>
          <cell r="C35" t="str">
            <v>28.12.2017</v>
          </cell>
          <cell r="D35" t="str">
            <v>09.02.2018</v>
          </cell>
          <cell r="E35" t="str">
            <v>NORM</v>
          </cell>
          <cell r="F35" t="str">
            <v>YFG</v>
          </cell>
          <cell r="G35" t="str">
            <v>C</v>
          </cell>
          <cell r="H35">
            <v>110</v>
          </cell>
          <cell r="J35" t="str">
            <v>UN</v>
          </cell>
          <cell r="L35">
            <v>4</v>
          </cell>
          <cell r="M35" t="str">
            <v>YIG1</v>
          </cell>
          <cell r="N35">
            <v>79.8</v>
          </cell>
          <cell r="O35">
            <v>79.8</v>
          </cell>
          <cell r="P35" t="str">
            <v>G</v>
          </cell>
          <cell r="Q35">
            <v>162</v>
          </cell>
          <cell r="R35" t="str">
            <v>CCM</v>
          </cell>
          <cell r="S35">
            <v>1</v>
          </cell>
          <cell r="T35">
            <v>1</v>
          </cell>
          <cell r="V35">
            <v>40</v>
          </cell>
          <cell r="Y35">
            <v>7899706150781</v>
          </cell>
          <cell r="Z35" t="str">
            <v>HE</v>
          </cell>
          <cell r="AA35" t="str">
            <v>1317260301E3SCDDN9</v>
          </cell>
          <cell r="AK35" t="str">
            <v>VCY NORMADERM SABONETE 70G</v>
          </cell>
          <cell r="AL35" t="str">
            <v>VCY NORMADERM SABONETE 70G</v>
          </cell>
          <cell r="AO35">
            <v>30</v>
          </cell>
          <cell r="AP35">
            <v>60</v>
          </cell>
          <cell r="AQ35">
            <v>90</v>
          </cell>
          <cell r="AR35" t="str">
            <v>MM</v>
          </cell>
        </row>
        <row r="36">
          <cell r="B36" t="str">
            <v>H2060900</v>
          </cell>
          <cell r="C36" t="str">
            <v>29.03.2017</v>
          </cell>
          <cell r="D36" t="str">
            <v>07.02.2018</v>
          </cell>
          <cell r="E36" t="str">
            <v>NORM</v>
          </cell>
          <cell r="F36" t="str">
            <v>YFG</v>
          </cell>
          <cell r="G36" t="str">
            <v>C</v>
          </cell>
          <cell r="H36">
            <v>110</v>
          </cell>
          <cell r="J36" t="str">
            <v>UN</v>
          </cell>
          <cell r="L36">
            <v>4</v>
          </cell>
          <cell r="M36" t="str">
            <v>YIG1</v>
          </cell>
          <cell r="N36">
            <v>451</v>
          </cell>
          <cell r="O36">
            <v>451</v>
          </cell>
          <cell r="P36" t="str">
            <v>G</v>
          </cell>
          <cell r="Q36">
            <v>748.8</v>
          </cell>
          <cell r="R36" t="str">
            <v>CCM</v>
          </cell>
          <cell r="S36">
            <v>1</v>
          </cell>
          <cell r="T36">
            <v>1</v>
          </cell>
          <cell r="V36">
            <v>40</v>
          </cell>
          <cell r="Y36">
            <v>7899706152365</v>
          </cell>
          <cell r="Z36" t="str">
            <v>HE</v>
          </cell>
          <cell r="AA36" t="str">
            <v>1317250302E3SCDDN9</v>
          </cell>
          <cell r="AK36" t="str">
            <v>VCY NORMADERM GEL 400G</v>
          </cell>
          <cell r="AL36" t="str">
            <v>VCY NORMADERM GEL 400G</v>
          </cell>
          <cell r="AO36">
            <v>60.2</v>
          </cell>
          <cell r="AP36">
            <v>60.2</v>
          </cell>
          <cell r="AQ36">
            <v>207.5</v>
          </cell>
          <cell r="AR36" t="str">
            <v>MM</v>
          </cell>
        </row>
        <row r="37">
          <cell r="B37" t="str">
            <v>H2061100</v>
          </cell>
          <cell r="C37" t="str">
            <v>24.03.2017</v>
          </cell>
          <cell r="D37" t="str">
            <v>23.01.2018</v>
          </cell>
          <cell r="E37" t="str">
            <v>NORM</v>
          </cell>
          <cell r="F37" t="str">
            <v>YFG</v>
          </cell>
          <cell r="G37" t="str">
            <v>C</v>
          </cell>
          <cell r="H37">
            <v>110</v>
          </cell>
          <cell r="J37" t="str">
            <v>UN</v>
          </cell>
          <cell r="L37">
            <v>3</v>
          </cell>
          <cell r="M37" t="str">
            <v>YIG1</v>
          </cell>
          <cell r="N37">
            <v>451</v>
          </cell>
          <cell r="O37">
            <v>451</v>
          </cell>
          <cell r="P37" t="str">
            <v>G</v>
          </cell>
          <cell r="Q37">
            <v>748.8</v>
          </cell>
          <cell r="R37" t="str">
            <v>CCM</v>
          </cell>
          <cell r="T37">
            <v>1</v>
          </cell>
          <cell r="V37">
            <v>40</v>
          </cell>
          <cell r="Y37">
            <v>7899706152389</v>
          </cell>
          <cell r="Z37" t="str">
            <v>HE</v>
          </cell>
          <cell r="AA37" t="str">
            <v>1314012801E1S1C1A1</v>
          </cell>
          <cell r="AK37" t="str">
            <v>VCY DERCOS SH ENERGIZANTE 400ML</v>
          </cell>
          <cell r="AL37" t="str">
            <v>VCY DERCOS SH ENERGIZANTE 400ML</v>
          </cell>
          <cell r="AO37">
            <v>60.2</v>
          </cell>
          <cell r="AP37">
            <v>60.2</v>
          </cell>
          <cell r="AQ37">
            <v>207.5</v>
          </cell>
          <cell r="AR37" t="str">
            <v>MM</v>
          </cell>
        </row>
        <row r="38">
          <cell r="B38" t="str">
            <v>H2065900</v>
          </cell>
          <cell r="C38" t="str">
            <v>19.04.2017</v>
          </cell>
          <cell r="D38" t="str">
            <v>23.01.2018</v>
          </cell>
          <cell r="E38" t="str">
            <v>NORM</v>
          </cell>
          <cell r="F38" t="str">
            <v>YFG</v>
          </cell>
          <cell r="G38" t="str">
            <v>C</v>
          </cell>
          <cell r="H38">
            <v>110</v>
          </cell>
          <cell r="J38" t="str">
            <v>UN</v>
          </cell>
          <cell r="L38">
            <v>4</v>
          </cell>
          <cell r="M38" t="str">
            <v>YIG1</v>
          </cell>
          <cell r="N38">
            <v>46.6</v>
          </cell>
          <cell r="O38">
            <v>46.6</v>
          </cell>
          <cell r="P38" t="str">
            <v>G</v>
          </cell>
          <cell r="Q38">
            <v>124.5</v>
          </cell>
          <cell r="R38" t="str">
            <v>CCM</v>
          </cell>
          <cell r="T38">
            <v>1</v>
          </cell>
          <cell r="V38">
            <v>40</v>
          </cell>
          <cell r="Y38">
            <v>7899706154062</v>
          </cell>
          <cell r="Z38" t="str">
            <v>HE</v>
          </cell>
          <cell r="AA38" t="str">
            <v>1317260601E3SCDDN9</v>
          </cell>
          <cell r="AK38" t="str">
            <v>VCY NORMADERM SABEONETE 40G</v>
          </cell>
          <cell r="AL38" t="str">
            <v>VCY NORMADERM SABEONETE 40G</v>
          </cell>
          <cell r="AO38">
            <v>25</v>
          </cell>
          <cell r="AP38">
            <v>60</v>
          </cell>
          <cell r="AQ38">
            <v>83</v>
          </cell>
          <cell r="AR38" t="str">
            <v>MM</v>
          </cell>
        </row>
        <row r="39">
          <cell r="B39" t="str">
            <v>H2066100</v>
          </cell>
          <cell r="C39" t="str">
            <v>19.04.2017</v>
          </cell>
          <cell r="D39" t="str">
            <v>23.01.2018</v>
          </cell>
          <cell r="E39" t="str">
            <v>NORM</v>
          </cell>
          <cell r="F39" t="str">
            <v>YFG</v>
          </cell>
          <cell r="G39" t="str">
            <v>C</v>
          </cell>
          <cell r="H39">
            <v>110</v>
          </cell>
          <cell r="J39" t="str">
            <v>UN</v>
          </cell>
          <cell r="L39">
            <v>4</v>
          </cell>
          <cell r="M39" t="str">
            <v>YIG1</v>
          </cell>
          <cell r="N39">
            <v>171</v>
          </cell>
          <cell r="O39">
            <v>171</v>
          </cell>
          <cell r="P39" t="str">
            <v>G</v>
          </cell>
          <cell r="Q39">
            <v>535.91999999999996</v>
          </cell>
          <cell r="R39" t="str">
            <v>CCM</v>
          </cell>
          <cell r="T39">
            <v>1</v>
          </cell>
          <cell r="V39">
            <v>40</v>
          </cell>
          <cell r="Y39">
            <v>7899706154086</v>
          </cell>
          <cell r="Z39" t="str">
            <v>HE</v>
          </cell>
          <cell r="AA39" t="str">
            <v>1317250101E3SCDDN9</v>
          </cell>
          <cell r="AK39" t="str">
            <v>VCY NORMADERM GEL 150G PROMO</v>
          </cell>
          <cell r="AL39" t="str">
            <v>VCY NORMADERM GEL 150G PROMO</v>
          </cell>
          <cell r="AO39">
            <v>77</v>
          </cell>
          <cell r="AP39">
            <v>48</v>
          </cell>
          <cell r="AQ39">
            <v>145</v>
          </cell>
          <cell r="AR39" t="str">
            <v>MM</v>
          </cell>
        </row>
        <row r="40">
          <cell r="B40" t="str">
            <v>H2116200</v>
          </cell>
          <cell r="C40" t="str">
            <v>13.09.2017</v>
          </cell>
          <cell r="D40" t="str">
            <v>29.01.2018</v>
          </cell>
          <cell r="E40" t="str">
            <v>NORM</v>
          </cell>
          <cell r="F40" t="str">
            <v>YFG</v>
          </cell>
          <cell r="G40" t="str">
            <v>C</v>
          </cell>
          <cell r="H40">
            <v>110</v>
          </cell>
          <cell r="J40" t="str">
            <v>UN</v>
          </cell>
          <cell r="L40">
            <v>4</v>
          </cell>
          <cell r="M40" t="str">
            <v>YIG1</v>
          </cell>
          <cell r="N40">
            <v>0</v>
          </cell>
          <cell r="O40">
            <v>0</v>
          </cell>
          <cell r="P40" t="str">
            <v>KG</v>
          </cell>
          <cell r="T40">
            <v>1</v>
          </cell>
          <cell r="V40">
            <v>40</v>
          </cell>
          <cell r="AA40" t="str">
            <v>1317280301E3SBD6L8</v>
          </cell>
          <cell r="AK40" t="str">
            <v>VCY NMD SKIN CORRECTOR 30ML</v>
          </cell>
          <cell r="AL40" t="str">
            <v>VCY NMD SKIN CORRECTOR 30ML</v>
          </cell>
        </row>
        <row r="41">
          <cell r="B41" t="str">
            <v>H2140100</v>
          </cell>
          <cell r="C41" t="str">
            <v>09.11.2017</v>
          </cell>
          <cell r="D41" t="str">
            <v>23.01.2018</v>
          </cell>
          <cell r="E41" t="str">
            <v>NORM</v>
          </cell>
          <cell r="F41" t="str">
            <v>YFG</v>
          </cell>
          <cell r="G41" t="str">
            <v>C</v>
          </cell>
          <cell r="H41">
            <v>110</v>
          </cell>
          <cell r="J41" t="str">
            <v>UN</v>
          </cell>
          <cell r="L41">
            <v>3</v>
          </cell>
          <cell r="M41" t="str">
            <v>YIG1</v>
          </cell>
          <cell r="N41">
            <v>0</v>
          </cell>
          <cell r="O41">
            <v>0</v>
          </cell>
          <cell r="P41" t="str">
            <v>KG</v>
          </cell>
          <cell r="T41">
            <v>1</v>
          </cell>
          <cell r="V41">
            <v>40</v>
          </cell>
          <cell r="AA41" t="str">
            <v>1314110401E1S1C2A5</v>
          </cell>
          <cell r="AK41" t="str">
            <v>VCY DERCOS AMPOLA ENERGIZANTE 40ML</v>
          </cell>
          <cell r="AL41" t="str">
            <v>VCY DERCOS AMPOLA ENERGIZANTE 40ML</v>
          </cell>
        </row>
        <row r="42">
          <cell r="B42" t="str">
            <v>H2140300</v>
          </cell>
          <cell r="C42" t="str">
            <v>09.11.2017</v>
          </cell>
          <cell r="D42" t="str">
            <v>23.01.2018</v>
          </cell>
          <cell r="E42" t="str">
            <v>NORM</v>
          </cell>
          <cell r="F42" t="str">
            <v>YFG</v>
          </cell>
          <cell r="G42" t="str">
            <v>C</v>
          </cell>
          <cell r="H42">
            <v>110</v>
          </cell>
          <cell r="J42" t="str">
            <v>UN</v>
          </cell>
          <cell r="L42">
            <v>3</v>
          </cell>
          <cell r="M42" t="str">
            <v>YIG1</v>
          </cell>
          <cell r="N42">
            <v>0</v>
          </cell>
          <cell r="O42">
            <v>0</v>
          </cell>
          <cell r="P42" t="str">
            <v>KG</v>
          </cell>
          <cell r="T42">
            <v>1</v>
          </cell>
          <cell r="V42">
            <v>40</v>
          </cell>
          <cell r="AA42" t="str">
            <v>1314110501E1S1C2A5</v>
          </cell>
          <cell r="AK42" t="str">
            <v>VCY DERCOS AMPOLA REEQUILIBR 40ML</v>
          </cell>
          <cell r="AL42" t="str">
            <v>VCY DERCOS AMPOLA REEQUILIBR 40ML</v>
          </cell>
        </row>
        <row r="43">
          <cell r="B43" t="str">
            <v>H2174800</v>
          </cell>
          <cell r="C43" t="str">
            <v>19.02.2018</v>
          </cell>
          <cell r="D43" t="str">
            <v>19.02.2018</v>
          </cell>
          <cell r="E43" t="str">
            <v>NORM</v>
          </cell>
          <cell r="F43" t="str">
            <v>YFG</v>
          </cell>
          <cell r="G43" t="str">
            <v>C</v>
          </cell>
          <cell r="H43">
            <v>110</v>
          </cell>
          <cell r="J43" t="str">
            <v>UN</v>
          </cell>
          <cell r="L43">
            <v>4</v>
          </cell>
          <cell r="M43" t="str">
            <v>YIG1</v>
          </cell>
          <cell r="N43">
            <v>0</v>
          </cell>
          <cell r="O43">
            <v>55</v>
          </cell>
          <cell r="P43" t="str">
            <v>G</v>
          </cell>
          <cell r="T43">
            <v>1</v>
          </cell>
          <cell r="V43">
            <v>40</v>
          </cell>
          <cell r="AA43" t="str">
            <v>1313110501E3SFDVR3</v>
          </cell>
          <cell r="AK43" t="str">
            <v>VCY ID.SOLEIL FP50 COR CLARA 40G</v>
          </cell>
          <cell r="AL43" t="str">
            <v>VCY ID.SOLEIL FP50 COR CLARA 40G</v>
          </cell>
        </row>
        <row r="44">
          <cell r="B44" t="str">
            <v>H2185500</v>
          </cell>
          <cell r="C44" t="str">
            <v>19.02.2018</v>
          </cell>
          <cell r="D44" t="str">
            <v>19.02.2018</v>
          </cell>
          <cell r="E44" t="str">
            <v>NORM</v>
          </cell>
          <cell r="F44" t="str">
            <v>YFG</v>
          </cell>
          <cell r="G44" t="str">
            <v>C</v>
          </cell>
          <cell r="H44">
            <v>110</v>
          </cell>
          <cell r="J44" t="str">
            <v>UN</v>
          </cell>
          <cell r="L44">
            <v>4</v>
          </cell>
          <cell r="M44" t="str">
            <v>YIG1</v>
          </cell>
          <cell r="N44">
            <v>0</v>
          </cell>
          <cell r="O44">
            <v>60</v>
          </cell>
          <cell r="P44" t="str">
            <v>G</v>
          </cell>
          <cell r="T44">
            <v>1</v>
          </cell>
          <cell r="V44">
            <v>40</v>
          </cell>
          <cell r="AA44" t="str">
            <v>1313150401E3SFDVR3</v>
          </cell>
          <cell r="AK44" t="str">
            <v>VCY ID.SOLEIL CLARIFY CLARA 40G</v>
          </cell>
          <cell r="AL44" t="str">
            <v>VCY ID.SOLEIL CLARIFY CLARA 40G</v>
          </cell>
        </row>
        <row r="45">
          <cell r="B45" t="str">
            <v>H2186100</v>
          </cell>
          <cell r="C45" t="str">
            <v>19.02.2018</v>
          </cell>
          <cell r="D45" t="str">
            <v>19.02.2018</v>
          </cell>
          <cell r="E45" t="str">
            <v>NORM</v>
          </cell>
          <cell r="F45" t="str">
            <v>YFG</v>
          </cell>
          <cell r="G45" t="str">
            <v>C</v>
          </cell>
          <cell r="H45">
            <v>110</v>
          </cell>
          <cell r="J45" t="str">
            <v>UN</v>
          </cell>
          <cell r="L45">
            <v>4</v>
          </cell>
          <cell r="M45" t="str">
            <v>YIG1</v>
          </cell>
          <cell r="N45">
            <v>0</v>
          </cell>
          <cell r="O45">
            <v>60</v>
          </cell>
          <cell r="P45" t="str">
            <v>G</v>
          </cell>
          <cell r="T45">
            <v>1</v>
          </cell>
          <cell r="V45">
            <v>40</v>
          </cell>
          <cell r="AA45" t="str">
            <v>1313150701E3SFDVR3</v>
          </cell>
          <cell r="AK45" t="str">
            <v>VCY ID.SOLEIL CLARIFY MEDIA 40G</v>
          </cell>
          <cell r="AL45" t="str">
            <v>VCY ID.SOLEIL CLARIFY MEDIA 40G</v>
          </cell>
        </row>
        <row r="46">
          <cell r="B46" t="str">
            <v>H2186700</v>
          </cell>
          <cell r="C46" t="str">
            <v>19.02.2018</v>
          </cell>
          <cell r="D46" t="str">
            <v>19.02.2018</v>
          </cell>
          <cell r="E46" t="str">
            <v>NORM</v>
          </cell>
          <cell r="F46" t="str">
            <v>YFG</v>
          </cell>
          <cell r="G46" t="str">
            <v>C</v>
          </cell>
          <cell r="H46">
            <v>110</v>
          </cell>
          <cell r="J46" t="str">
            <v>UN</v>
          </cell>
          <cell r="L46">
            <v>4</v>
          </cell>
          <cell r="M46" t="str">
            <v>YIG1</v>
          </cell>
          <cell r="N46">
            <v>0</v>
          </cell>
          <cell r="O46">
            <v>60</v>
          </cell>
          <cell r="P46" t="str">
            <v>G</v>
          </cell>
          <cell r="T46">
            <v>1</v>
          </cell>
          <cell r="V46">
            <v>40</v>
          </cell>
          <cell r="AA46" t="str">
            <v>1313151001E3SFDVR3</v>
          </cell>
          <cell r="AK46" t="str">
            <v>VCY ID.SOLEIL CLARIFY MORENA 40G</v>
          </cell>
          <cell r="AL46" t="str">
            <v>VCY ID.SOLEIL CLARIFY MORENA 40G</v>
          </cell>
        </row>
        <row r="47">
          <cell r="B47" t="str">
            <v>H2187300</v>
          </cell>
          <cell r="C47" t="str">
            <v>19.01.2018</v>
          </cell>
          <cell r="D47" t="str">
            <v>08.02.2018</v>
          </cell>
          <cell r="E47" t="str">
            <v>NORM</v>
          </cell>
          <cell r="F47" t="str">
            <v>YFG</v>
          </cell>
          <cell r="G47" t="str">
            <v>C</v>
          </cell>
          <cell r="H47">
            <v>110</v>
          </cell>
          <cell r="J47" t="str">
            <v>UN</v>
          </cell>
          <cell r="L47">
            <v>4</v>
          </cell>
          <cell r="M47" t="str">
            <v>YIG1</v>
          </cell>
          <cell r="N47">
            <v>0</v>
          </cell>
          <cell r="O47">
            <v>0</v>
          </cell>
          <cell r="P47" t="str">
            <v>KG</v>
          </cell>
          <cell r="T47">
            <v>1</v>
          </cell>
          <cell r="V47">
            <v>40</v>
          </cell>
          <cell r="AA47" t="str">
            <v>1313102009E3SFDVR3</v>
          </cell>
          <cell r="AK47" t="str">
            <v>VCY ID.SOLEIL EB FP50 MEDIA 40G</v>
          </cell>
          <cell r="AL47" t="str">
            <v>VCY ID.SOLEIL EB FP50 MEDIA 40G</v>
          </cell>
        </row>
        <row r="48">
          <cell r="B48" t="str">
            <v>M0354201</v>
          </cell>
          <cell r="C48" t="str">
            <v>14.03.2016</v>
          </cell>
          <cell r="D48" t="str">
            <v>23.01.2018</v>
          </cell>
          <cell r="E48" t="str">
            <v>NORM</v>
          </cell>
          <cell r="F48" t="str">
            <v>YFG</v>
          </cell>
          <cell r="G48" t="str">
            <v>C</v>
          </cell>
          <cell r="H48">
            <v>115</v>
          </cell>
          <cell r="J48" t="str">
            <v>UN</v>
          </cell>
          <cell r="K48" t="str">
            <v>PAL</v>
          </cell>
          <cell r="L48">
            <v>99</v>
          </cell>
          <cell r="M48" t="str">
            <v>YIG1</v>
          </cell>
          <cell r="N48">
            <v>118</v>
          </cell>
          <cell r="O48">
            <v>118</v>
          </cell>
          <cell r="P48" t="str">
            <v>G</v>
          </cell>
          <cell r="Q48">
            <v>155.49600000000001</v>
          </cell>
          <cell r="R48" t="str">
            <v>CCM</v>
          </cell>
          <cell r="S48">
            <v>1</v>
          </cell>
          <cell r="T48">
            <v>1</v>
          </cell>
          <cell r="V48">
            <v>40</v>
          </cell>
          <cell r="Y48">
            <v>3337871325060</v>
          </cell>
          <cell r="Z48" t="str">
            <v>HE</v>
          </cell>
          <cell r="AA48" t="str">
            <v>1330080101E3SBD7M3</v>
          </cell>
          <cell r="AK48" t="str">
            <v>VCY NEOVADIOL CONCEN 30ML</v>
          </cell>
          <cell r="AL48" t="str">
            <v>VCY NEOVADIOL CONCEN 30ML</v>
          </cell>
          <cell r="AO48">
            <v>38</v>
          </cell>
          <cell r="AP48">
            <v>31</v>
          </cell>
          <cell r="AQ48">
            <v>132</v>
          </cell>
          <cell r="AR48" t="str">
            <v>MM</v>
          </cell>
        </row>
        <row r="49">
          <cell r="B49" t="str">
            <v>M0366101</v>
          </cell>
          <cell r="C49" t="str">
            <v>04.02.2015</v>
          </cell>
          <cell r="D49" t="str">
            <v>29.01.2018</v>
          </cell>
          <cell r="E49" t="str">
            <v>NORM</v>
          </cell>
          <cell r="F49" t="str">
            <v>YFG</v>
          </cell>
          <cell r="G49" t="str">
            <v>C</v>
          </cell>
          <cell r="H49">
            <v>115</v>
          </cell>
          <cell r="J49" t="str">
            <v>UN</v>
          </cell>
          <cell r="K49" t="str">
            <v>PAL</v>
          </cell>
          <cell r="L49">
            <v>99</v>
          </cell>
          <cell r="M49" t="str">
            <v>YIG1</v>
          </cell>
          <cell r="N49">
            <v>255</v>
          </cell>
          <cell r="O49">
            <v>255</v>
          </cell>
          <cell r="P49" t="str">
            <v>G</v>
          </cell>
          <cell r="Q49">
            <v>634.08799999999997</v>
          </cell>
          <cell r="R49" t="str">
            <v>CCM</v>
          </cell>
          <cell r="S49">
            <v>1</v>
          </cell>
          <cell r="T49">
            <v>1</v>
          </cell>
          <cell r="V49">
            <v>40</v>
          </cell>
          <cell r="Y49">
            <v>3337871330255</v>
          </cell>
          <cell r="Z49" t="str">
            <v>HE</v>
          </cell>
          <cell r="AA49" t="str">
            <v>1344030501E3SDDJ06</v>
          </cell>
          <cell r="AK49" t="str">
            <v>VCY CELLU OVERNIGHT 200ML</v>
          </cell>
          <cell r="AL49" t="str">
            <v>VCY CELLU OVERNIGHT 200ML</v>
          </cell>
          <cell r="AO49">
            <v>52</v>
          </cell>
          <cell r="AP49">
            <v>67</v>
          </cell>
          <cell r="AQ49">
            <v>182</v>
          </cell>
          <cell r="AR49" t="str">
            <v>MM</v>
          </cell>
        </row>
        <row r="50">
          <cell r="B50" t="str">
            <v>M0900404</v>
          </cell>
          <cell r="C50" t="str">
            <v>23.02.2015</v>
          </cell>
          <cell r="D50" t="str">
            <v>07.02.2018</v>
          </cell>
          <cell r="E50" t="str">
            <v>NORM</v>
          </cell>
          <cell r="F50" t="str">
            <v>YFG</v>
          </cell>
          <cell r="G50" t="str">
            <v>C</v>
          </cell>
          <cell r="H50">
            <v>115</v>
          </cell>
          <cell r="J50" t="str">
            <v>UN</v>
          </cell>
          <cell r="K50" t="str">
            <v>PAL</v>
          </cell>
          <cell r="L50">
            <v>99</v>
          </cell>
          <cell r="M50" t="str">
            <v>YIG1</v>
          </cell>
          <cell r="N50">
            <v>474</v>
          </cell>
          <cell r="O50">
            <v>474</v>
          </cell>
          <cell r="P50" t="str">
            <v>G</v>
          </cell>
          <cell r="Q50">
            <v>931.16499999999996</v>
          </cell>
          <cell r="R50" t="str">
            <v>CCM</v>
          </cell>
          <cell r="S50">
            <v>0</v>
          </cell>
          <cell r="T50">
            <v>1</v>
          </cell>
          <cell r="V50">
            <v>40</v>
          </cell>
          <cell r="Y50">
            <v>3337871321888</v>
          </cell>
          <cell r="Z50" t="str">
            <v>HE</v>
          </cell>
          <cell r="AA50" t="str">
            <v>1317230201E3SCDDN9</v>
          </cell>
          <cell r="AK50" t="str">
            <v>VCY NORMADERM GEL 400ML</v>
          </cell>
          <cell r="AL50" t="str">
            <v>VCY NORMADERM GEL 400ML</v>
          </cell>
          <cell r="AO50">
            <v>61</v>
          </cell>
          <cell r="AP50">
            <v>71</v>
          </cell>
          <cell r="AQ50">
            <v>215</v>
          </cell>
          <cell r="AR50" t="str">
            <v>MM</v>
          </cell>
        </row>
        <row r="51">
          <cell r="B51" t="str">
            <v>M1037302</v>
          </cell>
          <cell r="C51" t="str">
            <v>02.12.2013</v>
          </cell>
          <cell r="D51" t="str">
            <v>09.01.2018</v>
          </cell>
          <cell r="E51" t="str">
            <v>NORM</v>
          </cell>
          <cell r="F51" t="str">
            <v>YFG</v>
          </cell>
          <cell r="G51" t="str">
            <v>C</v>
          </cell>
          <cell r="H51">
            <v>115</v>
          </cell>
          <cell r="J51" t="str">
            <v>UN</v>
          </cell>
          <cell r="K51" t="str">
            <v>PAL</v>
          </cell>
          <cell r="L51">
            <v>99</v>
          </cell>
          <cell r="M51" t="str">
            <v>YIG1</v>
          </cell>
          <cell r="N51">
            <v>362</v>
          </cell>
          <cell r="O51">
            <v>362</v>
          </cell>
          <cell r="P51" t="str">
            <v>G</v>
          </cell>
          <cell r="Q51">
            <v>637.5</v>
          </cell>
          <cell r="R51" t="str">
            <v>CCM</v>
          </cell>
          <cell r="T51">
            <v>1</v>
          </cell>
          <cell r="V51">
            <v>40</v>
          </cell>
          <cell r="Y51">
            <v>3337871321963</v>
          </cell>
          <cell r="Z51" t="str">
            <v>HE</v>
          </cell>
          <cell r="AA51" t="str">
            <v>1301030301E3SBDGO3</v>
          </cell>
          <cell r="AK51" t="str">
            <v>VCY AGUA TERMAL 300ML</v>
          </cell>
          <cell r="AL51" t="str">
            <v>VCY AGUA TERMAL 300ML</v>
          </cell>
          <cell r="AO51">
            <v>50</v>
          </cell>
          <cell r="AP51">
            <v>50</v>
          </cell>
          <cell r="AQ51">
            <v>255</v>
          </cell>
          <cell r="AR51" t="str">
            <v>MM</v>
          </cell>
        </row>
        <row r="52">
          <cell r="B52" t="str">
            <v>M1051505</v>
          </cell>
          <cell r="C52" t="str">
            <v>02.08.2017</v>
          </cell>
          <cell r="D52" t="str">
            <v>09.02.2018</v>
          </cell>
          <cell r="E52" t="str">
            <v>NORM</v>
          </cell>
          <cell r="F52" t="str">
            <v>YFG</v>
          </cell>
          <cell r="G52" t="str">
            <v>C</v>
          </cell>
          <cell r="H52">
            <v>115</v>
          </cell>
          <cell r="J52" t="str">
            <v>UN</v>
          </cell>
          <cell r="K52" t="str">
            <v>PAL</v>
          </cell>
          <cell r="L52">
            <v>99</v>
          </cell>
          <cell r="M52" t="str">
            <v>YIG1</v>
          </cell>
          <cell r="N52">
            <v>30</v>
          </cell>
          <cell r="O52">
            <v>30</v>
          </cell>
          <cell r="P52" t="str">
            <v>G</v>
          </cell>
          <cell r="Q52">
            <v>85.183999999999997</v>
          </cell>
          <cell r="R52" t="str">
            <v>CCM</v>
          </cell>
          <cell r="S52">
            <v>2</v>
          </cell>
          <cell r="T52">
            <v>1</v>
          </cell>
          <cell r="V52">
            <v>40</v>
          </cell>
          <cell r="Y52">
            <v>3337871322083</v>
          </cell>
          <cell r="Z52" t="str">
            <v>HE</v>
          </cell>
          <cell r="AA52" t="str">
            <v>1330030101E3SBD8M9</v>
          </cell>
          <cell r="AK52" t="str">
            <v>VCY NEOVADIOL GF CONTORNOS 15ML</v>
          </cell>
          <cell r="AL52" t="str">
            <v>VCY NEOVADIOL GF CONTORNOS 15ML</v>
          </cell>
          <cell r="AO52">
            <v>32</v>
          </cell>
          <cell r="AP52">
            <v>22</v>
          </cell>
          <cell r="AQ52">
            <v>121</v>
          </cell>
          <cell r="AR52" t="str">
            <v>MM</v>
          </cell>
        </row>
        <row r="53">
          <cell r="B53" t="str">
            <v>M2980604</v>
          </cell>
          <cell r="C53" t="str">
            <v>21.11.2017</v>
          </cell>
          <cell r="D53" t="str">
            <v>09.01.2018</v>
          </cell>
          <cell r="F53" t="str">
            <v>YFG</v>
          </cell>
          <cell r="G53" t="str">
            <v>C</v>
          </cell>
          <cell r="H53">
            <v>115</v>
          </cell>
          <cell r="I53">
            <v>7830341</v>
          </cell>
          <cell r="J53" t="str">
            <v>UN</v>
          </cell>
          <cell r="L53">
            <v>99</v>
          </cell>
          <cell r="M53" t="str">
            <v>YIG1</v>
          </cell>
          <cell r="N53">
            <v>113</v>
          </cell>
          <cell r="O53">
            <v>113</v>
          </cell>
          <cell r="P53" t="str">
            <v>G</v>
          </cell>
          <cell r="Q53">
            <v>0</v>
          </cell>
          <cell r="R53" t="str">
            <v>M3</v>
          </cell>
          <cell r="S53">
            <v>3</v>
          </cell>
          <cell r="T53">
            <v>1</v>
          </cell>
          <cell r="V53">
            <v>40</v>
          </cell>
          <cell r="Y53">
            <v>3337871310592</v>
          </cell>
          <cell r="Z53" t="str">
            <v>HE</v>
          </cell>
          <cell r="AA53" t="str">
            <v>1312040101E4SJF6T9</v>
          </cell>
          <cell r="AK53" t="str">
            <v>VCY DEO 48H AER 125ML</v>
          </cell>
          <cell r="AL53" t="str">
            <v>VCY DEO 48H AER 125ML</v>
          </cell>
          <cell r="AO53">
            <v>45</v>
          </cell>
          <cell r="AP53">
            <v>45</v>
          </cell>
          <cell r="AQ53">
            <v>158</v>
          </cell>
          <cell r="AR53" t="str">
            <v>MM</v>
          </cell>
        </row>
        <row r="54">
          <cell r="B54" t="str">
            <v>M3262003</v>
          </cell>
          <cell r="C54" t="str">
            <v>23.02.2015</v>
          </cell>
          <cell r="D54" t="str">
            <v>17.01.2018</v>
          </cell>
          <cell r="E54" t="str">
            <v>NORM</v>
          </cell>
          <cell r="F54" t="str">
            <v>YFG</v>
          </cell>
          <cell r="G54" t="str">
            <v>C</v>
          </cell>
          <cell r="H54">
            <v>115</v>
          </cell>
          <cell r="J54" t="str">
            <v>UN</v>
          </cell>
          <cell r="K54" t="str">
            <v>PAL</v>
          </cell>
          <cell r="L54">
            <v>99</v>
          </cell>
          <cell r="M54" t="str">
            <v>YIG1</v>
          </cell>
          <cell r="N54">
            <v>230</v>
          </cell>
          <cell r="O54">
            <v>230</v>
          </cell>
          <cell r="P54" t="str">
            <v>G</v>
          </cell>
          <cell r="Q54">
            <v>378.75599999999997</v>
          </cell>
          <cell r="R54" t="str">
            <v>CCM</v>
          </cell>
          <cell r="S54">
            <v>2</v>
          </cell>
          <cell r="T54">
            <v>1</v>
          </cell>
          <cell r="V54">
            <v>40</v>
          </cell>
          <cell r="Y54">
            <v>3337871323257</v>
          </cell>
          <cell r="Z54" t="str">
            <v>HE</v>
          </cell>
          <cell r="AA54" t="str">
            <v>1317200101E3SCDDN7</v>
          </cell>
          <cell r="AK54" t="str">
            <v>VCY NMD SOLUCAO MICELAR 200ML</v>
          </cell>
          <cell r="AL54" t="str">
            <v>VCY NMD SOLUCAO MICELAR 200ML</v>
          </cell>
          <cell r="AO54">
            <v>63</v>
          </cell>
          <cell r="AP54">
            <v>36</v>
          </cell>
          <cell r="AQ54">
            <v>167</v>
          </cell>
          <cell r="AR54" t="str">
            <v>MM</v>
          </cell>
        </row>
        <row r="55">
          <cell r="B55" t="str">
            <v>M3503604</v>
          </cell>
          <cell r="C55" t="str">
            <v>01.03.2018</v>
          </cell>
          <cell r="D55" t="str">
            <v>01.03.2018</v>
          </cell>
          <cell r="E55" t="str">
            <v>NORM</v>
          </cell>
          <cell r="F55" t="str">
            <v>YFG</v>
          </cell>
          <cell r="G55" t="str">
            <v>C</v>
          </cell>
          <cell r="H55">
            <v>115</v>
          </cell>
          <cell r="J55" t="str">
            <v>UN</v>
          </cell>
          <cell r="L55">
            <v>99</v>
          </cell>
          <cell r="M55" t="str">
            <v>YIG1</v>
          </cell>
          <cell r="N55">
            <v>0</v>
          </cell>
          <cell r="O55">
            <v>25</v>
          </cell>
          <cell r="P55" t="str">
            <v>G</v>
          </cell>
          <cell r="T55">
            <v>1</v>
          </cell>
          <cell r="V55">
            <v>40</v>
          </cell>
          <cell r="AA55" t="str">
            <v>1305180301E3SBD7M2</v>
          </cell>
          <cell r="AK55" t="str">
            <v>VCY LIFTACTIV SUPREME OLHOS 15ML</v>
          </cell>
          <cell r="AL55" t="str">
            <v>VCY LIFTACTIV SUPREME OLHOS 15ML</v>
          </cell>
        </row>
        <row r="56">
          <cell r="B56" t="str">
            <v>M4252201</v>
          </cell>
          <cell r="C56" t="str">
            <v>17.04.2017</v>
          </cell>
          <cell r="D56" t="str">
            <v>23.01.2018</v>
          </cell>
          <cell r="E56" t="str">
            <v>NORM</v>
          </cell>
          <cell r="F56" t="str">
            <v>YFG</v>
          </cell>
          <cell r="G56" t="str">
            <v>C</v>
          </cell>
          <cell r="H56">
            <v>115</v>
          </cell>
          <cell r="J56" t="str">
            <v>UN</v>
          </cell>
          <cell r="K56" t="str">
            <v>PAL</v>
          </cell>
          <cell r="L56">
            <v>99</v>
          </cell>
          <cell r="M56" t="str">
            <v>YIG1</v>
          </cell>
          <cell r="N56">
            <v>26</v>
          </cell>
          <cell r="O56">
            <v>26</v>
          </cell>
          <cell r="P56" t="str">
            <v>G</v>
          </cell>
          <cell r="Q56">
            <v>81.84</v>
          </cell>
          <cell r="R56" t="str">
            <v>CCM</v>
          </cell>
          <cell r="S56">
            <v>1</v>
          </cell>
          <cell r="T56">
            <v>1</v>
          </cell>
          <cell r="V56">
            <v>40</v>
          </cell>
          <cell r="Y56">
            <v>3337871323561</v>
          </cell>
          <cell r="Z56" t="str">
            <v>HE</v>
          </cell>
          <cell r="AA56" t="str">
            <v>1345020101E3SBD7M8</v>
          </cell>
          <cell r="AK56" t="str">
            <v>VCY IDEALIA OLHOS 15ML</v>
          </cell>
          <cell r="AL56" t="str">
            <v>VCY IDEALIA OLHOS 15ML</v>
          </cell>
          <cell r="AO56">
            <v>31</v>
          </cell>
          <cell r="AP56">
            <v>22</v>
          </cell>
          <cell r="AQ56">
            <v>120</v>
          </cell>
          <cell r="AR56" t="str">
            <v>MM</v>
          </cell>
        </row>
        <row r="57">
          <cell r="B57" t="str">
            <v>M4804200</v>
          </cell>
          <cell r="C57" t="str">
            <v>07.02.2012</v>
          </cell>
          <cell r="D57" t="str">
            <v>23.01.2018</v>
          </cell>
          <cell r="E57" t="str">
            <v>NORM</v>
          </cell>
          <cell r="F57" t="str">
            <v>YFG</v>
          </cell>
          <cell r="G57" t="str">
            <v>C</v>
          </cell>
          <cell r="H57">
            <v>115</v>
          </cell>
          <cell r="J57" t="str">
            <v>UN</v>
          </cell>
          <cell r="K57" t="str">
            <v>PAL</v>
          </cell>
          <cell r="L57">
            <v>99</v>
          </cell>
          <cell r="M57" t="str">
            <v>YIG1</v>
          </cell>
          <cell r="N57">
            <v>272</v>
          </cell>
          <cell r="O57">
            <v>272</v>
          </cell>
          <cell r="P57" t="str">
            <v>G</v>
          </cell>
          <cell r="Q57">
            <v>591.29999999999995</v>
          </cell>
          <cell r="R57" t="str">
            <v>CCM</v>
          </cell>
          <cell r="S57">
            <v>1</v>
          </cell>
          <cell r="T57">
            <v>1</v>
          </cell>
          <cell r="V57">
            <v>40</v>
          </cell>
          <cell r="Y57">
            <v>3337871323783</v>
          </cell>
          <cell r="Z57" t="str">
            <v>HE</v>
          </cell>
          <cell r="AA57" t="str">
            <v>1314040301E1S1C2A6</v>
          </cell>
          <cell r="AK57" t="str">
            <v>VCY DERCOS MASC NUT-R 200ML 2016</v>
          </cell>
          <cell r="AL57" t="str">
            <v>VCY DERCOS MASC NUT-R 200ML 2016</v>
          </cell>
          <cell r="AO57">
            <v>90</v>
          </cell>
          <cell r="AP57">
            <v>90</v>
          </cell>
          <cell r="AQ57">
            <v>73</v>
          </cell>
          <cell r="AR57" t="str">
            <v>MM</v>
          </cell>
        </row>
        <row r="58">
          <cell r="B58" t="str">
            <v>M4804802</v>
          </cell>
          <cell r="C58" t="str">
            <v>26.11.2015</v>
          </cell>
          <cell r="D58" t="str">
            <v>23.01.2018</v>
          </cell>
          <cell r="E58" t="str">
            <v>NORM</v>
          </cell>
          <cell r="F58" t="str">
            <v>YFG</v>
          </cell>
          <cell r="G58" t="str">
            <v>C</v>
          </cell>
          <cell r="H58">
            <v>115</v>
          </cell>
          <cell r="J58" t="str">
            <v>UN</v>
          </cell>
          <cell r="K58" t="str">
            <v>PAL</v>
          </cell>
          <cell r="L58">
            <v>99</v>
          </cell>
          <cell r="M58" t="str">
            <v>YIG1</v>
          </cell>
          <cell r="N58">
            <v>250</v>
          </cell>
          <cell r="O58">
            <v>250</v>
          </cell>
          <cell r="P58" t="str">
            <v>G</v>
          </cell>
          <cell r="Q58">
            <v>462</v>
          </cell>
          <cell r="R58" t="str">
            <v>CCM</v>
          </cell>
          <cell r="S58">
            <v>3</v>
          </cell>
          <cell r="T58">
            <v>1</v>
          </cell>
          <cell r="V58">
            <v>40</v>
          </cell>
          <cell r="Y58">
            <v>3337871323806</v>
          </cell>
          <cell r="Z58" t="str">
            <v>HE</v>
          </cell>
          <cell r="AA58" t="str">
            <v>1314040101E1S1C1A1</v>
          </cell>
          <cell r="AK58" t="str">
            <v>VCY DERCOS SH NUTRI-REP FR 200ML</v>
          </cell>
          <cell r="AL58" t="str">
            <v>VCY DERCOS SH NUTRI-REP FR 200ML</v>
          </cell>
          <cell r="AO58">
            <v>66</v>
          </cell>
          <cell r="AP58">
            <v>40</v>
          </cell>
          <cell r="AQ58">
            <v>175</v>
          </cell>
          <cell r="AR58" t="str">
            <v>MM</v>
          </cell>
        </row>
        <row r="59">
          <cell r="B59" t="str">
            <v>M5030801</v>
          </cell>
          <cell r="C59" t="str">
            <v>01.10.2013</v>
          </cell>
          <cell r="D59" t="str">
            <v>09.01.2018</v>
          </cell>
          <cell r="E59" t="str">
            <v>NORM</v>
          </cell>
          <cell r="F59" t="str">
            <v>YFG</v>
          </cell>
          <cell r="G59" t="str">
            <v>C</v>
          </cell>
          <cell r="H59">
            <v>115</v>
          </cell>
          <cell r="J59" t="str">
            <v>UN</v>
          </cell>
          <cell r="K59" t="str">
            <v>PAL</v>
          </cell>
          <cell r="L59">
            <v>99</v>
          </cell>
          <cell r="M59" t="str">
            <v>YIG1</v>
          </cell>
          <cell r="N59">
            <v>74</v>
          </cell>
          <cell r="O59">
            <v>74</v>
          </cell>
          <cell r="P59" t="str">
            <v>G</v>
          </cell>
          <cell r="Q59">
            <v>165.375</v>
          </cell>
          <cell r="R59" t="str">
            <v>CCM</v>
          </cell>
          <cell r="S59">
            <v>3</v>
          </cell>
          <cell r="T59">
            <v>1</v>
          </cell>
          <cell r="V59">
            <v>40</v>
          </cell>
          <cell r="Y59">
            <v>3337871308629</v>
          </cell>
          <cell r="Z59" t="str">
            <v>HE</v>
          </cell>
          <cell r="AA59" t="str">
            <v>1301010101E3SBDGO3</v>
          </cell>
          <cell r="AK59" t="str">
            <v>VCY AGUA TERMAL 50ML</v>
          </cell>
          <cell r="AL59" t="str">
            <v>VCY AGUA TERMAL 50ML</v>
          </cell>
          <cell r="AO59">
            <v>35</v>
          </cell>
          <cell r="AP59">
            <v>35</v>
          </cell>
          <cell r="AQ59">
            <v>135</v>
          </cell>
          <cell r="AR59" t="str">
            <v>MM</v>
          </cell>
        </row>
        <row r="60">
          <cell r="B60" t="str">
            <v>M5038902</v>
          </cell>
          <cell r="C60" t="str">
            <v>21.10.2014</v>
          </cell>
          <cell r="D60" t="str">
            <v>17.01.2018</v>
          </cell>
          <cell r="E60" t="str">
            <v>NORM</v>
          </cell>
          <cell r="F60" t="str">
            <v>YFG</v>
          </cell>
          <cell r="G60" t="str">
            <v>C</v>
          </cell>
          <cell r="H60">
            <v>115</v>
          </cell>
          <cell r="J60" t="str">
            <v>UN</v>
          </cell>
          <cell r="K60" t="str">
            <v>PAL</v>
          </cell>
          <cell r="L60">
            <v>99</v>
          </cell>
          <cell r="M60" t="str">
            <v>YIG1</v>
          </cell>
          <cell r="N60">
            <v>229</v>
          </cell>
          <cell r="O60">
            <v>229</v>
          </cell>
          <cell r="P60" t="str">
            <v>G</v>
          </cell>
          <cell r="Q60">
            <v>398.59199999999998</v>
          </cell>
          <cell r="R60" t="str">
            <v>CCM</v>
          </cell>
          <cell r="S60">
            <v>2</v>
          </cell>
          <cell r="T60">
            <v>1</v>
          </cell>
          <cell r="V60">
            <v>40</v>
          </cell>
          <cell r="Y60">
            <v>3337871320980</v>
          </cell>
          <cell r="Z60" t="str">
            <v>HE</v>
          </cell>
          <cell r="AA60" t="str">
            <v>1302200101E3SCDHO4</v>
          </cell>
          <cell r="AK60" t="str">
            <v>VCY PURETE THERMALE 150ML</v>
          </cell>
          <cell r="AL60" t="str">
            <v>VCY PURETE THERMALE 150ML</v>
          </cell>
          <cell r="AO60">
            <v>48</v>
          </cell>
          <cell r="AP60">
            <v>48</v>
          </cell>
          <cell r="AQ60">
            <v>173</v>
          </cell>
          <cell r="AR60" t="str">
            <v>MM</v>
          </cell>
        </row>
        <row r="61">
          <cell r="B61" t="str">
            <v>M5063602</v>
          </cell>
          <cell r="C61" t="str">
            <v>23.02.2015</v>
          </cell>
          <cell r="D61" t="str">
            <v>17.01.2018</v>
          </cell>
          <cell r="E61" t="str">
            <v>NORM</v>
          </cell>
          <cell r="F61" t="str">
            <v>YFG</v>
          </cell>
          <cell r="G61" t="str">
            <v>C</v>
          </cell>
          <cell r="H61">
            <v>115</v>
          </cell>
          <cell r="J61" t="str">
            <v>UN</v>
          </cell>
          <cell r="K61" t="str">
            <v>PAL</v>
          </cell>
          <cell r="L61">
            <v>99</v>
          </cell>
          <cell r="M61" t="str">
            <v>YIG1</v>
          </cell>
          <cell r="N61">
            <v>228</v>
          </cell>
          <cell r="O61">
            <v>228</v>
          </cell>
          <cell r="P61" t="str">
            <v>G</v>
          </cell>
          <cell r="Q61">
            <v>393.452</v>
          </cell>
          <cell r="R61" t="str">
            <v>CCM</v>
          </cell>
          <cell r="S61">
            <v>3</v>
          </cell>
          <cell r="T61">
            <v>1</v>
          </cell>
          <cell r="V61">
            <v>40</v>
          </cell>
          <cell r="Y61">
            <v>3337871320751</v>
          </cell>
          <cell r="Z61" t="str">
            <v>HE</v>
          </cell>
          <cell r="AA61" t="str">
            <v>1317020101E3SCDFO2</v>
          </cell>
          <cell r="AK61" t="str">
            <v>VCY NMD TONICO ADSTRINGENTE 200ML</v>
          </cell>
          <cell r="AL61" t="str">
            <v>VCY NMD TONICO ADSTRINGENTE 200ML</v>
          </cell>
          <cell r="AO61">
            <v>62</v>
          </cell>
          <cell r="AP61">
            <v>38</v>
          </cell>
          <cell r="AQ61">
            <v>167</v>
          </cell>
          <cell r="AR61" t="str">
            <v>MM</v>
          </cell>
        </row>
        <row r="62">
          <cell r="B62" t="str">
            <v>M5070601</v>
          </cell>
          <cell r="C62" t="str">
            <v>13.03.2015</v>
          </cell>
          <cell r="D62" t="str">
            <v>23.01.2018</v>
          </cell>
          <cell r="E62" t="str">
            <v>NORM</v>
          </cell>
          <cell r="F62" t="str">
            <v>YFG</v>
          </cell>
          <cell r="G62" t="str">
            <v>C</v>
          </cell>
          <cell r="H62">
            <v>115</v>
          </cell>
          <cell r="J62" t="str">
            <v>UN</v>
          </cell>
          <cell r="K62" t="str">
            <v>PAL</v>
          </cell>
          <cell r="L62">
            <v>99</v>
          </cell>
          <cell r="M62" t="str">
            <v>YIG1</v>
          </cell>
          <cell r="N62">
            <v>88</v>
          </cell>
          <cell r="O62">
            <v>88</v>
          </cell>
          <cell r="P62" t="str">
            <v>G</v>
          </cell>
          <cell r="Q62">
            <v>198.81</v>
          </cell>
          <cell r="R62" t="str">
            <v>CCM</v>
          </cell>
          <cell r="S62">
            <v>3</v>
          </cell>
          <cell r="T62">
            <v>1</v>
          </cell>
          <cell r="V62">
            <v>40</v>
          </cell>
          <cell r="Y62">
            <v>3337871324001</v>
          </cell>
          <cell r="Z62" t="str">
            <v>HE</v>
          </cell>
          <cell r="AA62" t="str">
            <v>1312070201E4SJF6U2</v>
          </cell>
          <cell r="AK62" t="str">
            <v>VCY DEO STRESS RESIST R.ON 50ML</v>
          </cell>
          <cell r="AL62" t="str">
            <v>VCY DEO STRESS RESIST R.ON 50ML</v>
          </cell>
          <cell r="AO62">
            <v>47</v>
          </cell>
          <cell r="AP62">
            <v>47</v>
          </cell>
          <cell r="AQ62">
            <v>90</v>
          </cell>
          <cell r="AR62" t="str">
            <v>MM</v>
          </cell>
        </row>
        <row r="63">
          <cell r="B63" t="str">
            <v>M5541401</v>
          </cell>
          <cell r="C63" t="str">
            <v>28.01.2014</v>
          </cell>
          <cell r="D63" t="str">
            <v>23.01.2018</v>
          </cell>
          <cell r="E63" t="str">
            <v>NORM</v>
          </cell>
          <cell r="F63" t="str">
            <v>YFG</v>
          </cell>
          <cell r="G63" t="str">
            <v>C</v>
          </cell>
          <cell r="H63">
            <v>115</v>
          </cell>
          <cell r="J63" t="str">
            <v>UN</v>
          </cell>
          <cell r="K63" t="str">
            <v>PAL</v>
          </cell>
          <cell r="L63">
            <v>99</v>
          </cell>
          <cell r="M63" t="str">
            <v>YIG1</v>
          </cell>
          <cell r="N63">
            <v>52</v>
          </cell>
          <cell r="O63">
            <v>52</v>
          </cell>
          <cell r="P63" t="str">
            <v>G</v>
          </cell>
          <cell r="Q63">
            <v>166.32</v>
          </cell>
          <cell r="R63" t="str">
            <v>CCM</v>
          </cell>
          <cell r="T63">
            <v>1</v>
          </cell>
          <cell r="V63">
            <v>40</v>
          </cell>
          <cell r="Y63">
            <v>3337871316594</v>
          </cell>
          <cell r="Z63" t="str">
            <v>HE</v>
          </cell>
          <cell r="AA63" t="str">
            <v>1323080501E2S6CKG5</v>
          </cell>
          <cell r="AK63" t="str">
            <v>VCY DBD BASE FLUIDA FACIAL 15 30ML</v>
          </cell>
          <cell r="AL63" t="str">
            <v>VCY DBD BASE FLUIDA FACIAL 15 30ML</v>
          </cell>
          <cell r="AO63">
            <v>42</v>
          </cell>
          <cell r="AP63">
            <v>33</v>
          </cell>
          <cell r="AQ63">
            <v>120</v>
          </cell>
          <cell r="AR63" t="str">
            <v>MM</v>
          </cell>
        </row>
        <row r="64">
          <cell r="B64" t="str">
            <v>M5541501</v>
          </cell>
          <cell r="C64" t="str">
            <v>28.01.2014</v>
          </cell>
          <cell r="D64" t="str">
            <v>23.01.2018</v>
          </cell>
          <cell r="E64" t="str">
            <v>NORM</v>
          </cell>
          <cell r="F64" t="str">
            <v>YFG</v>
          </cell>
          <cell r="G64" t="str">
            <v>C</v>
          </cell>
          <cell r="H64">
            <v>115</v>
          </cell>
          <cell r="J64" t="str">
            <v>UN</v>
          </cell>
          <cell r="K64" t="str">
            <v>PAL</v>
          </cell>
          <cell r="L64">
            <v>99</v>
          </cell>
          <cell r="M64" t="str">
            <v>YIG1</v>
          </cell>
          <cell r="N64">
            <v>53</v>
          </cell>
          <cell r="O64">
            <v>53</v>
          </cell>
          <cell r="P64" t="str">
            <v>G</v>
          </cell>
          <cell r="Q64">
            <v>170.28</v>
          </cell>
          <cell r="R64" t="str">
            <v>CCM</v>
          </cell>
          <cell r="T64">
            <v>1</v>
          </cell>
          <cell r="V64">
            <v>40</v>
          </cell>
          <cell r="Y64">
            <v>3337871316600</v>
          </cell>
          <cell r="Z64" t="str">
            <v>HE</v>
          </cell>
          <cell r="AA64" t="str">
            <v>1323080502E2S6CKG5</v>
          </cell>
          <cell r="AK64" t="str">
            <v>VCY DBD BASE FLUIDA FACIAL 25 30ML</v>
          </cell>
          <cell r="AL64" t="str">
            <v>VCY DBD BASE FLUIDA FACIAL 25 30ML</v>
          </cell>
          <cell r="AO64">
            <v>43</v>
          </cell>
          <cell r="AP64">
            <v>33</v>
          </cell>
          <cell r="AQ64">
            <v>120</v>
          </cell>
          <cell r="AR64" t="str">
            <v>MM</v>
          </cell>
        </row>
        <row r="65">
          <cell r="B65" t="str">
            <v>M5541601</v>
          </cell>
          <cell r="C65" t="str">
            <v>28.01.2014</v>
          </cell>
          <cell r="D65" t="str">
            <v>23.01.2018</v>
          </cell>
          <cell r="E65" t="str">
            <v>NORM</v>
          </cell>
          <cell r="F65" t="str">
            <v>YFG</v>
          </cell>
          <cell r="G65" t="str">
            <v>C</v>
          </cell>
          <cell r="H65">
            <v>115</v>
          </cell>
          <cell r="J65" t="str">
            <v>UN</v>
          </cell>
          <cell r="K65" t="str">
            <v>PAL</v>
          </cell>
          <cell r="L65">
            <v>99</v>
          </cell>
          <cell r="M65" t="str">
            <v>YIG1</v>
          </cell>
          <cell r="N65">
            <v>52</v>
          </cell>
          <cell r="O65">
            <v>52</v>
          </cell>
          <cell r="P65" t="str">
            <v>G</v>
          </cell>
          <cell r="Q65">
            <v>170.28</v>
          </cell>
          <cell r="R65" t="str">
            <v>CCM</v>
          </cell>
          <cell r="T65">
            <v>1</v>
          </cell>
          <cell r="V65">
            <v>40</v>
          </cell>
          <cell r="Y65">
            <v>3337871316617</v>
          </cell>
          <cell r="Z65" t="str">
            <v>HE</v>
          </cell>
          <cell r="AA65" t="str">
            <v>1323080503E2S6CKG5</v>
          </cell>
          <cell r="AK65" t="str">
            <v>VCY DBD BASE FLUIDA FACIAL 35 30ML</v>
          </cell>
          <cell r="AL65" t="str">
            <v>VCY DBD BASE FLUIDA FACIAL 35 30ML</v>
          </cell>
          <cell r="AO65">
            <v>43</v>
          </cell>
          <cell r="AP65">
            <v>33</v>
          </cell>
          <cell r="AQ65">
            <v>120</v>
          </cell>
          <cell r="AR65" t="str">
            <v>MM</v>
          </cell>
        </row>
        <row r="66">
          <cell r="B66" t="str">
            <v>M5541701</v>
          </cell>
          <cell r="C66" t="str">
            <v>28.01.2014</v>
          </cell>
          <cell r="D66" t="str">
            <v>23.01.2018</v>
          </cell>
          <cell r="E66" t="str">
            <v>NORM</v>
          </cell>
          <cell r="F66" t="str">
            <v>YFG</v>
          </cell>
          <cell r="G66" t="str">
            <v>C</v>
          </cell>
          <cell r="H66">
            <v>115</v>
          </cell>
          <cell r="J66" t="str">
            <v>UN</v>
          </cell>
          <cell r="K66" t="str">
            <v>PAL</v>
          </cell>
          <cell r="L66">
            <v>99</v>
          </cell>
          <cell r="M66" t="str">
            <v>YIG1</v>
          </cell>
          <cell r="N66">
            <v>52</v>
          </cell>
          <cell r="O66">
            <v>52</v>
          </cell>
          <cell r="P66" t="str">
            <v>G</v>
          </cell>
          <cell r="Q66">
            <v>170.28</v>
          </cell>
          <cell r="R66" t="str">
            <v>CCM</v>
          </cell>
          <cell r="T66">
            <v>1</v>
          </cell>
          <cell r="V66">
            <v>40</v>
          </cell>
          <cell r="Y66">
            <v>3337871316624</v>
          </cell>
          <cell r="Z66" t="str">
            <v>HE</v>
          </cell>
          <cell r="AA66" t="str">
            <v>1323080504E2S6CKG5</v>
          </cell>
          <cell r="AK66" t="str">
            <v>VCY DBD BASE FLUIDA FACIAL 45 30ML</v>
          </cell>
          <cell r="AL66" t="str">
            <v>VCY DBD BASE FLUIDA FACIAL 45 30ML</v>
          </cell>
          <cell r="AO66">
            <v>43</v>
          </cell>
          <cell r="AP66">
            <v>33</v>
          </cell>
          <cell r="AQ66">
            <v>120</v>
          </cell>
          <cell r="AR66" t="str">
            <v>MM</v>
          </cell>
        </row>
        <row r="67">
          <cell r="B67" t="str">
            <v>M5541801</v>
          </cell>
          <cell r="C67" t="str">
            <v>28.01.2014</v>
          </cell>
          <cell r="D67" t="str">
            <v>23.01.2018</v>
          </cell>
          <cell r="E67" t="str">
            <v>NORM</v>
          </cell>
          <cell r="F67" t="str">
            <v>YFG</v>
          </cell>
          <cell r="G67" t="str">
            <v>C</v>
          </cell>
          <cell r="H67">
            <v>115</v>
          </cell>
          <cell r="J67" t="str">
            <v>UN</v>
          </cell>
          <cell r="K67" t="str">
            <v>PAL</v>
          </cell>
          <cell r="L67">
            <v>99</v>
          </cell>
          <cell r="M67" t="str">
            <v>YIG1</v>
          </cell>
          <cell r="N67">
            <v>52</v>
          </cell>
          <cell r="O67">
            <v>52</v>
          </cell>
          <cell r="P67" t="str">
            <v>G</v>
          </cell>
          <cell r="Q67">
            <v>166.32</v>
          </cell>
          <cell r="R67" t="str">
            <v>CCM</v>
          </cell>
          <cell r="T67">
            <v>1</v>
          </cell>
          <cell r="V67">
            <v>40</v>
          </cell>
          <cell r="Y67">
            <v>3337871316631</v>
          </cell>
          <cell r="Z67" t="str">
            <v>HE</v>
          </cell>
          <cell r="AA67" t="str">
            <v>1323080205E2S6CKG5</v>
          </cell>
          <cell r="AK67" t="str">
            <v>VCY DBD BASE FLUIDA FACIAL 55 30ML</v>
          </cell>
          <cell r="AL67" t="str">
            <v>VCY DBD BASE FLUIDA FACIAL 55 30ML</v>
          </cell>
          <cell r="AO67">
            <v>42</v>
          </cell>
          <cell r="AP67">
            <v>33</v>
          </cell>
          <cell r="AQ67">
            <v>120</v>
          </cell>
          <cell r="AR67" t="str">
            <v>MM</v>
          </cell>
        </row>
        <row r="68">
          <cell r="B68" t="str">
            <v>M5542701</v>
          </cell>
          <cell r="C68" t="str">
            <v>27.01.2014</v>
          </cell>
          <cell r="D68" t="str">
            <v>23.01.2018</v>
          </cell>
          <cell r="E68" t="str">
            <v>NORM</v>
          </cell>
          <cell r="F68" t="str">
            <v>YFG</v>
          </cell>
          <cell r="G68" t="str">
            <v>C</v>
          </cell>
          <cell r="H68">
            <v>115</v>
          </cell>
          <cell r="J68" t="str">
            <v>UN</v>
          </cell>
          <cell r="K68" t="str">
            <v>PAL</v>
          </cell>
          <cell r="L68">
            <v>99</v>
          </cell>
          <cell r="M68" t="str">
            <v>YIG1</v>
          </cell>
          <cell r="N68">
            <v>87</v>
          </cell>
          <cell r="O68">
            <v>87</v>
          </cell>
          <cell r="P68" t="str">
            <v>G</v>
          </cell>
          <cell r="Q68">
            <v>206.44800000000001</v>
          </cell>
          <cell r="R68" t="str">
            <v>CCM</v>
          </cell>
          <cell r="T68">
            <v>1</v>
          </cell>
          <cell r="V68">
            <v>40</v>
          </cell>
          <cell r="Y68">
            <v>3337871311582</v>
          </cell>
          <cell r="Z68" t="str">
            <v>HE</v>
          </cell>
          <cell r="AA68" t="str">
            <v>1323030101E2S6CNH0</v>
          </cell>
          <cell r="AK68" t="str">
            <v>VCY DERMABLEND PO COMPACTO 28G</v>
          </cell>
          <cell r="AL68" t="str">
            <v>VCY DERMABLEND PO COMPACTO 28G</v>
          </cell>
          <cell r="AO68">
            <v>68</v>
          </cell>
          <cell r="AP68">
            <v>66</v>
          </cell>
          <cell r="AQ68">
            <v>46</v>
          </cell>
          <cell r="AR68" t="str">
            <v>MM</v>
          </cell>
        </row>
        <row r="69">
          <cell r="B69" t="str">
            <v>M5891900</v>
          </cell>
          <cell r="C69" t="str">
            <v>20.03.2013</v>
          </cell>
          <cell r="D69" t="str">
            <v>23.01.2018</v>
          </cell>
          <cell r="E69" t="str">
            <v>NORM</v>
          </cell>
          <cell r="F69" t="str">
            <v>YFG</v>
          </cell>
          <cell r="G69" t="str">
            <v>C</v>
          </cell>
          <cell r="H69">
            <v>115</v>
          </cell>
          <cell r="J69" t="str">
            <v>UN</v>
          </cell>
          <cell r="K69" t="str">
            <v>PAL</v>
          </cell>
          <cell r="L69">
            <v>99</v>
          </cell>
          <cell r="M69" t="str">
            <v>YIG1</v>
          </cell>
          <cell r="N69">
            <v>52</v>
          </cell>
          <cell r="O69">
            <v>52</v>
          </cell>
          <cell r="P69" t="str">
            <v>G</v>
          </cell>
          <cell r="Q69">
            <v>268.8</v>
          </cell>
          <cell r="R69" t="str">
            <v>CCM</v>
          </cell>
          <cell r="T69">
            <v>1</v>
          </cell>
          <cell r="V69">
            <v>40</v>
          </cell>
          <cell r="Y69">
            <v>3337871324476</v>
          </cell>
          <cell r="Z69" t="str">
            <v>HE</v>
          </cell>
          <cell r="AA69" t="str">
            <v>1305040301E3SBD7M2</v>
          </cell>
          <cell r="AK69" t="str">
            <v>VCY LIFTACTIV RETINOL HA ADVCD 30ML</v>
          </cell>
          <cell r="AL69" t="str">
            <v>VCY LIFTACTIV RETINOL HA ADVCD 30ML</v>
          </cell>
          <cell r="AO69">
            <v>35</v>
          </cell>
          <cell r="AP69">
            <v>48</v>
          </cell>
          <cell r="AQ69">
            <v>160</v>
          </cell>
          <cell r="AR69" t="str">
            <v>MM</v>
          </cell>
        </row>
        <row r="70">
          <cell r="B70" t="str">
            <v>M5907401</v>
          </cell>
          <cell r="C70" t="str">
            <v>13.03.2015</v>
          </cell>
          <cell r="D70" t="str">
            <v>23.01.2018</v>
          </cell>
          <cell r="E70" t="str">
            <v>NORM</v>
          </cell>
          <cell r="F70" t="str">
            <v>YFG</v>
          </cell>
          <cell r="G70" t="str">
            <v>C</v>
          </cell>
          <cell r="H70">
            <v>115</v>
          </cell>
          <cell r="J70" t="str">
            <v>UN</v>
          </cell>
          <cell r="K70" t="str">
            <v>PAL</v>
          </cell>
          <cell r="L70">
            <v>99</v>
          </cell>
          <cell r="M70" t="str">
            <v>YIG1</v>
          </cell>
          <cell r="N70">
            <v>80</v>
          </cell>
          <cell r="O70">
            <v>80</v>
          </cell>
          <cell r="P70" t="str">
            <v>G</v>
          </cell>
          <cell r="Q70">
            <v>198.81</v>
          </cell>
          <cell r="R70" t="str">
            <v>CCM</v>
          </cell>
          <cell r="S70">
            <v>3</v>
          </cell>
          <cell r="T70">
            <v>1</v>
          </cell>
          <cell r="V70">
            <v>40</v>
          </cell>
          <cell r="Y70">
            <v>3337871320300</v>
          </cell>
          <cell r="Z70" t="str">
            <v>HE</v>
          </cell>
          <cell r="AA70" t="str">
            <v>1312020201E4SJF6U2</v>
          </cell>
          <cell r="AK70" t="str">
            <v>VCY DEO 48H R.ON 50ML</v>
          </cell>
          <cell r="AL70" t="str">
            <v>VCY DEO 48H R.ON 50ML</v>
          </cell>
          <cell r="AO70">
            <v>47</v>
          </cell>
          <cell r="AP70">
            <v>47</v>
          </cell>
          <cell r="AQ70">
            <v>90</v>
          </cell>
          <cell r="AR70" t="str">
            <v>MM</v>
          </cell>
        </row>
        <row r="71">
          <cell r="B71" t="str">
            <v>M5907901</v>
          </cell>
          <cell r="C71" t="str">
            <v>11.10.2012</v>
          </cell>
          <cell r="D71" t="str">
            <v>23.01.2018</v>
          </cell>
          <cell r="E71" t="str">
            <v>NORM</v>
          </cell>
          <cell r="F71" t="str">
            <v>YFG</v>
          </cell>
          <cell r="G71" t="str">
            <v>C</v>
          </cell>
          <cell r="H71">
            <v>115</v>
          </cell>
          <cell r="J71" t="str">
            <v>UN</v>
          </cell>
          <cell r="K71" t="str">
            <v>PAL</v>
          </cell>
          <cell r="L71">
            <v>99</v>
          </cell>
          <cell r="M71" t="str">
            <v>YIG1</v>
          </cell>
          <cell r="N71">
            <v>84</v>
          </cell>
          <cell r="O71">
            <v>84</v>
          </cell>
          <cell r="P71" t="str">
            <v>G</v>
          </cell>
          <cell r="Q71">
            <v>198.81</v>
          </cell>
          <cell r="R71" t="str">
            <v>CCM</v>
          </cell>
          <cell r="S71">
            <v>2</v>
          </cell>
          <cell r="T71">
            <v>1</v>
          </cell>
          <cell r="V71">
            <v>40</v>
          </cell>
          <cell r="Y71">
            <v>3337871320324</v>
          </cell>
          <cell r="Z71" t="str">
            <v>HE</v>
          </cell>
          <cell r="AA71" t="str">
            <v>1312030101E4SJF6U2</v>
          </cell>
          <cell r="AK71" t="str">
            <v>VCY DEO PELE SENS R.ON 50ML</v>
          </cell>
          <cell r="AL71" t="str">
            <v>VCY DEO PELE SENS R.ON 50ML</v>
          </cell>
          <cell r="AO71">
            <v>47</v>
          </cell>
          <cell r="AP71">
            <v>47</v>
          </cell>
          <cell r="AQ71">
            <v>90</v>
          </cell>
          <cell r="AR71" t="str">
            <v>MM</v>
          </cell>
        </row>
        <row r="72">
          <cell r="B72" t="str">
            <v>M5908303</v>
          </cell>
          <cell r="C72" t="str">
            <v>13.03.2015</v>
          </cell>
          <cell r="D72" t="str">
            <v>23.01.2018</v>
          </cell>
          <cell r="E72" t="str">
            <v>NORM</v>
          </cell>
          <cell r="F72" t="str">
            <v>YFG</v>
          </cell>
          <cell r="G72" t="str">
            <v>C</v>
          </cell>
          <cell r="H72">
            <v>115</v>
          </cell>
          <cell r="J72" t="str">
            <v>UN</v>
          </cell>
          <cell r="K72" t="str">
            <v>PAL</v>
          </cell>
          <cell r="L72">
            <v>99</v>
          </cell>
          <cell r="M72" t="str">
            <v>YIG1</v>
          </cell>
          <cell r="N72">
            <v>55</v>
          </cell>
          <cell r="O72">
            <v>55</v>
          </cell>
          <cell r="P72" t="str">
            <v>G</v>
          </cell>
          <cell r="Q72">
            <v>190.03200000000001</v>
          </cell>
          <cell r="R72" t="str">
            <v>CCM</v>
          </cell>
          <cell r="S72">
            <v>6</v>
          </cell>
          <cell r="T72">
            <v>1</v>
          </cell>
          <cell r="V72">
            <v>40</v>
          </cell>
          <cell r="Y72">
            <v>3337871310455</v>
          </cell>
          <cell r="Z72" t="str">
            <v>HE</v>
          </cell>
          <cell r="AA72" t="str">
            <v>1312010301E4SJF6U5</v>
          </cell>
          <cell r="AK72" t="str">
            <v>VCY DEO 7 EFIC REFOR CRM 30ML</v>
          </cell>
          <cell r="AL72" t="str">
            <v>VCY DEO 7 EFIC REFOR CRM 30ML</v>
          </cell>
          <cell r="AO72">
            <v>48</v>
          </cell>
          <cell r="AP72">
            <v>37</v>
          </cell>
          <cell r="AQ72">
            <v>107</v>
          </cell>
          <cell r="AR72" t="str">
            <v>MM</v>
          </cell>
        </row>
        <row r="73">
          <cell r="B73" t="str">
            <v>M6334900</v>
          </cell>
          <cell r="C73" t="str">
            <v>30.01.2014</v>
          </cell>
          <cell r="D73" t="str">
            <v>23.01.2018</v>
          </cell>
          <cell r="E73" t="str">
            <v>NORM</v>
          </cell>
          <cell r="F73" t="str">
            <v>YFG</v>
          </cell>
          <cell r="G73" t="str">
            <v>C</v>
          </cell>
          <cell r="H73">
            <v>115</v>
          </cell>
          <cell r="J73" t="str">
            <v>UN</v>
          </cell>
          <cell r="K73" t="str">
            <v>PAL</v>
          </cell>
          <cell r="L73">
            <v>99</v>
          </cell>
          <cell r="M73" t="str">
            <v>YIG1</v>
          </cell>
          <cell r="N73">
            <v>92</v>
          </cell>
          <cell r="O73">
            <v>92</v>
          </cell>
          <cell r="P73" t="str">
            <v>G</v>
          </cell>
          <cell r="Q73">
            <v>176.77799999999999</v>
          </cell>
          <cell r="R73" t="str">
            <v>CCM</v>
          </cell>
          <cell r="T73">
            <v>1</v>
          </cell>
          <cell r="V73">
            <v>40</v>
          </cell>
          <cell r="Y73">
            <v>3337871324742</v>
          </cell>
          <cell r="Z73" t="str">
            <v>HE</v>
          </cell>
          <cell r="AA73" t="str">
            <v>1323060312E2S6CKG2</v>
          </cell>
          <cell r="AK73" t="str">
            <v>VCY DBD BASE COMPACTA 15 10ML</v>
          </cell>
          <cell r="AL73" t="str">
            <v>VCY DBD BASE COMPACTA 15 10ML</v>
          </cell>
          <cell r="AO73">
            <v>122</v>
          </cell>
          <cell r="AP73">
            <v>69</v>
          </cell>
          <cell r="AQ73">
            <v>21</v>
          </cell>
          <cell r="AR73" t="str">
            <v>MM</v>
          </cell>
        </row>
        <row r="74">
          <cell r="B74" t="str">
            <v>M6335300</v>
          </cell>
          <cell r="C74" t="str">
            <v>30.01.2014</v>
          </cell>
          <cell r="D74" t="str">
            <v>02.02.2018</v>
          </cell>
          <cell r="E74" t="str">
            <v>NORM</v>
          </cell>
          <cell r="F74" t="str">
            <v>YFG</v>
          </cell>
          <cell r="G74" t="str">
            <v>C</v>
          </cell>
          <cell r="H74">
            <v>115</v>
          </cell>
          <cell r="J74" t="str">
            <v>UN</v>
          </cell>
          <cell r="K74" t="str">
            <v>PAL</v>
          </cell>
          <cell r="L74">
            <v>99</v>
          </cell>
          <cell r="M74" t="str">
            <v>YIG1</v>
          </cell>
          <cell r="N74">
            <v>92</v>
          </cell>
          <cell r="O74">
            <v>92</v>
          </cell>
          <cell r="P74" t="str">
            <v>G</v>
          </cell>
          <cell r="Q74">
            <v>175.32900000000001</v>
          </cell>
          <cell r="R74" t="str">
            <v>CCM</v>
          </cell>
          <cell r="T74">
            <v>1</v>
          </cell>
          <cell r="V74">
            <v>40</v>
          </cell>
          <cell r="Y74">
            <v>3337871324780</v>
          </cell>
          <cell r="Z74" t="str">
            <v>HE</v>
          </cell>
          <cell r="AA74" t="str">
            <v>1323060313E2S6CKG2</v>
          </cell>
          <cell r="AK74" t="str">
            <v>VCY DBD BASE COMPACTA 25 10ML</v>
          </cell>
          <cell r="AL74" t="str">
            <v>VCY DBD BASE COMPACTA 25 10ML</v>
          </cell>
          <cell r="AO74">
            <v>121</v>
          </cell>
          <cell r="AP74">
            <v>69</v>
          </cell>
          <cell r="AQ74">
            <v>21</v>
          </cell>
          <cell r="AR74" t="str">
            <v>MM</v>
          </cell>
        </row>
        <row r="75">
          <cell r="B75" t="str">
            <v>M6336400</v>
          </cell>
          <cell r="C75" t="str">
            <v>27.01.2014</v>
          </cell>
          <cell r="D75" t="str">
            <v>23.01.2018</v>
          </cell>
          <cell r="E75" t="str">
            <v>NORM</v>
          </cell>
          <cell r="F75" t="str">
            <v>YFG</v>
          </cell>
          <cell r="G75" t="str">
            <v>C</v>
          </cell>
          <cell r="H75">
            <v>115</v>
          </cell>
          <cell r="J75" t="str">
            <v>UN</v>
          </cell>
          <cell r="K75" t="str">
            <v>PAL</v>
          </cell>
          <cell r="L75">
            <v>99</v>
          </cell>
          <cell r="M75" t="str">
            <v>YIG1</v>
          </cell>
          <cell r="N75">
            <v>24</v>
          </cell>
          <cell r="O75">
            <v>24</v>
          </cell>
          <cell r="P75" t="str">
            <v>G</v>
          </cell>
          <cell r="Q75">
            <v>54.74</v>
          </cell>
          <cell r="R75" t="str">
            <v>CCM</v>
          </cell>
          <cell r="S75">
            <v>0</v>
          </cell>
          <cell r="T75">
            <v>1</v>
          </cell>
          <cell r="V75">
            <v>40</v>
          </cell>
          <cell r="Y75">
            <v>3337871324810</v>
          </cell>
          <cell r="Z75" t="str">
            <v>HE</v>
          </cell>
          <cell r="AA75" t="str">
            <v>1323070401E2S6CPG4</v>
          </cell>
          <cell r="AK75" t="str">
            <v>VCY DBD BASTAO CORRETIVO 15 4,5G</v>
          </cell>
          <cell r="AL75" t="str">
            <v>VCY DBD BASTAO CORRETIVO 15 4,5G</v>
          </cell>
          <cell r="AO75">
            <v>28</v>
          </cell>
          <cell r="AP75">
            <v>23</v>
          </cell>
          <cell r="AQ75">
            <v>85</v>
          </cell>
          <cell r="AR75" t="str">
            <v>MM</v>
          </cell>
        </row>
        <row r="76">
          <cell r="B76" t="str">
            <v>M6336500</v>
          </cell>
          <cell r="C76" t="str">
            <v>28.01.2014</v>
          </cell>
          <cell r="D76" t="str">
            <v>23.01.2018</v>
          </cell>
          <cell r="E76" t="str">
            <v>NORM</v>
          </cell>
          <cell r="F76" t="str">
            <v>YFG</v>
          </cell>
          <cell r="G76" t="str">
            <v>C</v>
          </cell>
          <cell r="H76">
            <v>115</v>
          </cell>
          <cell r="J76" t="str">
            <v>UN</v>
          </cell>
          <cell r="K76" t="str">
            <v>PAL</v>
          </cell>
          <cell r="L76">
            <v>99</v>
          </cell>
          <cell r="M76" t="str">
            <v>YIG1</v>
          </cell>
          <cell r="N76">
            <v>24</v>
          </cell>
          <cell r="O76">
            <v>24</v>
          </cell>
          <cell r="P76" t="str">
            <v>G</v>
          </cell>
          <cell r="Q76">
            <v>54.74</v>
          </cell>
          <cell r="R76" t="str">
            <v>CCM</v>
          </cell>
          <cell r="S76">
            <v>0</v>
          </cell>
          <cell r="T76">
            <v>1</v>
          </cell>
          <cell r="V76">
            <v>40</v>
          </cell>
          <cell r="Y76">
            <v>3337871324827</v>
          </cell>
          <cell r="Z76" t="str">
            <v>HE</v>
          </cell>
          <cell r="AA76" t="str">
            <v>1323070402E2S6CPG4</v>
          </cell>
          <cell r="AK76" t="str">
            <v>VCY DBD BASTAO CORRETIVO 25 4,5G</v>
          </cell>
          <cell r="AL76" t="str">
            <v>VCY DBD BASTAO CORRETIVO 25 4,5G</v>
          </cell>
          <cell r="AO76">
            <v>28</v>
          </cell>
          <cell r="AP76">
            <v>23</v>
          </cell>
          <cell r="AQ76">
            <v>85</v>
          </cell>
          <cell r="AR76" t="str">
            <v>MM</v>
          </cell>
        </row>
        <row r="77">
          <cell r="B77" t="str">
            <v>M6336600</v>
          </cell>
          <cell r="C77" t="str">
            <v>28.01.2014</v>
          </cell>
          <cell r="D77" t="str">
            <v>23.01.2018</v>
          </cell>
          <cell r="E77" t="str">
            <v>NORM</v>
          </cell>
          <cell r="F77" t="str">
            <v>YFG</v>
          </cell>
          <cell r="G77" t="str">
            <v>C</v>
          </cell>
          <cell r="H77">
            <v>115</v>
          </cell>
          <cell r="J77" t="str">
            <v>UN</v>
          </cell>
          <cell r="K77" t="str">
            <v>PAL</v>
          </cell>
          <cell r="L77">
            <v>99</v>
          </cell>
          <cell r="M77" t="str">
            <v>YIG1</v>
          </cell>
          <cell r="N77">
            <v>24</v>
          </cell>
          <cell r="O77">
            <v>24</v>
          </cell>
          <cell r="P77" t="str">
            <v>G</v>
          </cell>
          <cell r="Q77">
            <v>54.74</v>
          </cell>
          <cell r="R77" t="str">
            <v>CCM</v>
          </cell>
          <cell r="S77">
            <v>0</v>
          </cell>
          <cell r="T77">
            <v>1</v>
          </cell>
          <cell r="V77">
            <v>40</v>
          </cell>
          <cell r="Y77">
            <v>3337871324834</v>
          </cell>
          <cell r="Z77" t="str">
            <v>HE</v>
          </cell>
          <cell r="AA77" t="str">
            <v>1323070403E2S6CPG4</v>
          </cell>
          <cell r="AK77" t="str">
            <v>VCY DBD BASTAO CORRETIVO 35 4,5G</v>
          </cell>
          <cell r="AL77" t="str">
            <v>VCY DBD BASTAO CORRETIVO 35 4,5G</v>
          </cell>
          <cell r="AO77">
            <v>28</v>
          </cell>
          <cell r="AP77">
            <v>23</v>
          </cell>
          <cell r="AQ77">
            <v>85</v>
          </cell>
          <cell r="AR77" t="str">
            <v>MM</v>
          </cell>
        </row>
        <row r="78">
          <cell r="B78" t="str">
            <v>M6336700</v>
          </cell>
          <cell r="C78" t="str">
            <v>28.01.2014</v>
          </cell>
          <cell r="D78" t="str">
            <v>23.01.2018</v>
          </cell>
          <cell r="E78" t="str">
            <v>NORM</v>
          </cell>
          <cell r="F78" t="str">
            <v>YFG</v>
          </cell>
          <cell r="G78" t="str">
            <v>C</v>
          </cell>
          <cell r="H78">
            <v>115</v>
          </cell>
          <cell r="J78" t="str">
            <v>UN</v>
          </cell>
          <cell r="K78" t="str">
            <v>PAL</v>
          </cell>
          <cell r="L78">
            <v>99</v>
          </cell>
          <cell r="M78" t="str">
            <v>YIG1</v>
          </cell>
          <cell r="N78">
            <v>24</v>
          </cell>
          <cell r="O78">
            <v>24</v>
          </cell>
          <cell r="P78" t="str">
            <v>G</v>
          </cell>
          <cell r="Q78">
            <v>54.74</v>
          </cell>
          <cell r="R78" t="str">
            <v>CCM</v>
          </cell>
          <cell r="S78">
            <v>0</v>
          </cell>
          <cell r="T78">
            <v>1</v>
          </cell>
          <cell r="V78">
            <v>40</v>
          </cell>
          <cell r="Y78">
            <v>3337871324841</v>
          </cell>
          <cell r="Z78" t="str">
            <v>HE</v>
          </cell>
          <cell r="AA78" t="str">
            <v>1323070404E2S6CPG4</v>
          </cell>
          <cell r="AK78" t="str">
            <v>VCY DBD BASTAO CORRETIVO 55 4,5G</v>
          </cell>
          <cell r="AL78" t="str">
            <v>VCY DBD BASTAO CORRETIVO 55 4,5G</v>
          </cell>
          <cell r="AO78">
            <v>23</v>
          </cell>
          <cell r="AP78">
            <v>28</v>
          </cell>
          <cell r="AQ78">
            <v>85</v>
          </cell>
          <cell r="AR78" t="str">
            <v>MM</v>
          </cell>
        </row>
        <row r="79">
          <cell r="B79" t="str">
            <v>M6336800</v>
          </cell>
          <cell r="C79" t="str">
            <v>28.01.2014</v>
          </cell>
          <cell r="D79" t="str">
            <v>23.01.2018</v>
          </cell>
          <cell r="E79" t="str">
            <v>NORM</v>
          </cell>
          <cell r="F79" t="str">
            <v>YFG</v>
          </cell>
          <cell r="G79" t="str">
            <v>C</v>
          </cell>
          <cell r="H79">
            <v>115</v>
          </cell>
          <cell r="J79" t="str">
            <v>UN</v>
          </cell>
          <cell r="K79" t="str">
            <v>PAL</v>
          </cell>
          <cell r="L79">
            <v>99</v>
          </cell>
          <cell r="M79" t="str">
            <v>YIG1</v>
          </cell>
          <cell r="N79">
            <v>24</v>
          </cell>
          <cell r="O79">
            <v>24</v>
          </cell>
          <cell r="P79" t="str">
            <v>G</v>
          </cell>
          <cell r="Q79">
            <v>54.74</v>
          </cell>
          <cell r="R79" t="str">
            <v>CCM</v>
          </cell>
          <cell r="S79">
            <v>0</v>
          </cell>
          <cell r="T79">
            <v>1</v>
          </cell>
          <cell r="V79">
            <v>40</v>
          </cell>
          <cell r="Y79">
            <v>3337871324858</v>
          </cell>
          <cell r="Z79" t="str">
            <v>HE</v>
          </cell>
          <cell r="AA79" t="str">
            <v>1323070404E2S6CPG4</v>
          </cell>
          <cell r="AK79" t="str">
            <v>VCY DBD BASTAO CORRETIVO 45 4,5G</v>
          </cell>
          <cell r="AL79" t="str">
            <v>VCY DBD BASTAO CORRETIVO 45 4,5G</v>
          </cell>
          <cell r="AO79">
            <v>28</v>
          </cell>
          <cell r="AP79">
            <v>23</v>
          </cell>
          <cell r="AQ79">
            <v>85</v>
          </cell>
          <cell r="AR79" t="str">
            <v>MM</v>
          </cell>
        </row>
        <row r="80">
          <cell r="B80" t="str">
            <v>M6633401</v>
          </cell>
          <cell r="C80" t="str">
            <v>24.05.2013</v>
          </cell>
          <cell r="D80" t="str">
            <v>23.01.2018</v>
          </cell>
          <cell r="E80" t="str">
            <v>NORM</v>
          </cell>
          <cell r="F80" t="str">
            <v>YFG</v>
          </cell>
          <cell r="G80" t="str">
            <v>C</v>
          </cell>
          <cell r="H80">
            <v>115</v>
          </cell>
          <cell r="J80" t="str">
            <v>UN</v>
          </cell>
          <cell r="K80" t="str">
            <v>PAL</v>
          </cell>
          <cell r="L80">
            <v>99</v>
          </cell>
          <cell r="M80" t="str">
            <v>YIG1</v>
          </cell>
          <cell r="N80">
            <v>83</v>
          </cell>
          <cell r="O80">
            <v>83</v>
          </cell>
          <cell r="P80" t="str">
            <v>G</v>
          </cell>
          <cell r="Q80">
            <v>198.81</v>
          </cell>
          <cell r="R80" t="str">
            <v>CCM</v>
          </cell>
          <cell r="S80">
            <v>1</v>
          </cell>
          <cell r="T80">
            <v>1</v>
          </cell>
          <cell r="V80">
            <v>40</v>
          </cell>
          <cell r="Y80">
            <v>3337871320362</v>
          </cell>
          <cell r="Z80" t="str">
            <v>HE</v>
          </cell>
          <cell r="AA80" t="str">
            <v>133178N9D0E4SJF5T7</v>
          </cell>
          <cell r="AK80" t="str">
            <v>VCY DEO HOMME 72H R.ON 50ML</v>
          </cell>
          <cell r="AL80" t="str">
            <v>VCY DEO HOMME 72H R.ON 50ML</v>
          </cell>
          <cell r="AO80">
            <v>47</v>
          </cell>
          <cell r="AP80">
            <v>47</v>
          </cell>
          <cell r="AQ80">
            <v>90</v>
          </cell>
          <cell r="AR80" t="str">
            <v>MM</v>
          </cell>
        </row>
        <row r="81">
          <cell r="B81" t="str">
            <v>M7970200</v>
          </cell>
          <cell r="C81" t="str">
            <v>17.06.2013</v>
          </cell>
          <cell r="D81" t="str">
            <v>23.01.2018</v>
          </cell>
          <cell r="E81" t="str">
            <v>NORM</v>
          </cell>
          <cell r="F81" t="str">
            <v>YFG</v>
          </cell>
          <cell r="G81" t="str">
            <v>C</v>
          </cell>
          <cell r="H81">
            <v>115</v>
          </cell>
          <cell r="J81" t="str">
            <v>UN</v>
          </cell>
          <cell r="K81" t="str">
            <v>PAL</v>
          </cell>
          <cell r="L81">
            <v>99</v>
          </cell>
          <cell r="M81" t="str">
            <v>YIG1</v>
          </cell>
          <cell r="N81">
            <v>88</v>
          </cell>
          <cell r="O81">
            <v>88</v>
          </cell>
          <cell r="P81" t="str">
            <v>G</v>
          </cell>
          <cell r="Q81">
            <v>198.81</v>
          </cell>
          <cell r="R81" t="str">
            <v>CCM</v>
          </cell>
          <cell r="T81">
            <v>1</v>
          </cell>
          <cell r="V81">
            <v>40</v>
          </cell>
          <cell r="Y81">
            <v>3337871325671</v>
          </cell>
          <cell r="Z81" t="str">
            <v>HE</v>
          </cell>
          <cell r="AA81" t="str">
            <v>1312080201E4SJF6U2</v>
          </cell>
          <cell r="AK81" t="str">
            <v>VCY DEO ID. FINISH R.ON 50ML</v>
          </cell>
          <cell r="AL81" t="str">
            <v>VCY DEO ID. FINISH R.ON 50ML</v>
          </cell>
          <cell r="AO81">
            <v>47</v>
          </cell>
          <cell r="AP81">
            <v>47</v>
          </cell>
          <cell r="AQ81">
            <v>90</v>
          </cell>
          <cell r="AR81" t="str">
            <v>MM</v>
          </cell>
        </row>
        <row r="82">
          <cell r="B82" t="str">
            <v>M8073700</v>
          </cell>
          <cell r="C82" t="str">
            <v>18.11.2014</v>
          </cell>
          <cell r="D82" t="str">
            <v>05.01.2018</v>
          </cell>
          <cell r="E82" t="str">
            <v>NORM</v>
          </cell>
          <cell r="F82" t="str">
            <v>YFG</v>
          </cell>
          <cell r="G82" t="str">
            <v>C</v>
          </cell>
          <cell r="H82">
            <v>115</v>
          </cell>
          <cell r="J82" t="str">
            <v>UN</v>
          </cell>
          <cell r="K82" t="str">
            <v>PAL</v>
          </cell>
          <cell r="L82">
            <v>99</v>
          </cell>
          <cell r="M82" t="str">
            <v>YIG1</v>
          </cell>
          <cell r="N82">
            <v>180</v>
          </cell>
          <cell r="O82">
            <v>180</v>
          </cell>
          <cell r="P82" t="str">
            <v>G</v>
          </cell>
          <cell r="Q82">
            <v>460</v>
          </cell>
          <cell r="R82" t="str">
            <v>CCM</v>
          </cell>
          <cell r="S82">
            <v>1</v>
          </cell>
          <cell r="T82">
            <v>1</v>
          </cell>
          <cell r="V82">
            <v>40</v>
          </cell>
          <cell r="Y82">
            <v>3337871325763</v>
          </cell>
          <cell r="Z82" t="str">
            <v>HE</v>
          </cell>
          <cell r="AA82" t="str">
            <v>1313120903E3SFDVR3</v>
          </cell>
          <cell r="AK82" t="str">
            <v>VCY CS BRUM HIDRAT FPS 30 200ML</v>
          </cell>
          <cell r="AL82" t="str">
            <v>VCY CS BRUM HIDRAT FPS 30 200ML</v>
          </cell>
          <cell r="AO82">
            <v>50</v>
          </cell>
          <cell r="AP82">
            <v>50</v>
          </cell>
          <cell r="AQ82">
            <v>184</v>
          </cell>
          <cell r="AR82" t="str">
            <v>MM</v>
          </cell>
        </row>
        <row r="83">
          <cell r="B83" t="str">
            <v>M9045502</v>
          </cell>
          <cell r="C83" t="str">
            <v>19.07.2017</v>
          </cell>
          <cell r="D83" t="str">
            <v>02.02.2018</v>
          </cell>
          <cell r="E83" t="str">
            <v>NORM</v>
          </cell>
          <cell r="F83" t="str">
            <v>YFG</v>
          </cell>
          <cell r="G83" t="str">
            <v>C</v>
          </cell>
          <cell r="H83">
            <v>115</v>
          </cell>
          <cell r="J83" t="str">
            <v>UN</v>
          </cell>
          <cell r="K83" t="str">
            <v>PAL</v>
          </cell>
          <cell r="L83">
            <v>99</v>
          </cell>
          <cell r="M83" t="str">
            <v>YIG1</v>
          </cell>
          <cell r="N83">
            <v>86</v>
          </cell>
          <cell r="O83">
            <v>86</v>
          </cell>
          <cell r="P83" t="str">
            <v>G</v>
          </cell>
          <cell r="Q83">
            <v>180.5</v>
          </cell>
          <cell r="R83" t="str">
            <v>CCM</v>
          </cell>
          <cell r="S83">
            <v>2</v>
          </cell>
          <cell r="T83">
            <v>1</v>
          </cell>
          <cell r="V83">
            <v>40</v>
          </cell>
          <cell r="Y83">
            <v>3337875414111</v>
          </cell>
          <cell r="Z83" t="str">
            <v>HE</v>
          </cell>
          <cell r="AA83" t="str">
            <v>1317280101E3SBD6L8</v>
          </cell>
          <cell r="AK83" t="str">
            <v>VCY NORMADERM SKIN CORRECTOR 50ML</v>
          </cell>
          <cell r="AL83" t="str">
            <v>VCY NORMADERM SKIN CORRECTOR 50ML</v>
          </cell>
          <cell r="AO83">
            <v>38</v>
          </cell>
          <cell r="AP83">
            <v>38</v>
          </cell>
          <cell r="AQ83">
            <v>125</v>
          </cell>
          <cell r="AR83" t="str">
            <v>MM</v>
          </cell>
        </row>
        <row r="84">
          <cell r="B84" t="str">
            <v>M9067000</v>
          </cell>
          <cell r="C84" t="str">
            <v>21.07.2016</v>
          </cell>
          <cell r="D84" t="str">
            <v>23.01.2018</v>
          </cell>
          <cell r="E84" t="str">
            <v>NORM</v>
          </cell>
          <cell r="F84" t="str">
            <v>YFG</v>
          </cell>
          <cell r="G84" t="str">
            <v>C</v>
          </cell>
          <cell r="H84">
            <v>115</v>
          </cell>
          <cell r="J84" t="str">
            <v>UN</v>
          </cell>
          <cell r="L84">
            <v>99</v>
          </cell>
          <cell r="M84" t="str">
            <v>YIG1</v>
          </cell>
          <cell r="N84">
            <v>190</v>
          </cell>
          <cell r="O84">
            <v>190</v>
          </cell>
          <cell r="P84" t="str">
            <v>G</v>
          </cell>
          <cell r="Q84">
            <v>261.85500000000002</v>
          </cell>
          <cell r="R84" t="str">
            <v>CCM</v>
          </cell>
          <cell r="T84">
            <v>1</v>
          </cell>
          <cell r="V84">
            <v>40</v>
          </cell>
          <cell r="Y84">
            <v>3337875483940</v>
          </cell>
          <cell r="Z84" t="str">
            <v>HE</v>
          </cell>
          <cell r="AA84" t="str">
            <v>1330110101E3SBD7M6</v>
          </cell>
          <cell r="AK84" t="str">
            <v>VCY NEOVADIOL NUIT 50ML</v>
          </cell>
          <cell r="AL84" t="str">
            <v>VCY NEOVADIOL NUIT 50ML</v>
          </cell>
          <cell r="AO84">
            <v>69</v>
          </cell>
          <cell r="AP84">
            <v>69</v>
          </cell>
          <cell r="AQ84">
            <v>55</v>
          </cell>
          <cell r="AR84" t="str">
            <v>MM</v>
          </cell>
        </row>
        <row r="85">
          <cell r="B85" t="str">
            <v>M9100701</v>
          </cell>
          <cell r="C85" t="str">
            <v>15.05.2017</v>
          </cell>
          <cell r="D85" t="str">
            <v>09.01.2018</v>
          </cell>
          <cell r="E85" t="str">
            <v>NORM</v>
          </cell>
          <cell r="F85" t="str">
            <v>YFG</v>
          </cell>
          <cell r="G85" t="str">
            <v>C</v>
          </cell>
          <cell r="H85">
            <v>115</v>
          </cell>
          <cell r="J85" t="str">
            <v>UN</v>
          </cell>
          <cell r="L85">
            <v>99</v>
          </cell>
          <cell r="M85" t="str">
            <v>YIG1</v>
          </cell>
          <cell r="N85">
            <v>68</v>
          </cell>
          <cell r="O85">
            <v>68</v>
          </cell>
          <cell r="P85" t="str">
            <v>G</v>
          </cell>
          <cell r="Q85">
            <v>198.19800000000001</v>
          </cell>
          <cell r="R85" t="str">
            <v>CCM</v>
          </cell>
          <cell r="S85">
            <v>2</v>
          </cell>
          <cell r="T85">
            <v>1</v>
          </cell>
          <cell r="V85">
            <v>40</v>
          </cell>
          <cell r="Y85">
            <v>3337875492812</v>
          </cell>
          <cell r="Z85" t="str">
            <v>HE</v>
          </cell>
          <cell r="AA85" t="str">
            <v>1345040101E3SBD7M2</v>
          </cell>
          <cell r="AK85" t="str">
            <v>VCY IDEALIA DAYPROOF FR 50ML</v>
          </cell>
          <cell r="AL85" t="str">
            <v>VCY IDEALIA DAYPROOF FR 50ML</v>
          </cell>
          <cell r="AO85">
            <v>42</v>
          </cell>
          <cell r="AP85">
            <v>33</v>
          </cell>
          <cell r="AQ85">
            <v>143</v>
          </cell>
          <cell r="AR85" t="str">
            <v>MM</v>
          </cell>
        </row>
        <row r="86">
          <cell r="B86" t="str">
            <v>M9116101</v>
          </cell>
          <cell r="C86" t="str">
            <v>07.12.2016</v>
          </cell>
          <cell r="D86" t="str">
            <v>23.01.2018</v>
          </cell>
          <cell r="E86" t="str">
            <v>NORM</v>
          </cell>
          <cell r="F86" t="str">
            <v>YFG</v>
          </cell>
          <cell r="G86" t="str">
            <v>C</v>
          </cell>
          <cell r="H86">
            <v>115</v>
          </cell>
          <cell r="J86" t="str">
            <v>UN</v>
          </cell>
          <cell r="L86">
            <v>99</v>
          </cell>
          <cell r="M86" t="str">
            <v>YIG1</v>
          </cell>
          <cell r="N86">
            <v>18</v>
          </cell>
          <cell r="O86">
            <v>18</v>
          </cell>
          <cell r="P86" t="str">
            <v>G</v>
          </cell>
          <cell r="Q86">
            <v>26.1</v>
          </cell>
          <cell r="R86" t="str">
            <v>CCM</v>
          </cell>
          <cell r="T86">
            <v>1</v>
          </cell>
          <cell r="V86">
            <v>40</v>
          </cell>
          <cell r="Y86">
            <v>3337875533713</v>
          </cell>
          <cell r="Z86" t="str">
            <v>HE</v>
          </cell>
          <cell r="AA86" t="str">
            <v>1350010301E3SBDCN3</v>
          </cell>
          <cell r="AK86" t="str">
            <v>VCY MINERAL MASK DUO ARGILE 2X6ML</v>
          </cell>
          <cell r="AL86" t="str">
            <v>VCY MINERAL MASK DUO ARGILE 2X6ML</v>
          </cell>
          <cell r="AO86">
            <v>90</v>
          </cell>
          <cell r="AP86">
            <v>2</v>
          </cell>
          <cell r="AQ86">
            <v>145</v>
          </cell>
          <cell r="AR86" t="str">
            <v>MM</v>
          </cell>
        </row>
        <row r="87">
          <cell r="B87" t="str">
            <v>M9116201</v>
          </cell>
          <cell r="C87" t="str">
            <v>07.12.2016</v>
          </cell>
          <cell r="D87" t="str">
            <v>23.01.2018</v>
          </cell>
          <cell r="E87" t="str">
            <v>NORM</v>
          </cell>
          <cell r="F87" t="str">
            <v>YFG</v>
          </cell>
          <cell r="G87" t="str">
            <v>C</v>
          </cell>
          <cell r="H87">
            <v>115</v>
          </cell>
          <cell r="J87" t="str">
            <v>UN</v>
          </cell>
          <cell r="L87">
            <v>99</v>
          </cell>
          <cell r="M87" t="str">
            <v>YIG1</v>
          </cell>
          <cell r="N87">
            <v>16</v>
          </cell>
          <cell r="O87">
            <v>16</v>
          </cell>
          <cell r="P87" t="str">
            <v>G</v>
          </cell>
          <cell r="Q87">
            <v>26.1</v>
          </cell>
          <cell r="R87" t="str">
            <v>CCM</v>
          </cell>
          <cell r="T87">
            <v>1</v>
          </cell>
          <cell r="V87">
            <v>40</v>
          </cell>
          <cell r="Y87">
            <v>3337875533768</v>
          </cell>
          <cell r="Z87" t="str">
            <v>HE</v>
          </cell>
          <cell r="AA87" t="str">
            <v>1350010201E3SBDCN3</v>
          </cell>
          <cell r="AK87" t="str">
            <v>VCY MINERAL MASK DUO PEEL 2X6ML</v>
          </cell>
          <cell r="AL87" t="str">
            <v>VCY MINERAL MASK DUO PEEL 2X6ML</v>
          </cell>
          <cell r="AO87">
            <v>90</v>
          </cell>
          <cell r="AP87">
            <v>2</v>
          </cell>
          <cell r="AQ87">
            <v>145</v>
          </cell>
          <cell r="AR87" t="str">
            <v>MM</v>
          </cell>
        </row>
        <row r="88">
          <cell r="B88" t="str">
            <v>M9116301</v>
          </cell>
          <cell r="C88" t="str">
            <v>07.12.2016</v>
          </cell>
          <cell r="D88" t="str">
            <v>23.01.2018</v>
          </cell>
          <cell r="E88" t="str">
            <v>NORM</v>
          </cell>
          <cell r="F88" t="str">
            <v>YFG</v>
          </cell>
          <cell r="G88" t="str">
            <v>C</v>
          </cell>
          <cell r="H88">
            <v>115</v>
          </cell>
          <cell r="J88" t="str">
            <v>UN</v>
          </cell>
          <cell r="L88">
            <v>99</v>
          </cell>
          <cell r="M88" t="str">
            <v>YIG1</v>
          </cell>
          <cell r="N88">
            <v>16</v>
          </cell>
          <cell r="O88">
            <v>16</v>
          </cell>
          <cell r="P88" t="str">
            <v>G</v>
          </cell>
          <cell r="Q88">
            <v>26.1</v>
          </cell>
          <cell r="R88" t="str">
            <v>CCM</v>
          </cell>
          <cell r="T88">
            <v>1</v>
          </cell>
          <cell r="V88">
            <v>40</v>
          </cell>
          <cell r="Y88">
            <v>3337875533799</v>
          </cell>
          <cell r="Z88" t="str">
            <v>HE</v>
          </cell>
          <cell r="AA88" t="str">
            <v>1350010101E3SBDCN3</v>
          </cell>
          <cell r="AK88" t="str">
            <v>VCY MINERAL MASK DUO QUENCH 2X6ML</v>
          </cell>
          <cell r="AL88" t="str">
            <v>VCY MINERAL MASK DUO QUENCH 2X6ML</v>
          </cell>
          <cell r="AO88">
            <v>90</v>
          </cell>
          <cell r="AP88">
            <v>2</v>
          </cell>
          <cell r="AQ88">
            <v>145</v>
          </cell>
          <cell r="AR88" t="str">
            <v>MM</v>
          </cell>
        </row>
        <row r="89">
          <cell r="B89" t="str">
            <v>M9154800</v>
          </cell>
          <cell r="C89" t="str">
            <v>26.08.2016</v>
          </cell>
          <cell r="D89" t="str">
            <v>23.01.2018</v>
          </cell>
          <cell r="E89" t="str">
            <v>NORM</v>
          </cell>
          <cell r="F89" t="str">
            <v>YFG</v>
          </cell>
          <cell r="G89" t="str">
            <v>C</v>
          </cell>
          <cell r="H89">
            <v>115</v>
          </cell>
          <cell r="J89" t="str">
            <v>UN</v>
          </cell>
          <cell r="L89">
            <v>99</v>
          </cell>
          <cell r="M89" t="str">
            <v>YIG1</v>
          </cell>
          <cell r="N89">
            <v>197</v>
          </cell>
          <cell r="O89">
            <v>197</v>
          </cell>
          <cell r="P89" t="str">
            <v>G</v>
          </cell>
          <cell r="Q89">
            <v>332.5</v>
          </cell>
          <cell r="R89" t="str">
            <v>CCM</v>
          </cell>
          <cell r="T89">
            <v>1</v>
          </cell>
          <cell r="V89">
            <v>40</v>
          </cell>
          <cell r="Y89">
            <v>3337875543248</v>
          </cell>
          <cell r="Z89" t="str">
            <v>HE</v>
          </cell>
          <cell r="AA89" t="str">
            <v>1348010101E3SBD5K8</v>
          </cell>
          <cell r="AK89" t="str">
            <v>VCY MINERALS 89 50ML</v>
          </cell>
          <cell r="AL89" t="str">
            <v>VCY MINERALS 89 50ML</v>
          </cell>
          <cell r="AO89">
            <v>50</v>
          </cell>
          <cell r="AP89">
            <v>50</v>
          </cell>
          <cell r="AQ89">
            <v>133</v>
          </cell>
          <cell r="AR89" t="str">
            <v>MM</v>
          </cell>
        </row>
        <row r="90">
          <cell r="B90" t="str">
            <v>M9168300</v>
          </cell>
          <cell r="C90" t="str">
            <v>14.07.2016</v>
          </cell>
          <cell r="D90" t="str">
            <v>23.01.2018</v>
          </cell>
          <cell r="E90" t="str">
            <v>NORM</v>
          </cell>
          <cell r="F90" t="str">
            <v>YFG</v>
          </cell>
          <cell r="G90" t="str">
            <v>C</v>
          </cell>
          <cell r="H90">
            <v>115</v>
          </cell>
          <cell r="J90" t="str">
            <v>UN</v>
          </cell>
          <cell r="L90">
            <v>99</v>
          </cell>
          <cell r="M90" t="str">
            <v>YIG1</v>
          </cell>
          <cell r="N90">
            <v>119</v>
          </cell>
          <cell r="O90">
            <v>119</v>
          </cell>
          <cell r="P90" t="str">
            <v>G</v>
          </cell>
          <cell r="Q90">
            <v>155.49600000000001</v>
          </cell>
          <cell r="R90" t="str">
            <v>CCM</v>
          </cell>
          <cell r="T90">
            <v>1</v>
          </cell>
          <cell r="V90">
            <v>40</v>
          </cell>
          <cell r="Y90">
            <v>3337875551724</v>
          </cell>
          <cell r="Z90" t="str">
            <v>HE</v>
          </cell>
          <cell r="AA90" t="str">
            <v>1345050101E3SBD7M3</v>
          </cell>
          <cell r="AK90" t="str">
            <v>VCY IDEALIA SERUM 30ML</v>
          </cell>
          <cell r="AL90" t="str">
            <v>VCY IDEALIA SERUM 30ML</v>
          </cell>
          <cell r="AO90">
            <v>38</v>
          </cell>
          <cell r="AP90">
            <v>31</v>
          </cell>
          <cell r="AQ90">
            <v>132</v>
          </cell>
          <cell r="AR90" t="str">
            <v>MM</v>
          </cell>
        </row>
        <row r="91">
          <cell r="B91" t="str">
            <v>M9721500</v>
          </cell>
          <cell r="C91" t="str">
            <v>23.02.2015</v>
          </cell>
          <cell r="D91" t="str">
            <v>23.01.2018</v>
          </cell>
          <cell r="E91" t="str">
            <v>NORM</v>
          </cell>
          <cell r="F91" t="str">
            <v>YFG</v>
          </cell>
          <cell r="G91" t="str">
            <v>C</v>
          </cell>
          <cell r="H91">
            <v>115</v>
          </cell>
          <cell r="J91" t="str">
            <v>UN</v>
          </cell>
          <cell r="K91" t="str">
            <v>PAL</v>
          </cell>
          <cell r="L91">
            <v>99</v>
          </cell>
          <cell r="M91" t="str">
            <v>YIG1</v>
          </cell>
          <cell r="N91">
            <v>180</v>
          </cell>
          <cell r="O91">
            <v>180</v>
          </cell>
          <cell r="P91" t="str">
            <v>G</v>
          </cell>
          <cell r="Q91">
            <v>421.6</v>
          </cell>
          <cell r="R91" t="str">
            <v>CCM</v>
          </cell>
          <cell r="S91">
            <v>2</v>
          </cell>
          <cell r="T91">
            <v>1</v>
          </cell>
          <cell r="V91">
            <v>40</v>
          </cell>
          <cell r="Y91">
            <v>3337875414067</v>
          </cell>
          <cell r="Z91" t="str">
            <v>HE</v>
          </cell>
          <cell r="AA91" t="str">
            <v>1317240101E3SCDDN8</v>
          </cell>
          <cell r="AK91" t="str">
            <v>VCY NORMADERM 3 EM 1 125ML 2016</v>
          </cell>
          <cell r="AL91" t="str">
            <v>VCY NORMADERM 3 EM 1 125ML 2016</v>
          </cell>
          <cell r="AO91">
            <v>40</v>
          </cell>
          <cell r="AP91">
            <v>62</v>
          </cell>
          <cell r="AQ91">
            <v>170</v>
          </cell>
          <cell r="AR91" t="str">
            <v>MM</v>
          </cell>
        </row>
        <row r="92">
          <cell r="B92" t="str">
            <v>MB021100</v>
          </cell>
          <cell r="C92" t="str">
            <v>28.11.2016</v>
          </cell>
          <cell r="D92" t="str">
            <v>23.01.2018</v>
          </cell>
          <cell r="E92" t="str">
            <v>NORM</v>
          </cell>
          <cell r="F92" t="str">
            <v>YFG</v>
          </cell>
          <cell r="G92" t="str">
            <v>C</v>
          </cell>
          <cell r="H92">
            <v>115</v>
          </cell>
          <cell r="J92" t="str">
            <v>UN</v>
          </cell>
          <cell r="L92">
            <v>99</v>
          </cell>
          <cell r="M92" t="str">
            <v>YIG1</v>
          </cell>
          <cell r="N92">
            <v>226</v>
          </cell>
          <cell r="O92">
            <v>226</v>
          </cell>
          <cell r="P92" t="str">
            <v>G</v>
          </cell>
          <cell r="Q92">
            <v>721.5</v>
          </cell>
          <cell r="R92" t="str">
            <v>CCM</v>
          </cell>
          <cell r="T92">
            <v>1</v>
          </cell>
          <cell r="V92">
            <v>40</v>
          </cell>
          <cell r="Y92">
            <v>3337875563567</v>
          </cell>
          <cell r="Z92" t="str">
            <v>HE</v>
          </cell>
          <cell r="AA92" t="str">
            <v>1314070101E1S1C1A1</v>
          </cell>
          <cell r="AK92" t="str">
            <v>VCY DERCOS SH MICROPEEL 200ML</v>
          </cell>
          <cell r="AL92" t="str">
            <v>VCY DERCOS SH MICROPEEL 200ML</v>
          </cell>
          <cell r="AO92">
            <v>78</v>
          </cell>
          <cell r="AP92">
            <v>50</v>
          </cell>
          <cell r="AQ92">
            <v>185</v>
          </cell>
          <cell r="AR92" t="str">
            <v>MM</v>
          </cell>
        </row>
        <row r="93">
          <cell r="B93" t="str">
            <v>MB076100</v>
          </cell>
          <cell r="C93" t="str">
            <v>27.09.2017</v>
          </cell>
          <cell r="D93" t="str">
            <v>27.02.2018</v>
          </cell>
          <cell r="E93" t="str">
            <v>NORM</v>
          </cell>
          <cell r="F93" t="str">
            <v>YFG</v>
          </cell>
          <cell r="G93" t="str">
            <v>C</v>
          </cell>
          <cell r="H93">
            <v>115</v>
          </cell>
          <cell r="J93" t="str">
            <v>UN</v>
          </cell>
          <cell r="L93">
            <v>99</v>
          </cell>
          <cell r="M93" t="str">
            <v>YIG1</v>
          </cell>
          <cell r="N93">
            <v>109.6</v>
          </cell>
          <cell r="O93">
            <v>109.6</v>
          </cell>
          <cell r="P93" t="str">
            <v>G</v>
          </cell>
          <cell r="Q93">
            <v>247.40799999999999</v>
          </cell>
          <cell r="R93" t="str">
            <v>CCM</v>
          </cell>
          <cell r="T93">
            <v>1</v>
          </cell>
          <cell r="V93">
            <v>40</v>
          </cell>
          <cell r="Y93">
            <v>3337875594516</v>
          </cell>
          <cell r="Z93" t="str">
            <v>HE</v>
          </cell>
          <cell r="AA93" t="str">
            <v>1348010201E3SBD5K8</v>
          </cell>
          <cell r="AK93" t="str">
            <v>VCY MINERAL 89 30ML</v>
          </cell>
          <cell r="AL93" t="str">
            <v>VCY MINERAL 89 30ML</v>
          </cell>
          <cell r="AO93">
            <v>46.5</v>
          </cell>
          <cell r="AP93">
            <v>46.5</v>
          </cell>
          <cell r="AQ93">
            <v>111.5</v>
          </cell>
          <cell r="AR93" t="str">
            <v>MM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EW_VICHY"/>
    </sheetNames>
    <sheetDataSet>
      <sheetData sheetId="0" refreshError="1">
        <row r="4">
          <cell r="C4" t="str">
            <v>Material</v>
          </cell>
          <cell r="D4" t="str">
            <v>Target Price</v>
          </cell>
          <cell r="E4" t="str">
            <v>Purchasing Job</v>
          </cell>
          <cell r="F4" t="str">
            <v>O</v>
          </cell>
        </row>
        <row r="5">
          <cell r="C5">
            <v>17215556</v>
          </cell>
          <cell r="D5">
            <v>0</v>
          </cell>
          <cell r="F5">
            <v>2</v>
          </cell>
          <cell r="G5" t="str">
            <v>Importado</v>
          </cell>
        </row>
        <row r="6">
          <cell r="C6">
            <v>17215556</v>
          </cell>
          <cell r="D6">
            <v>0</v>
          </cell>
          <cell r="F6">
            <v>2</v>
          </cell>
          <cell r="G6" t="str">
            <v>Importado</v>
          </cell>
        </row>
        <row r="7">
          <cell r="C7">
            <v>17215556</v>
          </cell>
          <cell r="D7">
            <v>0</v>
          </cell>
          <cell r="F7">
            <v>2</v>
          </cell>
          <cell r="G7" t="str">
            <v>Importado</v>
          </cell>
        </row>
        <row r="8">
          <cell r="C8">
            <v>17215556</v>
          </cell>
          <cell r="D8">
            <v>0</v>
          </cell>
          <cell r="F8">
            <v>2</v>
          </cell>
          <cell r="G8" t="str">
            <v>Importado</v>
          </cell>
        </row>
        <row r="9">
          <cell r="C9">
            <v>17215556</v>
          </cell>
          <cell r="D9">
            <v>0</v>
          </cell>
          <cell r="F9">
            <v>2</v>
          </cell>
          <cell r="G9" t="str">
            <v>Importado</v>
          </cell>
        </row>
        <row r="10">
          <cell r="C10" t="str">
            <v>H0235602</v>
          </cell>
          <cell r="D10">
            <v>0</v>
          </cell>
          <cell r="F10">
            <v>5</v>
          </cell>
          <cell r="G10" t="str">
            <v>Nacional</v>
          </cell>
        </row>
        <row r="11">
          <cell r="C11" t="str">
            <v>H0235602</v>
          </cell>
          <cell r="D11">
            <v>0</v>
          </cell>
          <cell r="F11">
            <v>5</v>
          </cell>
          <cell r="G11" t="str">
            <v>Nacional</v>
          </cell>
        </row>
        <row r="12">
          <cell r="C12" t="str">
            <v>H0235602</v>
          </cell>
          <cell r="D12">
            <v>0</v>
          </cell>
          <cell r="F12">
            <v>5</v>
          </cell>
          <cell r="G12" t="str">
            <v>Nacional</v>
          </cell>
        </row>
        <row r="13">
          <cell r="C13" t="str">
            <v>H0520802</v>
          </cell>
          <cell r="D13">
            <v>0</v>
          </cell>
          <cell r="F13">
            <v>5</v>
          </cell>
          <cell r="G13" t="str">
            <v>Nacional</v>
          </cell>
        </row>
        <row r="14">
          <cell r="C14" t="str">
            <v>H0520802</v>
          </cell>
          <cell r="D14">
            <v>0</v>
          </cell>
          <cell r="F14">
            <v>5</v>
          </cell>
          <cell r="G14" t="str">
            <v>Nacional</v>
          </cell>
        </row>
        <row r="15">
          <cell r="C15" t="str">
            <v>H0520802</v>
          </cell>
          <cell r="D15">
            <v>0</v>
          </cell>
          <cell r="F15">
            <v>5</v>
          </cell>
          <cell r="G15" t="str">
            <v>Nacional</v>
          </cell>
        </row>
        <row r="16">
          <cell r="C16" t="str">
            <v>H0855601</v>
          </cell>
          <cell r="D16">
            <v>0</v>
          </cell>
          <cell r="F16">
            <v>5</v>
          </cell>
          <cell r="G16" t="str">
            <v>Nacional</v>
          </cell>
        </row>
        <row r="17">
          <cell r="C17" t="str">
            <v>H0855601</v>
          </cell>
          <cell r="D17">
            <v>0</v>
          </cell>
          <cell r="F17">
            <v>5</v>
          </cell>
          <cell r="G17" t="str">
            <v>Nacional</v>
          </cell>
        </row>
        <row r="18">
          <cell r="C18" t="str">
            <v>H0855601</v>
          </cell>
          <cell r="D18">
            <v>0</v>
          </cell>
          <cell r="F18">
            <v>5</v>
          </cell>
          <cell r="G18" t="str">
            <v>Nacional</v>
          </cell>
        </row>
        <row r="19">
          <cell r="C19" t="str">
            <v>H1363220</v>
          </cell>
          <cell r="D19">
            <v>0</v>
          </cell>
          <cell r="F19">
            <v>5</v>
          </cell>
          <cell r="G19" t="str">
            <v>Nacional</v>
          </cell>
        </row>
        <row r="20">
          <cell r="C20" t="str">
            <v>H1363220</v>
          </cell>
          <cell r="D20">
            <v>0</v>
          </cell>
          <cell r="F20">
            <v>5</v>
          </cell>
          <cell r="G20" t="str">
            <v>Nacional</v>
          </cell>
        </row>
        <row r="21">
          <cell r="C21" t="str">
            <v>H1638400</v>
          </cell>
          <cell r="D21">
            <v>0</v>
          </cell>
          <cell r="F21">
            <v>5</v>
          </cell>
          <cell r="G21" t="str">
            <v>Nacional</v>
          </cell>
        </row>
        <row r="22">
          <cell r="C22" t="str">
            <v>H1638400</v>
          </cell>
          <cell r="D22">
            <v>0</v>
          </cell>
          <cell r="F22">
            <v>5</v>
          </cell>
          <cell r="G22" t="str">
            <v>Nacional</v>
          </cell>
        </row>
        <row r="23">
          <cell r="C23" t="str">
            <v>H1638400</v>
          </cell>
          <cell r="D23">
            <v>0</v>
          </cell>
          <cell r="F23">
            <v>5</v>
          </cell>
          <cell r="G23" t="str">
            <v>Nacional</v>
          </cell>
        </row>
        <row r="24">
          <cell r="C24" t="str">
            <v>H1646100</v>
          </cell>
          <cell r="D24">
            <v>0</v>
          </cell>
          <cell r="F24">
            <v>5</v>
          </cell>
          <cell r="G24" t="str">
            <v>Nacional</v>
          </cell>
        </row>
        <row r="25">
          <cell r="C25" t="str">
            <v>H1646100</v>
          </cell>
          <cell r="D25">
            <v>0</v>
          </cell>
          <cell r="F25">
            <v>5</v>
          </cell>
          <cell r="G25" t="str">
            <v>Nacional</v>
          </cell>
        </row>
        <row r="26">
          <cell r="C26" t="str">
            <v>H1646100</v>
          </cell>
          <cell r="D26">
            <v>0</v>
          </cell>
          <cell r="F26">
            <v>5</v>
          </cell>
          <cell r="G26" t="str">
            <v>Nacional</v>
          </cell>
        </row>
        <row r="27">
          <cell r="C27" t="str">
            <v>H1653300</v>
          </cell>
          <cell r="D27">
            <v>0</v>
          </cell>
          <cell r="F27">
            <v>5</v>
          </cell>
          <cell r="G27" t="str">
            <v>Nacional</v>
          </cell>
        </row>
        <row r="28">
          <cell r="C28" t="str">
            <v>H1653300</v>
          </cell>
          <cell r="D28">
            <v>0</v>
          </cell>
          <cell r="F28">
            <v>5</v>
          </cell>
          <cell r="G28" t="str">
            <v>Nacional</v>
          </cell>
        </row>
        <row r="29">
          <cell r="C29" t="str">
            <v>H1653300</v>
          </cell>
          <cell r="D29">
            <v>0</v>
          </cell>
          <cell r="F29">
            <v>5</v>
          </cell>
          <cell r="G29" t="str">
            <v>Nacional</v>
          </cell>
        </row>
        <row r="30">
          <cell r="C30" t="str">
            <v>H1712000</v>
          </cell>
          <cell r="D30">
            <v>0</v>
          </cell>
          <cell r="F30">
            <v>5</v>
          </cell>
          <cell r="G30" t="str">
            <v>Nacional</v>
          </cell>
        </row>
        <row r="31">
          <cell r="C31" t="str">
            <v>H1712000</v>
          </cell>
          <cell r="D31">
            <v>0</v>
          </cell>
          <cell r="F31">
            <v>5</v>
          </cell>
          <cell r="G31" t="str">
            <v>Nacional</v>
          </cell>
        </row>
        <row r="32">
          <cell r="C32" t="str">
            <v>H1712000</v>
          </cell>
          <cell r="D32">
            <v>0</v>
          </cell>
          <cell r="F32">
            <v>5</v>
          </cell>
          <cell r="G32" t="str">
            <v>Nacional</v>
          </cell>
        </row>
        <row r="33">
          <cell r="C33" t="str">
            <v>H1715600</v>
          </cell>
          <cell r="D33">
            <v>0</v>
          </cell>
          <cell r="F33">
            <v>5</v>
          </cell>
          <cell r="G33" t="str">
            <v>Nacional</v>
          </cell>
        </row>
        <row r="34">
          <cell r="C34" t="str">
            <v>H1715600</v>
          </cell>
          <cell r="D34">
            <v>0</v>
          </cell>
          <cell r="F34">
            <v>5</v>
          </cell>
          <cell r="G34" t="str">
            <v>Nacional</v>
          </cell>
        </row>
        <row r="35">
          <cell r="C35" t="str">
            <v>H1715600</v>
          </cell>
          <cell r="D35">
            <v>0</v>
          </cell>
          <cell r="F35">
            <v>5</v>
          </cell>
          <cell r="G35" t="str">
            <v>Nacional</v>
          </cell>
        </row>
        <row r="36">
          <cell r="C36" t="str">
            <v>H1725900</v>
          </cell>
          <cell r="D36">
            <v>0</v>
          </cell>
          <cell r="F36">
            <v>5</v>
          </cell>
          <cell r="G36" t="str">
            <v>Nacional</v>
          </cell>
        </row>
        <row r="37">
          <cell r="C37" t="str">
            <v>H1725900</v>
          </cell>
          <cell r="D37">
            <v>0</v>
          </cell>
          <cell r="F37">
            <v>5</v>
          </cell>
          <cell r="G37" t="str">
            <v>Nacional</v>
          </cell>
        </row>
        <row r="38">
          <cell r="C38" t="str">
            <v>H1725900</v>
          </cell>
          <cell r="D38">
            <v>0</v>
          </cell>
          <cell r="F38">
            <v>5</v>
          </cell>
          <cell r="G38" t="str">
            <v>Nacional</v>
          </cell>
        </row>
        <row r="39">
          <cell r="C39" t="str">
            <v>H1725920</v>
          </cell>
          <cell r="D39">
            <v>0</v>
          </cell>
          <cell r="F39">
            <v>5</v>
          </cell>
          <cell r="G39" t="str">
            <v>Nacional</v>
          </cell>
        </row>
        <row r="40">
          <cell r="C40" t="str">
            <v>H1725920</v>
          </cell>
          <cell r="D40">
            <v>0</v>
          </cell>
          <cell r="F40">
            <v>5</v>
          </cell>
          <cell r="G40" t="str">
            <v>Nacional</v>
          </cell>
        </row>
        <row r="41">
          <cell r="C41" t="str">
            <v>H1726520</v>
          </cell>
          <cell r="D41">
            <v>0</v>
          </cell>
          <cell r="F41">
            <v>0</v>
          </cell>
          <cell r="G41" t="str">
            <v>Nacional</v>
          </cell>
        </row>
        <row r="42">
          <cell r="C42" t="str">
            <v>H1726520</v>
          </cell>
          <cell r="D42">
            <v>0</v>
          </cell>
          <cell r="F42">
            <v>0</v>
          </cell>
          <cell r="G42" t="str">
            <v>Nacional</v>
          </cell>
        </row>
        <row r="43">
          <cell r="C43" t="str">
            <v>H1737700</v>
          </cell>
          <cell r="D43">
            <v>0</v>
          </cell>
          <cell r="F43">
            <v>5</v>
          </cell>
          <cell r="G43" t="str">
            <v>Nacional</v>
          </cell>
        </row>
        <row r="44">
          <cell r="C44" t="str">
            <v>H1737700</v>
          </cell>
          <cell r="D44">
            <v>0</v>
          </cell>
          <cell r="F44">
            <v>5</v>
          </cell>
          <cell r="G44" t="str">
            <v>Nacional</v>
          </cell>
        </row>
        <row r="45">
          <cell r="C45" t="str">
            <v>H1737700</v>
          </cell>
          <cell r="D45">
            <v>0</v>
          </cell>
          <cell r="F45">
            <v>5</v>
          </cell>
          <cell r="G45" t="str">
            <v>Nacional</v>
          </cell>
        </row>
        <row r="46">
          <cell r="C46" t="str">
            <v>H1772320</v>
          </cell>
          <cell r="D46">
            <v>0</v>
          </cell>
          <cell r="F46">
            <v>0</v>
          </cell>
          <cell r="G46" t="str">
            <v>Nacional</v>
          </cell>
        </row>
        <row r="47">
          <cell r="C47" t="str">
            <v>H1772320</v>
          </cell>
          <cell r="D47">
            <v>0</v>
          </cell>
          <cell r="F47">
            <v>0</v>
          </cell>
          <cell r="G47" t="str">
            <v>Nacional</v>
          </cell>
        </row>
        <row r="48">
          <cell r="C48" t="str">
            <v>H1776500</v>
          </cell>
          <cell r="D48">
            <v>0</v>
          </cell>
          <cell r="F48">
            <v>5</v>
          </cell>
          <cell r="G48" t="str">
            <v>Nacional</v>
          </cell>
        </row>
        <row r="49">
          <cell r="C49" t="str">
            <v>H1776500</v>
          </cell>
          <cell r="D49">
            <v>0</v>
          </cell>
          <cell r="F49">
            <v>5</v>
          </cell>
          <cell r="G49" t="str">
            <v>Nacional</v>
          </cell>
        </row>
        <row r="50">
          <cell r="C50" t="str">
            <v>H1776500</v>
          </cell>
          <cell r="D50">
            <v>0</v>
          </cell>
          <cell r="F50">
            <v>5</v>
          </cell>
          <cell r="G50" t="str">
            <v>Nacional</v>
          </cell>
        </row>
        <row r="51">
          <cell r="C51" t="str">
            <v>H1776700</v>
          </cell>
          <cell r="D51">
            <v>0</v>
          </cell>
          <cell r="F51">
            <v>5</v>
          </cell>
          <cell r="G51" t="str">
            <v>Nacional</v>
          </cell>
        </row>
        <row r="52">
          <cell r="C52" t="str">
            <v>H1776700</v>
          </cell>
          <cell r="D52">
            <v>0</v>
          </cell>
          <cell r="F52">
            <v>5</v>
          </cell>
          <cell r="G52" t="str">
            <v>Nacional</v>
          </cell>
        </row>
        <row r="53">
          <cell r="C53" t="str">
            <v>H1776700</v>
          </cell>
          <cell r="D53">
            <v>0</v>
          </cell>
          <cell r="F53">
            <v>5</v>
          </cell>
          <cell r="G53" t="str">
            <v>Nacional</v>
          </cell>
        </row>
        <row r="54">
          <cell r="C54" t="str">
            <v>H1779500</v>
          </cell>
          <cell r="D54">
            <v>0</v>
          </cell>
          <cell r="F54">
            <v>5</v>
          </cell>
          <cell r="G54" t="str">
            <v>Nacional</v>
          </cell>
        </row>
        <row r="55">
          <cell r="C55" t="str">
            <v>H1779500</v>
          </cell>
          <cell r="D55">
            <v>0</v>
          </cell>
          <cell r="F55">
            <v>5</v>
          </cell>
          <cell r="G55" t="str">
            <v>Nacional</v>
          </cell>
        </row>
        <row r="56">
          <cell r="C56" t="str">
            <v>H1779500</v>
          </cell>
          <cell r="D56">
            <v>0</v>
          </cell>
          <cell r="F56">
            <v>5</v>
          </cell>
          <cell r="G56" t="str">
            <v>Nacional</v>
          </cell>
        </row>
        <row r="57">
          <cell r="C57" t="str">
            <v>H1879000</v>
          </cell>
          <cell r="D57">
            <v>0</v>
          </cell>
          <cell r="F57">
            <v>5</v>
          </cell>
          <cell r="G57" t="str">
            <v>Nacional</v>
          </cell>
        </row>
        <row r="58">
          <cell r="C58" t="str">
            <v>H1879000</v>
          </cell>
          <cell r="D58">
            <v>0</v>
          </cell>
          <cell r="F58">
            <v>5</v>
          </cell>
          <cell r="G58" t="str">
            <v>Nacional</v>
          </cell>
        </row>
        <row r="59">
          <cell r="C59" t="str">
            <v>H1879000</v>
          </cell>
          <cell r="D59">
            <v>0</v>
          </cell>
          <cell r="F59">
            <v>5</v>
          </cell>
          <cell r="G59" t="str">
            <v>Nacional</v>
          </cell>
        </row>
        <row r="60">
          <cell r="C60" t="str">
            <v>H1942100</v>
          </cell>
          <cell r="D60">
            <v>0</v>
          </cell>
          <cell r="F60">
            <v>5</v>
          </cell>
          <cell r="G60" t="str">
            <v>Nacional</v>
          </cell>
        </row>
        <row r="61">
          <cell r="C61" t="str">
            <v>H1942100</v>
          </cell>
          <cell r="D61">
            <v>0</v>
          </cell>
          <cell r="F61">
            <v>5</v>
          </cell>
          <cell r="G61" t="str">
            <v>Nacional</v>
          </cell>
        </row>
        <row r="62">
          <cell r="C62" t="str">
            <v>H1942100</v>
          </cell>
          <cell r="D62">
            <v>0</v>
          </cell>
          <cell r="F62">
            <v>5</v>
          </cell>
          <cell r="G62" t="str">
            <v>Nacional</v>
          </cell>
        </row>
        <row r="63">
          <cell r="C63" t="str">
            <v>H1942120</v>
          </cell>
          <cell r="D63">
            <v>0</v>
          </cell>
          <cell r="F63">
            <v>0</v>
          </cell>
          <cell r="G63" t="str">
            <v>Nacional</v>
          </cell>
        </row>
        <row r="64">
          <cell r="C64" t="str">
            <v>H1942120</v>
          </cell>
          <cell r="D64">
            <v>0</v>
          </cell>
          <cell r="F64">
            <v>0</v>
          </cell>
          <cell r="G64" t="str">
            <v>Nacional</v>
          </cell>
        </row>
        <row r="65">
          <cell r="C65" t="str">
            <v>H1943320</v>
          </cell>
          <cell r="D65">
            <v>0</v>
          </cell>
          <cell r="F65">
            <v>0</v>
          </cell>
          <cell r="G65" t="str">
            <v>Nacional</v>
          </cell>
        </row>
        <row r="66">
          <cell r="C66" t="str">
            <v>H1943320</v>
          </cell>
          <cell r="D66">
            <v>0</v>
          </cell>
          <cell r="F66">
            <v>0</v>
          </cell>
          <cell r="G66" t="str">
            <v>Nacional</v>
          </cell>
        </row>
        <row r="67">
          <cell r="C67" t="str">
            <v>H2012520</v>
          </cell>
          <cell r="D67">
            <v>0</v>
          </cell>
          <cell r="F67">
            <v>0</v>
          </cell>
          <cell r="G67" t="str">
            <v>Nacional</v>
          </cell>
        </row>
        <row r="68">
          <cell r="C68" t="str">
            <v>H2012520</v>
          </cell>
          <cell r="D68">
            <v>0</v>
          </cell>
          <cell r="F68">
            <v>0</v>
          </cell>
          <cell r="G68" t="str">
            <v>Nacional</v>
          </cell>
        </row>
        <row r="69">
          <cell r="C69" t="str">
            <v>H2012900</v>
          </cell>
          <cell r="D69">
            <v>0</v>
          </cell>
          <cell r="F69">
            <v>5</v>
          </cell>
          <cell r="G69" t="str">
            <v>Nacional</v>
          </cell>
        </row>
        <row r="70">
          <cell r="C70" t="str">
            <v>H2012900</v>
          </cell>
          <cell r="D70">
            <v>0</v>
          </cell>
          <cell r="F70">
            <v>5</v>
          </cell>
          <cell r="G70" t="str">
            <v>Nacional</v>
          </cell>
        </row>
        <row r="71">
          <cell r="C71" t="str">
            <v>H2012900</v>
          </cell>
          <cell r="D71">
            <v>0</v>
          </cell>
          <cell r="F71">
            <v>5</v>
          </cell>
          <cell r="G71" t="str">
            <v>Nacional</v>
          </cell>
        </row>
        <row r="72">
          <cell r="C72" t="str">
            <v>H2012920</v>
          </cell>
          <cell r="D72">
            <v>0</v>
          </cell>
          <cell r="F72">
            <v>0</v>
          </cell>
          <cell r="G72" t="str">
            <v>Nacional</v>
          </cell>
        </row>
        <row r="73">
          <cell r="C73" t="str">
            <v>H2012920</v>
          </cell>
          <cell r="D73">
            <v>0</v>
          </cell>
          <cell r="F73">
            <v>0</v>
          </cell>
          <cell r="G73" t="str">
            <v>Nacional</v>
          </cell>
        </row>
        <row r="74">
          <cell r="C74" t="str">
            <v>H2033200</v>
          </cell>
          <cell r="D74">
            <v>0</v>
          </cell>
          <cell r="F74">
            <v>5</v>
          </cell>
          <cell r="G74" t="str">
            <v>Nacional</v>
          </cell>
        </row>
        <row r="75">
          <cell r="C75" t="str">
            <v>H2033200</v>
          </cell>
          <cell r="D75">
            <v>0</v>
          </cell>
          <cell r="F75">
            <v>5</v>
          </cell>
          <cell r="G75" t="str">
            <v>Nacional</v>
          </cell>
        </row>
        <row r="76">
          <cell r="C76" t="str">
            <v>H2033200</v>
          </cell>
          <cell r="D76">
            <v>0</v>
          </cell>
          <cell r="F76">
            <v>5</v>
          </cell>
          <cell r="G76" t="str">
            <v>Nacional</v>
          </cell>
        </row>
        <row r="77">
          <cell r="C77" t="str">
            <v>H2039900</v>
          </cell>
          <cell r="D77">
            <v>0</v>
          </cell>
          <cell r="F77">
            <v>5</v>
          </cell>
          <cell r="G77" t="str">
            <v>Nacional</v>
          </cell>
        </row>
        <row r="78">
          <cell r="C78" t="str">
            <v>H2039900</v>
          </cell>
          <cell r="D78">
            <v>0</v>
          </cell>
          <cell r="F78">
            <v>5</v>
          </cell>
          <cell r="G78" t="str">
            <v>Nacional</v>
          </cell>
        </row>
        <row r="79">
          <cell r="C79" t="str">
            <v>H2039900</v>
          </cell>
          <cell r="D79">
            <v>0</v>
          </cell>
          <cell r="F79">
            <v>5</v>
          </cell>
          <cell r="G79" t="str">
            <v>Nacional</v>
          </cell>
        </row>
        <row r="80">
          <cell r="C80" t="str">
            <v>H2039920</v>
          </cell>
          <cell r="D80">
            <v>0</v>
          </cell>
          <cell r="F80">
            <v>5</v>
          </cell>
          <cell r="G80" t="str">
            <v>Nacional</v>
          </cell>
        </row>
        <row r="81">
          <cell r="C81" t="str">
            <v>H2039920</v>
          </cell>
          <cell r="D81">
            <v>0</v>
          </cell>
          <cell r="F81">
            <v>5</v>
          </cell>
          <cell r="G81" t="str">
            <v>Nacional</v>
          </cell>
        </row>
        <row r="82">
          <cell r="C82" t="str">
            <v>H2051720</v>
          </cell>
          <cell r="D82">
            <v>0</v>
          </cell>
          <cell r="F82">
            <v>5</v>
          </cell>
          <cell r="G82" t="str">
            <v>Nacional</v>
          </cell>
        </row>
        <row r="83">
          <cell r="C83" t="str">
            <v>H2051720</v>
          </cell>
          <cell r="D83">
            <v>0</v>
          </cell>
          <cell r="F83">
            <v>5</v>
          </cell>
          <cell r="G83" t="str">
            <v>Nacional</v>
          </cell>
        </row>
        <row r="84">
          <cell r="C84" t="str">
            <v>H2051720</v>
          </cell>
          <cell r="D84">
            <v>0</v>
          </cell>
          <cell r="F84">
            <v>5</v>
          </cell>
          <cell r="G84" t="str">
            <v>Nacional</v>
          </cell>
        </row>
        <row r="85">
          <cell r="C85" t="str">
            <v>H2060900</v>
          </cell>
          <cell r="D85">
            <v>0</v>
          </cell>
          <cell r="F85">
            <v>5</v>
          </cell>
          <cell r="G85" t="str">
            <v>Nacional</v>
          </cell>
        </row>
        <row r="86">
          <cell r="C86" t="str">
            <v>H2060900</v>
          </cell>
          <cell r="D86">
            <v>0</v>
          </cell>
          <cell r="F86">
            <v>5</v>
          </cell>
          <cell r="G86" t="str">
            <v>Nacional</v>
          </cell>
        </row>
        <row r="87">
          <cell r="C87" t="str">
            <v>H2060900</v>
          </cell>
          <cell r="D87">
            <v>0</v>
          </cell>
          <cell r="F87">
            <v>5</v>
          </cell>
          <cell r="G87" t="str">
            <v>Nacional</v>
          </cell>
        </row>
        <row r="88">
          <cell r="C88" t="str">
            <v>H2061100</v>
          </cell>
          <cell r="D88">
            <v>0</v>
          </cell>
          <cell r="F88">
            <v>5</v>
          </cell>
          <cell r="G88" t="str">
            <v>Nacional</v>
          </cell>
        </row>
        <row r="89">
          <cell r="C89" t="str">
            <v>H2061100</v>
          </cell>
          <cell r="D89">
            <v>0</v>
          </cell>
          <cell r="F89">
            <v>5</v>
          </cell>
          <cell r="G89" t="str">
            <v>Nacional</v>
          </cell>
        </row>
        <row r="90">
          <cell r="C90" t="str">
            <v>H2061100</v>
          </cell>
          <cell r="D90">
            <v>0</v>
          </cell>
          <cell r="F90">
            <v>5</v>
          </cell>
          <cell r="G90" t="str">
            <v>Nacional</v>
          </cell>
        </row>
        <row r="91">
          <cell r="C91" t="str">
            <v>H2065900</v>
          </cell>
          <cell r="D91">
            <v>0</v>
          </cell>
          <cell r="F91">
            <v>5</v>
          </cell>
          <cell r="G91" t="str">
            <v>Nacional</v>
          </cell>
        </row>
        <row r="92">
          <cell r="C92" t="str">
            <v>H2065900</v>
          </cell>
          <cell r="D92">
            <v>0</v>
          </cell>
          <cell r="F92">
            <v>5</v>
          </cell>
          <cell r="G92" t="str">
            <v>Nacional</v>
          </cell>
        </row>
        <row r="93">
          <cell r="C93" t="str">
            <v>H2065900</v>
          </cell>
          <cell r="D93">
            <v>0</v>
          </cell>
          <cell r="F93">
            <v>5</v>
          </cell>
          <cell r="G93" t="str">
            <v>Nacional</v>
          </cell>
        </row>
        <row r="94">
          <cell r="C94" t="str">
            <v>H2066100</v>
          </cell>
          <cell r="D94">
            <v>0</v>
          </cell>
          <cell r="F94">
            <v>5</v>
          </cell>
          <cell r="G94" t="str">
            <v>Nacional</v>
          </cell>
        </row>
        <row r="95">
          <cell r="C95" t="str">
            <v>H2066100</v>
          </cell>
          <cell r="D95">
            <v>0</v>
          </cell>
          <cell r="F95">
            <v>5</v>
          </cell>
          <cell r="G95" t="str">
            <v>Nacional</v>
          </cell>
        </row>
        <row r="96">
          <cell r="C96" t="str">
            <v>H2066100</v>
          </cell>
          <cell r="D96">
            <v>0</v>
          </cell>
          <cell r="F96">
            <v>5</v>
          </cell>
          <cell r="G96" t="str">
            <v>Nacional</v>
          </cell>
        </row>
        <row r="97">
          <cell r="C97" t="str">
            <v>M0354201</v>
          </cell>
          <cell r="D97">
            <v>0</v>
          </cell>
          <cell r="F97">
            <v>2</v>
          </cell>
          <cell r="G97" t="str">
            <v>Importado</v>
          </cell>
        </row>
        <row r="98">
          <cell r="C98" t="str">
            <v>M0354201</v>
          </cell>
          <cell r="D98">
            <v>0</v>
          </cell>
          <cell r="F98">
            <v>2</v>
          </cell>
          <cell r="G98" t="str">
            <v>Importado</v>
          </cell>
        </row>
        <row r="99">
          <cell r="C99" t="str">
            <v>M0354201</v>
          </cell>
          <cell r="D99">
            <v>0</v>
          </cell>
          <cell r="F99">
            <v>2</v>
          </cell>
          <cell r="G99" t="str">
            <v>Importado</v>
          </cell>
        </row>
        <row r="100">
          <cell r="C100" t="str">
            <v>M0354201</v>
          </cell>
          <cell r="D100">
            <v>0</v>
          </cell>
          <cell r="F100">
            <v>2</v>
          </cell>
          <cell r="G100" t="str">
            <v>Importado</v>
          </cell>
        </row>
        <row r="101">
          <cell r="C101" t="str">
            <v>M0354201</v>
          </cell>
          <cell r="D101">
            <v>0</v>
          </cell>
          <cell r="F101">
            <v>2</v>
          </cell>
          <cell r="G101" t="str">
            <v>Importado</v>
          </cell>
        </row>
        <row r="102">
          <cell r="C102" t="str">
            <v>M0366101</v>
          </cell>
          <cell r="D102">
            <v>0</v>
          </cell>
          <cell r="F102">
            <v>2</v>
          </cell>
          <cell r="G102" t="str">
            <v>Importado</v>
          </cell>
        </row>
        <row r="103">
          <cell r="C103" t="str">
            <v>M0366101</v>
          </cell>
          <cell r="D103">
            <v>0</v>
          </cell>
          <cell r="F103">
            <v>2</v>
          </cell>
          <cell r="G103" t="str">
            <v>Importado</v>
          </cell>
        </row>
        <row r="104">
          <cell r="C104" t="str">
            <v>M0366101</v>
          </cell>
          <cell r="D104">
            <v>0</v>
          </cell>
          <cell r="F104">
            <v>2</v>
          </cell>
          <cell r="G104" t="str">
            <v>Importado</v>
          </cell>
        </row>
        <row r="105">
          <cell r="C105" t="str">
            <v>M0900404</v>
          </cell>
          <cell r="D105">
            <v>0</v>
          </cell>
          <cell r="F105">
            <v>2</v>
          </cell>
          <cell r="G105" t="str">
            <v>Importado</v>
          </cell>
        </row>
        <row r="106">
          <cell r="C106" t="str">
            <v>M0900404</v>
          </cell>
          <cell r="D106">
            <v>0</v>
          </cell>
          <cell r="F106">
            <v>2</v>
          </cell>
          <cell r="G106" t="str">
            <v>Importado</v>
          </cell>
        </row>
        <row r="107">
          <cell r="C107" t="str">
            <v>M0900404</v>
          </cell>
          <cell r="D107">
            <v>0</v>
          </cell>
          <cell r="F107">
            <v>2</v>
          </cell>
          <cell r="G107" t="str">
            <v>Importado</v>
          </cell>
        </row>
        <row r="108">
          <cell r="C108" t="str">
            <v>M1037302</v>
          </cell>
          <cell r="D108">
            <v>0</v>
          </cell>
          <cell r="F108">
            <v>2</v>
          </cell>
          <cell r="G108" t="str">
            <v>Importado</v>
          </cell>
        </row>
        <row r="109">
          <cell r="C109" t="str">
            <v>M1037302</v>
          </cell>
          <cell r="D109">
            <v>0</v>
          </cell>
          <cell r="F109">
            <v>2</v>
          </cell>
          <cell r="G109" t="str">
            <v>Importado</v>
          </cell>
        </row>
        <row r="110">
          <cell r="C110" t="str">
            <v>M1037302</v>
          </cell>
          <cell r="D110">
            <v>0</v>
          </cell>
          <cell r="F110">
            <v>2</v>
          </cell>
          <cell r="G110" t="str">
            <v>Importado</v>
          </cell>
        </row>
        <row r="111">
          <cell r="C111" t="str">
            <v>M1037302</v>
          </cell>
          <cell r="D111">
            <v>0</v>
          </cell>
          <cell r="F111">
            <v>2</v>
          </cell>
          <cell r="G111" t="str">
            <v>Importado</v>
          </cell>
        </row>
        <row r="112">
          <cell r="C112" t="str">
            <v>M1037302</v>
          </cell>
          <cell r="D112">
            <v>0</v>
          </cell>
          <cell r="F112">
            <v>2</v>
          </cell>
          <cell r="G112" t="str">
            <v>Importado</v>
          </cell>
        </row>
        <row r="113">
          <cell r="C113" t="str">
            <v>M1051505</v>
          </cell>
          <cell r="D113">
            <v>0</v>
          </cell>
          <cell r="F113">
            <v>2</v>
          </cell>
          <cell r="G113" t="str">
            <v>Importado</v>
          </cell>
        </row>
        <row r="114">
          <cell r="C114" t="str">
            <v>M1051505</v>
          </cell>
          <cell r="D114">
            <v>0</v>
          </cell>
          <cell r="F114">
            <v>2</v>
          </cell>
          <cell r="G114" t="str">
            <v>Importado</v>
          </cell>
        </row>
        <row r="115">
          <cell r="C115" t="str">
            <v>M1051505</v>
          </cell>
          <cell r="D115">
            <v>0</v>
          </cell>
          <cell r="F115">
            <v>2</v>
          </cell>
          <cell r="G115" t="str">
            <v>Importado</v>
          </cell>
        </row>
        <row r="116">
          <cell r="C116" t="str">
            <v>M1051505</v>
          </cell>
          <cell r="D116">
            <v>0</v>
          </cell>
          <cell r="F116">
            <v>2</v>
          </cell>
          <cell r="G116" t="str">
            <v>Importado</v>
          </cell>
        </row>
        <row r="117">
          <cell r="C117" t="str">
            <v>M1051505</v>
          </cell>
          <cell r="D117">
            <v>0</v>
          </cell>
          <cell r="F117">
            <v>2</v>
          </cell>
          <cell r="G117" t="str">
            <v>Importado</v>
          </cell>
        </row>
        <row r="118">
          <cell r="C118" t="str">
            <v>M1051505</v>
          </cell>
          <cell r="D118">
            <v>0</v>
          </cell>
          <cell r="F118">
            <v>2</v>
          </cell>
          <cell r="G118" t="str">
            <v>Importado</v>
          </cell>
        </row>
        <row r="119">
          <cell r="C119" t="str">
            <v>M1051505</v>
          </cell>
          <cell r="D119">
            <v>0</v>
          </cell>
          <cell r="F119">
            <v>2</v>
          </cell>
          <cell r="G119" t="str">
            <v>Importado</v>
          </cell>
        </row>
        <row r="120">
          <cell r="C120" t="str">
            <v>M2980604</v>
          </cell>
          <cell r="D120">
            <v>0</v>
          </cell>
          <cell r="F120">
            <v>2</v>
          </cell>
          <cell r="G120" t="str">
            <v>Importado</v>
          </cell>
        </row>
        <row r="121">
          <cell r="C121" t="str">
            <v>M2980604</v>
          </cell>
          <cell r="D121">
            <v>0</v>
          </cell>
          <cell r="F121">
            <v>2</v>
          </cell>
          <cell r="G121" t="str">
            <v>Importado</v>
          </cell>
        </row>
        <row r="122">
          <cell r="C122" t="str">
            <v>M2980604</v>
          </cell>
          <cell r="D122">
            <v>0</v>
          </cell>
          <cell r="F122">
            <v>2</v>
          </cell>
          <cell r="G122" t="str">
            <v>Importado</v>
          </cell>
        </row>
        <row r="123">
          <cell r="C123" t="str">
            <v>M2980604</v>
          </cell>
          <cell r="D123">
            <v>0</v>
          </cell>
          <cell r="F123">
            <v>2</v>
          </cell>
          <cell r="G123" t="str">
            <v>Importado</v>
          </cell>
        </row>
        <row r="124">
          <cell r="C124" t="str">
            <v>M2980604</v>
          </cell>
          <cell r="D124">
            <v>0</v>
          </cell>
          <cell r="F124">
            <v>2</v>
          </cell>
          <cell r="G124" t="str">
            <v>Importado</v>
          </cell>
        </row>
        <row r="125">
          <cell r="C125" t="str">
            <v>M3262003</v>
          </cell>
          <cell r="D125">
            <v>0</v>
          </cell>
          <cell r="F125">
            <v>2</v>
          </cell>
          <cell r="G125" t="str">
            <v>Importado</v>
          </cell>
        </row>
        <row r="126">
          <cell r="C126" t="str">
            <v>M3262003</v>
          </cell>
          <cell r="D126">
            <v>0</v>
          </cell>
          <cell r="F126">
            <v>2</v>
          </cell>
          <cell r="G126" t="str">
            <v>Importado</v>
          </cell>
        </row>
        <row r="127">
          <cell r="C127" t="str">
            <v>M3262003</v>
          </cell>
          <cell r="D127">
            <v>0</v>
          </cell>
          <cell r="F127">
            <v>2</v>
          </cell>
          <cell r="G127" t="str">
            <v>Importado</v>
          </cell>
        </row>
        <row r="128">
          <cell r="C128" t="str">
            <v>M4252201</v>
          </cell>
          <cell r="D128">
            <v>0</v>
          </cell>
          <cell r="F128">
            <v>2</v>
          </cell>
          <cell r="G128" t="str">
            <v>Importado</v>
          </cell>
        </row>
        <row r="129">
          <cell r="C129" t="str">
            <v>M4252201</v>
          </cell>
          <cell r="D129">
            <v>0</v>
          </cell>
          <cell r="F129">
            <v>2</v>
          </cell>
          <cell r="G129" t="str">
            <v>Importado</v>
          </cell>
        </row>
        <row r="130">
          <cell r="C130" t="str">
            <v>M4252201</v>
          </cell>
          <cell r="D130">
            <v>0</v>
          </cell>
          <cell r="F130">
            <v>2</v>
          </cell>
          <cell r="G130" t="str">
            <v>Importado</v>
          </cell>
        </row>
        <row r="131">
          <cell r="C131" t="str">
            <v>M4252201</v>
          </cell>
          <cell r="D131">
            <v>0</v>
          </cell>
          <cell r="F131">
            <v>2</v>
          </cell>
          <cell r="G131" t="str">
            <v>Importado</v>
          </cell>
        </row>
        <row r="132">
          <cell r="C132" t="str">
            <v>M4252201</v>
          </cell>
          <cell r="D132">
            <v>0</v>
          </cell>
          <cell r="F132">
            <v>2</v>
          </cell>
          <cell r="G132" t="str">
            <v>Importado</v>
          </cell>
        </row>
        <row r="133">
          <cell r="C133" t="str">
            <v>M4804200</v>
          </cell>
          <cell r="D133">
            <v>0</v>
          </cell>
          <cell r="F133">
            <v>2</v>
          </cell>
          <cell r="G133" t="str">
            <v>Importado</v>
          </cell>
        </row>
        <row r="134">
          <cell r="C134" t="str">
            <v>M4804200</v>
          </cell>
          <cell r="D134">
            <v>0</v>
          </cell>
          <cell r="F134">
            <v>2</v>
          </cell>
          <cell r="G134" t="str">
            <v>Importado</v>
          </cell>
        </row>
        <row r="135">
          <cell r="C135" t="str">
            <v>M4804200</v>
          </cell>
          <cell r="D135">
            <v>0</v>
          </cell>
          <cell r="F135">
            <v>2</v>
          </cell>
          <cell r="G135" t="str">
            <v>Importado</v>
          </cell>
        </row>
        <row r="136">
          <cell r="C136" t="str">
            <v>M4804200</v>
          </cell>
          <cell r="D136">
            <v>0</v>
          </cell>
          <cell r="F136">
            <v>2</v>
          </cell>
          <cell r="G136" t="str">
            <v>Importado</v>
          </cell>
        </row>
        <row r="137">
          <cell r="C137" t="str">
            <v>M4804200</v>
          </cell>
          <cell r="D137">
            <v>0</v>
          </cell>
          <cell r="F137">
            <v>2</v>
          </cell>
          <cell r="G137" t="str">
            <v>Importado</v>
          </cell>
        </row>
        <row r="138">
          <cell r="C138" t="str">
            <v>M4804200</v>
          </cell>
          <cell r="D138">
            <v>0</v>
          </cell>
          <cell r="F138">
            <v>2</v>
          </cell>
          <cell r="G138" t="str">
            <v>Importado</v>
          </cell>
        </row>
        <row r="139">
          <cell r="C139" t="str">
            <v>M4804200</v>
          </cell>
          <cell r="D139">
            <v>0</v>
          </cell>
          <cell r="F139">
            <v>2</v>
          </cell>
          <cell r="G139" t="str">
            <v>Importado</v>
          </cell>
        </row>
        <row r="140">
          <cell r="C140" t="str">
            <v>M4804802</v>
          </cell>
          <cell r="D140">
            <v>0</v>
          </cell>
          <cell r="F140">
            <v>2</v>
          </cell>
          <cell r="G140" t="str">
            <v>Importado</v>
          </cell>
        </row>
        <row r="141">
          <cell r="C141" t="str">
            <v>M4804802</v>
          </cell>
          <cell r="D141">
            <v>0</v>
          </cell>
          <cell r="F141">
            <v>2</v>
          </cell>
          <cell r="G141" t="str">
            <v>Importado</v>
          </cell>
        </row>
        <row r="142">
          <cell r="C142" t="str">
            <v>M4804802</v>
          </cell>
          <cell r="D142">
            <v>0</v>
          </cell>
          <cell r="F142">
            <v>2</v>
          </cell>
          <cell r="G142" t="str">
            <v>Importado</v>
          </cell>
        </row>
        <row r="143">
          <cell r="C143" t="str">
            <v>M4804802</v>
          </cell>
          <cell r="D143">
            <v>0</v>
          </cell>
          <cell r="F143">
            <v>2</v>
          </cell>
          <cell r="G143" t="str">
            <v>Importado</v>
          </cell>
        </row>
        <row r="144">
          <cell r="C144" t="str">
            <v>M4804802</v>
          </cell>
          <cell r="D144">
            <v>0</v>
          </cell>
          <cell r="F144">
            <v>2</v>
          </cell>
          <cell r="G144" t="str">
            <v>Importado</v>
          </cell>
        </row>
        <row r="145">
          <cell r="C145" t="str">
            <v>M4804802</v>
          </cell>
          <cell r="D145">
            <v>0</v>
          </cell>
          <cell r="F145">
            <v>2</v>
          </cell>
          <cell r="G145" t="str">
            <v>Importado</v>
          </cell>
        </row>
        <row r="146">
          <cell r="C146" t="str">
            <v>M4804802</v>
          </cell>
          <cell r="D146">
            <v>0</v>
          </cell>
          <cell r="F146">
            <v>2</v>
          </cell>
          <cell r="G146" t="str">
            <v>Importado</v>
          </cell>
        </row>
        <row r="147">
          <cell r="C147" t="str">
            <v>M5030801</v>
          </cell>
          <cell r="D147">
            <v>0</v>
          </cell>
          <cell r="F147">
            <v>2</v>
          </cell>
          <cell r="G147" t="str">
            <v>Importado</v>
          </cell>
        </row>
        <row r="148">
          <cell r="C148" t="str">
            <v>M5030801</v>
          </cell>
          <cell r="D148">
            <v>0</v>
          </cell>
          <cell r="F148">
            <v>2</v>
          </cell>
          <cell r="G148" t="str">
            <v>Importado</v>
          </cell>
        </row>
        <row r="149">
          <cell r="C149" t="str">
            <v>M5030801</v>
          </cell>
          <cell r="D149">
            <v>0</v>
          </cell>
          <cell r="F149">
            <v>2</v>
          </cell>
          <cell r="G149" t="str">
            <v>Importado</v>
          </cell>
        </row>
        <row r="150">
          <cell r="C150" t="str">
            <v>M5030801</v>
          </cell>
          <cell r="D150">
            <v>0</v>
          </cell>
          <cell r="F150">
            <v>2</v>
          </cell>
          <cell r="G150" t="str">
            <v>Importado</v>
          </cell>
        </row>
        <row r="151">
          <cell r="C151" t="str">
            <v>M5030801</v>
          </cell>
          <cell r="D151">
            <v>0</v>
          </cell>
          <cell r="F151">
            <v>2</v>
          </cell>
          <cell r="G151" t="str">
            <v>Importado</v>
          </cell>
        </row>
        <row r="152">
          <cell r="C152" t="str">
            <v>M5038902</v>
          </cell>
          <cell r="D152">
            <v>0</v>
          </cell>
          <cell r="F152">
            <v>2</v>
          </cell>
          <cell r="G152" t="str">
            <v>Importado</v>
          </cell>
        </row>
        <row r="153">
          <cell r="C153" t="str">
            <v>M5038902</v>
          </cell>
          <cell r="D153">
            <v>0</v>
          </cell>
          <cell r="F153">
            <v>2</v>
          </cell>
          <cell r="G153" t="str">
            <v>Importado</v>
          </cell>
        </row>
        <row r="154">
          <cell r="C154" t="str">
            <v>M5038902</v>
          </cell>
          <cell r="D154">
            <v>0</v>
          </cell>
          <cell r="F154">
            <v>2</v>
          </cell>
          <cell r="G154" t="str">
            <v>Importado</v>
          </cell>
        </row>
        <row r="155">
          <cell r="C155" t="str">
            <v>M5063602</v>
          </cell>
          <cell r="D155">
            <v>0</v>
          </cell>
          <cell r="F155">
            <v>2</v>
          </cell>
          <cell r="G155" t="str">
            <v>Importado</v>
          </cell>
        </row>
        <row r="156">
          <cell r="C156" t="str">
            <v>M5063602</v>
          </cell>
          <cell r="D156">
            <v>0</v>
          </cell>
          <cell r="F156">
            <v>2</v>
          </cell>
          <cell r="G156" t="str">
            <v>Importado</v>
          </cell>
        </row>
        <row r="157">
          <cell r="C157" t="str">
            <v>M5063602</v>
          </cell>
          <cell r="D157">
            <v>0</v>
          </cell>
          <cell r="F157">
            <v>2</v>
          </cell>
          <cell r="G157" t="str">
            <v>Importado</v>
          </cell>
        </row>
        <row r="158">
          <cell r="C158" t="str">
            <v>M5070601</v>
          </cell>
          <cell r="D158">
            <v>0</v>
          </cell>
          <cell r="F158">
            <v>2</v>
          </cell>
          <cell r="G158" t="str">
            <v>Importado</v>
          </cell>
        </row>
        <row r="159">
          <cell r="C159" t="str">
            <v>M5070601</v>
          </cell>
          <cell r="D159">
            <v>0</v>
          </cell>
          <cell r="F159">
            <v>2</v>
          </cell>
          <cell r="G159" t="str">
            <v>Importado</v>
          </cell>
        </row>
        <row r="160">
          <cell r="C160" t="str">
            <v>M5070601</v>
          </cell>
          <cell r="D160">
            <v>0</v>
          </cell>
          <cell r="F160">
            <v>2</v>
          </cell>
          <cell r="G160" t="str">
            <v>Importado</v>
          </cell>
        </row>
        <row r="161">
          <cell r="C161" t="str">
            <v>M5541401</v>
          </cell>
          <cell r="D161">
            <v>0</v>
          </cell>
          <cell r="F161">
            <v>2</v>
          </cell>
          <cell r="G161" t="str">
            <v>Importado</v>
          </cell>
        </row>
        <row r="162">
          <cell r="C162" t="str">
            <v>M5541401</v>
          </cell>
          <cell r="D162">
            <v>0</v>
          </cell>
          <cell r="F162">
            <v>2</v>
          </cell>
          <cell r="G162" t="str">
            <v>Importado</v>
          </cell>
        </row>
        <row r="163">
          <cell r="C163" t="str">
            <v>M5541401</v>
          </cell>
          <cell r="D163">
            <v>0</v>
          </cell>
          <cell r="F163">
            <v>2</v>
          </cell>
          <cell r="G163" t="str">
            <v>Importado</v>
          </cell>
        </row>
        <row r="164">
          <cell r="C164" t="str">
            <v>M5541401</v>
          </cell>
          <cell r="D164">
            <v>0</v>
          </cell>
          <cell r="F164">
            <v>2</v>
          </cell>
          <cell r="G164" t="str">
            <v>Importado</v>
          </cell>
        </row>
        <row r="165">
          <cell r="C165" t="str">
            <v>M5541401</v>
          </cell>
          <cell r="D165">
            <v>0</v>
          </cell>
          <cell r="F165">
            <v>2</v>
          </cell>
          <cell r="G165" t="str">
            <v>Importado</v>
          </cell>
        </row>
        <row r="166">
          <cell r="C166" t="str">
            <v>M5541501</v>
          </cell>
          <cell r="D166">
            <v>0</v>
          </cell>
          <cell r="F166">
            <v>2</v>
          </cell>
          <cell r="G166" t="str">
            <v>Importado</v>
          </cell>
        </row>
        <row r="167">
          <cell r="C167" t="str">
            <v>M5541501</v>
          </cell>
          <cell r="D167">
            <v>0</v>
          </cell>
          <cell r="F167">
            <v>2</v>
          </cell>
          <cell r="G167" t="str">
            <v>Importado</v>
          </cell>
        </row>
        <row r="168">
          <cell r="C168" t="str">
            <v>M5541501</v>
          </cell>
          <cell r="D168">
            <v>0</v>
          </cell>
          <cell r="F168">
            <v>2</v>
          </cell>
          <cell r="G168" t="str">
            <v>Importado</v>
          </cell>
        </row>
        <row r="169">
          <cell r="C169" t="str">
            <v>M5541501</v>
          </cell>
          <cell r="D169">
            <v>0</v>
          </cell>
          <cell r="F169">
            <v>2</v>
          </cell>
          <cell r="G169" t="str">
            <v>Importado</v>
          </cell>
        </row>
        <row r="170">
          <cell r="C170" t="str">
            <v>M5541501</v>
          </cell>
          <cell r="D170">
            <v>0</v>
          </cell>
          <cell r="F170">
            <v>2</v>
          </cell>
          <cell r="G170" t="str">
            <v>Importado</v>
          </cell>
        </row>
        <row r="171">
          <cell r="C171" t="str">
            <v>M5541601</v>
          </cell>
          <cell r="D171">
            <v>0</v>
          </cell>
          <cell r="F171">
            <v>2</v>
          </cell>
          <cell r="G171" t="str">
            <v>Importado</v>
          </cell>
        </row>
        <row r="172">
          <cell r="C172" t="str">
            <v>M5541601</v>
          </cell>
          <cell r="D172">
            <v>0</v>
          </cell>
          <cell r="F172">
            <v>2</v>
          </cell>
          <cell r="G172" t="str">
            <v>Importado</v>
          </cell>
        </row>
        <row r="173">
          <cell r="C173" t="str">
            <v>M5541601</v>
          </cell>
          <cell r="D173">
            <v>0</v>
          </cell>
          <cell r="F173">
            <v>2</v>
          </cell>
          <cell r="G173" t="str">
            <v>Importado</v>
          </cell>
        </row>
        <row r="174">
          <cell r="C174" t="str">
            <v>M5541601</v>
          </cell>
          <cell r="D174">
            <v>0</v>
          </cell>
          <cell r="F174">
            <v>2</v>
          </cell>
          <cell r="G174" t="str">
            <v>Importado</v>
          </cell>
        </row>
        <row r="175">
          <cell r="C175" t="str">
            <v>M5541601</v>
          </cell>
          <cell r="D175">
            <v>0</v>
          </cell>
          <cell r="F175">
            <v>2</v>
          </cell>
          <cell r="G175" t="str">
            <v>Importado</v>
          </cell>
        </row>
        <row r="176">
          <cell r="C176" t="str">
            <v>M5541701</v>
          </cell>
          <cell r="D176">
            <v>0</v>
          </cell>
          <cell r="F176">
            <v>2</v>
          </cell>
          <cell r="G176" t="str">
            <v>Importado</v>
          </cell>
        </row>
        <row r="177">
          <cell r="C177" t="str">
            <v>M5541701</v>
          </cell>
          <cell r="D177">
            <v>0</v>
          </cell>
          <cell r="F177">
            <v>2</v>
          </cell>
          <cell r="G177" t="str">
            <v>Importado</v>
          </cell>
        </row>
        <row r="178">
          <cell r="C178" t="str">
            <v>M5541701</v>
          </cell>
          <cell r="D178">
            <v>0</v>
          </cell>
          <cell r="F178">
            <v>2</v>
          </cell>
          <cell r="G178" t="str">
            <v>Importado</v>
          </cell>
        </row>
        <row r="179">
          <cell r="C179" t="str">
            <v>M5541701</v>
          </cell>
          <cell r="D179">
            <v>0</v>
          </cell>
          <cell r="F179">
            <v>2</v>
          </cell>
          <cell r="G179" t="str">
            <v>Importado</v>
          </cell>
        </row>
        <row r="180">
          <cell r="C180" t="str">
            <v>M5541801</v>
          </cell>
          <cell r="D180">
            <v>0</v>
          </cell>
          <cell r="F180">
            <v>2</v>
          </cell>
          <cell r="G180" t="str">
            <v>Importado</v>
          </cell>
        </row>
        <row r="181">
          <cell r="C181" t="str">
            <v>M5541801</v>
          </cell>
          <cell r="D181">
            <v>0</v>
          </cell>
          <cell r="F181">
            <v>2</v>
          </cell>
          <cell r="G181" t="str">
            <v>Importado</v>
          </cell>
        </row>
        <row r="182">
          <cell r="C182" t="str">
            <v>M5541801</v>
          </cell>
          <cell r="D182">
            <v>0</v>
          </cell>
          <cell r="F182">
            <v>2</v>
          </cell>
          <cell r="G182" t="str">
            <v>Importado</v>
          </cell>
        </row>
        <row r="183">
          <cell r="C183" t="str">
            <v>M5541801</v>
          </cell>
          <cell r="D183">
            <v>0</v>
          </cell>
          <cell r="F183">
            <v>2</v>
          </cell>
          <cell r="G183" t="str">
            <v>Importado</v>
          </cell>
        </row>
        <row r="184">
          <cell r="C184" t="str">
            <v>M5541801</v>
          </cell>
          <cell r="D184">
            <v>0</v>
          </cell>
          <cell r="F184">
            <v>2</v>
          </cell>
          <cell r="G184" t="str">
            <v>Importado</v>
          </cell>
        </row>
        <row r="185">
          <cell r="C185" t="str">
            <v>M5542701</v>
          </cell>
          <cell r="D185">
            <v>0</v>
          </cell>
          <cell r="F185">
            <v>2</v>
          </cell>
          <cell r="G185" t="str">
            <v>Importado</v>
          </cell>
        </row>
        <row r="186">
          <cell r="C186" t="str">
            <v>M5542701</v>
          </cell>
          <cell r="D186">
            <v>0</v>
          </cell>
          <cell r="F186">
            <v>2</v>
          </cell>
          <cell r="G186" t="str">
            <v>Importado</v>
          </cell>
        </row>
        <row r="187">
          <cell r="C187" t="str">
            <v>M5542701</v>
          </cell>
          <cell r="D187">
            <v>0</v>
          </cell>
          <cell r="F187">
            <v>2</v>
          </cell>
          <cell r="G187" t="str">
            <v>Importado</v>
          </cell>
        </row>
        <row r="188">
          <cell r="C188" t="str">
            <v>M5542701</v>
          </cell>
          <cell r="D188">
            <v>0</v>
          </cell>
          <cell r="F188">
            <v>2</v>
          </cell>
          <cell r="G188" t="str">
            <v>Importado</v>
          </cell>
        </row>
        <row r="189">
          <cell r="C189" t="str">
            <v>M5542701</v>
          </cell>
          <cell r="D189">
            <v>0</v>
          </cell>
          <cell r="F189">
            <v>2</v>
          </cell>
          <cell r="G189" t="str">
            <v>Importado</v>
          </cell>
        </row>
        <row r="190">
          <cell r="C190" t="str">
            <v>M5891900</v>
          </cell>
          <cell r="D190">
            <v>0</v>
          </cell>
          <cell r="F190">
            <v>2</v>
          </cell>
          <cell r="G190" t="str">
            <v>Importado</v>
          </cell>
        </row>
        <row r="191">
          <cell r="C191" t="str">
            <v>M5891900</v>
          </cell>
          <cell r="D191">
            <v>0</v>
          </cell>
          <cell r="F191">
            <v>2</v>
          </cell>
          <cell r="G191" t="str">
            <v>Importado</v>
          </cell>
        </row>
        <row r="192">
          <cell r="C192" t="str">
            <v>M5891900</v>
          </cell>
          <cell r="D192">
            <v>0</v>
          </cell>
          <cell r="F192">
            <v>2</v>
          </cell>
          <cell r="G192" t="str">
            <v>Importado</v>
          </cell>
        </row>
        <row r="193">
          <cell r="C193" t="str">
            <v>M5891900</v>
          </cell>
          <cell r="D193">
            <v>0</v>
          </cell>
          <cell r="F193">
            <v>2</v>
          </cell>
          <cell r="G193" t="str">
            <v>Importado</v>
          </cell>
        </row>
        <row r="194">
          <cell r="C194" t="str">
            <v>M5891900</v>
          </cell>
          <cell r="D194">
            <v>0</v>
          </cell>
          <cell r="F194">
            <v>2</v>
          </cell>
          <cell r="G194" t="str">
            <v>Importado</v>
          </cell>
        </row>
        <row r="195">
          <cell r="C195" t="str">
            <v>M5891900</v>
          </cell>
          <cell r="D195">
            <v>0</v>
          </cell>
          <cell r="F195">
            <v>2</v>
          </cell>
          <cell r="G195" t="str">
            <v>Importado</v>
          </cell>
        </row>
        <row r="196">
          <cell r="C196" t="str">
            <v>M5891900</v>
          </cell>
          <cell r="D196">
            <v>0</v>
          </cell>
          <cell r="F196">
            <v>2</v>
          </cell>
          <cell r="G196" t="str">
            <v>Importado</v>
          </cell>
        </row>
        <row r="197">
          <cell r="C197" t="str">
            <v>M5907401</v>
          </cell>
          <cell r="D197">
            <v>0</v>
          </cell>
          <cell r="F197">
            <v>2</v>
          </cell>
          <cell r="G197" t="str">
            <v>Importado</v>
          </cell>
        </row>
        <row r="198">
          <cell r="C198" t="str">
            <v>M5907401</v>
          </cell>
          <cell r="D198">
            <v>0</v>
          </cell>
          <cell r="F198">
            <v>2</v>
          </cell>
          <cell r="G198" t="str">
            <v>Importado</v>
          </cell>
        </row>
        <row r="199">
          <cell r="C199" t="str">
            <v>M5907401</v>
          </cell>
          <cell r="D199">
            <v>0</v>
          </cell>
          <cell r="F199">
            <v>2</v>
          </cell>
          <cell r="G199" t="str">
            <v>Importado</v>
          </cell>
        </row>
        <row r="200">
          <cell r="C200" t="str">
            <v>M5907901</v>
          </cell>
          <cell r="D200">
            <v>0</v>
          </cell>
          <cell r="F200">
            <v>2</v>
          </cell>
          <cell r="G200" t="str">
            <v>Importado</v>
          </cell>
        </row>
        <row r="201">
          <cell r="C201" t="str">
            <v>M5907901</v>
          </cell>
          <cell r="D201">
            <v>0</v>
          </cell>
          <cell r="F201">
            <v>2</v>
          </cell>
          <cell r="G201" t="str">
            <v>Importado</v>
          </cell>
        </row>
        <row r="202">
          <cell r="C202" t="str">
            <v>M5907901</v>
          </cell>
          <cell r="D202">
            <v>0</v>
          </cell>
          <cell r="F202">
            <v>2</v>
          </cell>
          <cell r="G202" t="str">
            <v>Importado</v>
          </cell>
        </row>
        <row r="203">
          <cell r="C203" t="str">
            <v>M5907901</v>
          </cell>
          <cell r="D203">
            <v>0</v>
          </cell>
          <cell r="F203">
            <v>2</v>
          </cell>
          <cell r="G203" t="str">
            <v>Importado</v>
          </cell>
        </row>
        <row r="204">
          <cell r="C204" t="str">
            <v>M5907901</v>
          </cell>
          <cell r="D204">
            <v>0</v>
          </cell>
          <cell r="F204">
            <v>2</v>
          </cell>
          <cell r="G204" t="str">
            <v>Importado</v>
          </cell>
        </row>
        <row r="205">
          <cell r="C205" t="str">
            <v>M5907901</v>
          </cell>
          <cell r="D205">
            <v>0</v>
          </cell>
          <cell r="F205">
            <v>2</v>
          </cell>
          <cell r="G205" t="str">
            <v>Importado</v>
          </cell>
        </row>
        <row r="206">
          <cell r="C206" t="str">
            <v>M5907901</v>
          </cell>
          <cell r="D206">
            <v>0</v>
          </cell>
          <cell r="F206">
            <v>2</v>
          </cell>
          <cell r="G206" t="str">
            <v>Importado</v>
          </cell>
        </row>
        <row r="207">
          <cell r="C207" t="str">
            <v>M5908303</v>
          </cell>
          <cell r="D207">
            <v>0</v>
          </cell>
          <cell r="F207">
            <v>2</v>
          </cell>
          <cell r="G207" t="str">
            <v>Importado</v>
          </cell>
        </row>
        <row r="208">
          <cell r="C208" t="str">
            <v>M5908303</v>
          </cell>
          <cell r="D208">
            <v>0</v>
          </cell>
          <cell r="F208">
            <v>2</v>
          </cell>
          <cell r="G208" t="str">
            <v>Importado</v>
          </cell>
        </row>
        <row r="209">
          <cell r="C209" t="str">
            <v>M5908303</v>
          </cell>
          <cell r="D209">
            <v>0</v>
          </cell>
          <cell r="F209">
            <v>2</v>
          </cell>
          <cell r="G209" t="str">
            <v>Importado</v>
          </cell>
        </row>
        <row r="210">
          <cell r="C210" t="str">
            <v>M6334900</v>
          </cell>
          <cell r="D210">
            <v>0</v>
          </cell>
          <cell r="F210">
            <v>2</v>
          </cell>
          <cell r="G210" t="str">
            <v>Importado</v>
          </cell>
        </row>
        <row r="211">
          <cell r="C211" t="str">
            <v>M6334900</v>
          </cell>
          <cell r="D211">
            <v>0</v>
          </cell>
          <cell r="F211">
            <v>2</v>
          </cell>
          <cell r="G211" t="str">
            <v>Importado</v>
          </cell>
        </row>
        <row r="212">
          <cell r="C212" t="str">
            <v>M6334900</v>
          </cell>
          <cell r="D212">
            <v>0</v>
          </cell>
          <cell r="F212">
            <v>2</v>
          </cell>
          <cell r="G212" t="str">
            <v>Importado</v>
          </cell>
        </row>
        <row r="213">
          <cell r="C213" t="str">
            <v>M6334900</v>
          </cell>
          <cell r="D213">
            <v>0</v>
          </cell>
          <cell r="F213">
            <v>2</v>
          </cell>
          <cell r="G213" t="str">
            <v>Importado</v>
          </cell>
        </row>
        <row r="214">
          <cell r="C214" t="str">
            <v>M6334900</v>
          </cell>
          <cell r="D214">
            <v>0</v>
          </cell>
          <cell r="F214">
            <v>2</v>
          </cell>
          <cell r="G214" t="str">
            <v>Importado</v>
          </cell>
        </row>
        <row r="215">
          <cell r="C215" t="str">
            <v>M6335300</v>
          </cell>
          <cell r="D215">
            <v>0</v>
          </cell>
          <cell r="F215">
            <v>2</v>
          </cell>
          <cell r="G215" t="str">
            <v>Importado</v>
          </cell>
        </row>
        <row r="216">
          <cell r="C216" t="str">
            <v>M6335300</v>
          </cell>
          <cell r="D216">
            <v>0</v>
          </cell>
          <cell r="F216">
            <v>2</v>
          </cell>
          <cell r="G216" t="str">
            <v>Importado</v>
          </cell>
        </row>
        <row r="217">
          <cell r="C217" t="str">
            <v>M6335300</v>
          </cell>
          <cell r="D217">
            <v>0</v>
          </cell>
          <cell r="F217">
            <v>2</v>
          </cell>
          <cell r="G217" t="str">
            <v>Importado</v>
          </cell>
        </row>
        <row r="218">
          <cell r="C218" t="str">
            <v>M6335300</v>
          </cell>
          <cell r="D218">
            <v>0</v>
          </cell>
          <cell r="F218">
            <v>2</v>
          </cell>
          <cell r="G218" t="str">
            <v>Importado</v>
          </cell>
        </row>
        <row r="219">
          <cell r="C219" t="str">
            <v>M6335300</v>
          </cell>
          <cell r="D219">
            <v>0</v>
          </cell>
          <cell r="F219">
            <v>2</v>
          </cell>
          <cell r="G219" t="str">
            <v>Importado</v>
          </cell>
        </row>
        <row r="220">
          <cell r="C220" t="str">
            <v>M6336400</v>
          </cell>
          <cell r="D220">
            <v>0</v>
          </cell>
          <cell r="F220">
            <v>2</v>
          </cell>
          <cell r="G220" t="str">
            <v>Importado</v>
          </cell>
        </row>
        <row r="221">
          <cell r="C221" t="str">
            <v>M6336400</v>
          </cell>
          <cell r="D221">
            <v>0</v>
          </cell>
          <cell r="F221">
            <v>2</v>
          </cell>
          <cell r="G221" t="str">
            <v>Importado</v>
          </cell>
        </row>
        <row r="222">
          <cell r="C222" t="str">
            <v>M6336400</v>
          </cell>
          <cell r="D222">
            <v>0</v>
          </cell>
          <cell r="F222">
            <v>2</v>
          </cell>
          <cell r="G222" t="str">
            <v>Importado</v>
          </cell>
        </row>
        <row r="223">
          <cell r="C223" t="str">
            <v>M6336400</v>
          </cell>
          <cell r="D223">
            <v>0</v>
          </cell>
          <cell r="F223">
            <v>2</v>
          </cell>
          <cell r="G223" t="str">
            <v>Importado</v>
          </cell>
        </row>
        <row r="224">
          <cell r="C224" t="str">
            <v>M6336400</v>
          </cell>
          <cell r="D224">
            <v>0</v>
          </cell>
          <cell r="F224">
            <v>2</v>
          </cell>
          <cell r="G224" t="str">
            <v>Importado</v>
          </cell>
        </row>
        <row r="225">
          <cell r="C225" t="str">
            <v>M6336500</v>
          </cell>
          <cell r="D225">
            <v>0</v>
          </cell>
          <cell r="F225">
            <v>2</v>
          </cell>
          <cell r="G225" t="str">
            <v>Importado</v>
          </cell>
        </row>
        <row r="226">
          <cell r="C226" t="str">
            <v>M6336500</v>
          </cell>
          <cell r="D226">
            <v>0</v>
          </cell>
          <cell r="F226">
            <v>2</v>
          </cell>
          <cell r="G226" t="str">
            <v>Importado</v>
          </cell>
        </row>
        <row r="227">
          <cell r="C227" t="str">
            <v>M6336500</v>
          </cell>
          <cell r="D227">
            <v>0</v>
          </cell>
          <cell r="F227">
            <v>2</v>
          </cell>
          <cell r="G227" t="str">
            <v>Importado</v>
          </cell>
        </row>
        <row r="228">
          <cell r="C228" t="str">
            <v>M6336500</v>
          </cell>
          <cell r="D228">
            <v>0</v>
          </cell>
          <cell r="F228">
            <v>2</v>
          </cell>
          <cell r="G228" t="str">
            <v>Importado</v>
          </cell>
        </row>
        <row r="229">
          <cell r="C229" t="str">
            <v>M6336500</v>
          </cell>
          <cell r="D229">
            <v>0</v>
          </cell>
          <cell r="F229">
            <v>2</v>
          </cell>
          <cell r="G229" t="str">
            <v>Importado</v>
          </cell>
        </row>
        <row r="230">
          <cell r="C230" t="str">
            <v>M6336600</v>
          </cell>
          <cell r="D230">
            <v>0</v>
          </cell>
          <cell r="F230">
            <v>2</v>
          </cell>
          <cell r="G230" t="str">
            <v>Importado</v>
          </cell>
        </row>
        <row r="231">
          <cell r="C231" t="str">
            <v>M6336600</v>
          </cell>
          <cell r="D231">
            <v>0</v>
          </cell>
          <cell r="F231">
            <v>2</v>
          </cell>
          <cell r="G231" t="str">
            <v>Importado</v>
          </cell>
        </row>
        <row r="232">
          <cell r="C232" t="str">
            <v>M6336600</v>
          </cell>
          <cell r="D232">
            <v>0</v>
          </cell>
          <cell r="F232">
            <v>2</v>
          </cell>
          <cell r="G232" t="str">
            <v>Importado</v>
          </cell>
        </row>
        <row r="233">
          <cell r="C233" t="str">
            <v>M6336600</v>
          </cell>
          <cell r="D233">
            <v>0</v>
          </cell>
          <cell r="F233">
            <v>2</v>
          </cell>
          <cell r="G233" t="str">
            <v>Importado</v>
          </cell>
        </row>
        <row r="234">
          <cell r="C234" t="str">
            <v>M6336600</v>
          </cell>
          <cell r="D234">
            <v>0</v>
          </cell>
          <cell r="F234">
            <v>2</v>
          </cell>
          <cell r="G234" t="str">
            <v>Importado</v>
          </cell>
        </row>
        <row r="235">
          <cell r="C235" t="str">
            <v>M6336700</v>
          </cell>
          <cell r="D235">
            <v>0</v>
          </cell>
          <cell r="F235">
            <v>2</v>
          </cell>
          <cell r="G235" t="str">
            <v>Importado</v>
          </cell>
        </row>
        <row r="236">
          <cell r="C236" t="str">
            <v>M6336700</v>
          </cell>
          <cell r="D236">
            <v>0</v>
          </cell>
          <cell r="F236">
            <v>2</v>
          </cell>
          <cell r="G236" t="str">
            <v>Importado</v>
          </cell>
        </row>
        <row r="237">
          <cell r="C237" t="str">
            <v>M6336700</v>
          </cell>
          <cell r="D237">
            <v>0</v>
          </cell>
          <cell r="F237">
            <v>2</v>
          </cell>
          <cell r="G237" t="str">
            <v>Importado</v>
          </cell>
        </row>
        <row r="238">
          <cell r="C238" t="str">
            <v>M6336700</v>
          </cell>
          <cell r="D238">
            <v>0</v>
          </cell>
          <cell r="F238">
            <v>2</v>
          </cell>
          <cell r="G238" t="str">
            <v>Importado</v>
          </cell>
        </row>
        <row r="239">
          <cell r="C239" t="str">
            <v>M6336700</v>
          </cell>
          <cell r="D239">
            <v>0</v>
          </cell>
          <cell r="F239">
            <v>2</v>
          </cell>
          <cell r="G239" t="str">
            <v>Importado</v>
          </cell>
        </row>
        <row r="240">
          <cell r="C240" t="str">
            <v>M6336800</v>
          </cell>
          <cell r="D240">
            <v>0</v>
          </cell>
          <cell r="F240">
            <v>2</v>
          </cell>
          <cell r="G240" t="str">
            <v>Importado</v>
          </cell>
        </row>
        <row r="241">
          <cell r="C241" t="str">
            <v>M6336800</v>
          </cell>
          <cell r="D241">
            <v>0</v>
          </cell>
          <cell r="F241">
            <v>2</v>
          </cell>
          <cell r="G241" t="str">
            <v>Importado</v>
          </cell>
        </row>
        <row r="242">
          <cell r="C242" t="str">
            <v>M6336800</v>
          </cell>
          <cell r="D242">
            <v>0</v>
          </cell>
          <cell r="F242">
            <v>2</v>
          </cell>
          <cell r="G242" t="str">
            <v>Importado</v>
          </cell>
        </row>
        <row r="243">
          <cell r="C243" t="str">
            <v>M6336800</v>
          </cell>
          <cell r="D243">
            <v>0</v>
          </cell>
          <cell r="F243">
            <v>2</v>
          </cell>
          <cell r="G243" t="str">
            <v>Importado</v>
          </cell>
        </row>
        <row r="244">
          <cell r="C244" t="str">
            <v>M6633401</v>
          </cell>
          <cell r="D244">
            <v>0</v>
          </cell>
          <cell r="F244">
            <v>2</v>
          </cell>
          <cell r="G244" t="str">
            <v>Importado</v>
          </cell>
        </row>
        <row r="245">
          <cell r="C245" t="str">
            <v>M6633401</v>
          </cell>
          <cell r="D245">
            <v>0</v>
          </cell>
          <cell r="F245">
            <v>2</v>
          </cell>
          <cell r="G245" t="str">
            <v>Importado</v>
          </cell>
        </row>
        <row r="246">
          <cell r="C246" t="str">
            <v>M6633401</v>
          </cell>
          <cell r="D246">
            <v>0</v>
          </cell>
          <cell r="F246">
            <v>2</v>
          </cell>
          <cell r="G246" t="str">
            <v>Importado</v>
          </cell>
        </row>
        <row r="247">
          <cell r="C247" t="str">
            <v>M6633401</v>
          </cell>
          <cell r="D247">
            <v>0</v>
          </cell>
          <cell r="F247">
            <v>2</v>
          </cell>
          <cell r="G247" t="str">
            <v>Importado</v>
          </cell>
        </row>
        <row r="248">
          <cell r="C248" t="str">
            <v>M6633401</v>
          </cell>
          <cell r="D248">
            <v>0</v>
          </cell>
          <cell r="F248">
            <v>2</v>
          </cell>
          <cell r="G248" t="str">
            <v>Importado</v>
          </cell>
        </row>
        <row r="249">
          <cell r="C249" t="str">
            <v>M6633401</v>
          </cell>
          <cell r="D249">
            <v>0</v>
          </cell>
          <cell r="F249">
            <v>2</v>
          </cell>
          <cell r="G249" t="str">
            <v>Importado</v>
          </cell>
        </row>
        <row r="250">
          <cell r="C250" t="str">
            <v>M6633401</v>
          </cell>
          <cell r="D250">
            <v>0</v>
          </cell>
          <cell r="F250">
            <v>2</v>
          </cell>
          <cell r="G250" t="str">
            <v>Importado</v>
          </cell>
        </row>
        <row r="251">
          <cell r="C251" t="str">
            <v>M7970200</v>
          </cell>
          <cell r="D251">
            <v>0</v>
          </cell>
          <cell r="F251">
            <v>2</v>
          </cell>
          <cell r="G251" t="str">
            <v>Importado</v>
          </cell>
        </row>
        <row r="252">
          <cell r="C252" t="str">
            <v>M7970200</v>
          </cell>
          <cell r="D252">
            <v>0</v>
          </cell>
          <cell r="F252">
            <v>2</v>
          </cell>
          <cell r="G252" t="str">
            <v>Importado</v>
          </cell>
        </row>
        <row r="253">
          <cell r="C253" t="str">
            <v>M7970200</v>
          </cell>
          <cell r="D253">
            <v>0</v>
          </cell>
          <cell r="F253">
            <v>2</v>
          </cell>
          <cell r="G253" t="str">
            <v>Importado</v>
          </cell>
        </row>
        <row r="254">
          <cell r="C254" t="str">
            <v>M7970200</v>
          </cell>
          <cell r="D254">
            <v>0</v>
          </cell>
          <cell r="F254">
            <v>2</v>
          </cell>
          <cell r="G254" t="str">
            <v>Importado</v>
          </cell>
        </row>
        <row r="255">
          <cell r="C255" t="str">
            <v>M7970200</v>
          </cell>
          <cell r="D255">
            <v>0</v>
          </cell>
          <cell r="F255">
            <v>2</v>
          </cell>
          <cell r="G255" t="str">
            <v>Importado</v>
          </cell>
        </row>
        <row r="256">
          <cell r="C256" t="str">
            <v>M7970200</v>
          </cell>
          <cell r="D256">
            <v>0</v>
          </cell>
          <cell r="F256">
            <v>2</v>
          </cell>
          <cell r="G256" t="str">
            <v>Importado</v>
          </cell>
        </row>
        <row r="257">
          <cell r="C257" t="str">
            <v>M7970200</v>
          </cell>
          <cell r="D257">
            <v>0</v>
          </cell>
          <cell r="F257">
            <v>2</v>
          </cell>
          <cell r="G257" t="str">
            <v>Importado</v>
          </cell>
        </row>
        <row r="258">
          <cell r="C258" t="str">
            <v>M8073700</v>
          </cell>
          <cell r="D258">
            <v>0</v>
          </cell>
          <cell r="F258">
            <v>2</v>
          </cell>
          <cell r="G258" t="str">
            <v>Importado</v>
          </cell>
        </row>
        <row r="259">
          <cell r="C259" t="str">
            <v>M8073700</v>
          </cell>
          <cell r="D259">
            <v>0</v>
          </cell>
          <cell r="F259">
            <v>2</v>
          </cell>
          <cell r="G259" t="str">
            <v>Importado</v>
          </cell>
        </row>
        <row r="260">
          <cell r="C260" t="str">
            <v>M8073700</v>
          </cell>
          <cell r="D260">
            <v>0</v>
          </cell>
          <cell r="F260">
            <v>2</v>
          </cell>
          <cell r="G260" t="str">
            <v>Importado</v>
          </cell>
        </row>
        <row r="261">
          <cell r="C261" t="str">
            <v>M9045502</v>
          </cell>
          <cell r="D261">
            <v>0</v>
          </cell>
          <cell r="F261">
            <v>2</v>
          </cell>
          <cell r="G261" t="str">
            <v>Importado</v>
          </cell>
        </row>
        <row r="262">
          <cell r="C262" t="str">
            <v>M9045502</v>
          </cell>
          <cell r="D262">
            <v>0</v>
          </cell>
          <cell r="F262">
            <v>2</v>
          </cell>
          <cell r="G262" t="str">
            <v>Importado</v>
          </cell>
        </row>
        <row r="263">
          <cell r="C263" t="str">
            <v>M9045502</v>
          </cell>
          <cell r="D263">
            <v>0</v>
          </cell>
          <cell r="F263">
            <v>2</v>
          </cell>
          <cell r="G263" t="str">
            <v>Importado</v>
          </cell>
        </row>
        <row r="264">
          <cell r="C264" t="str">
            <v>M9067000</v>
          </cell>
          <cell r="D264">
            <v>0</v>
          </cell>
          <cell r="F264">
            <v>2</v>
          </cell>
          <cell r="G264" t="str">
            <v>Importado</v>
          </cell>
        </row>
        <row r="265">
          <cell r="C265" t="str">
            <v>M9067000</v>
          </cell>
          <cell r="D265">
            <v>0</v>
          </cell>
          <cell r="F265">
            <v>2</v>
          </cell>
          <cell r="G265" t="str">
            <v>Importado</v>
          </cell>
        </row>
        <row r="266">
          <cell r="C266" t="str">
            <v>M9067000</v>
          </cell>
          <cell r="D266">
            <v>0</v>
          </cell>
          <cell r="F266">
            <v>2</v>
          </cell>
          <cell r="G266" t="str">
            <v>Importado</v>
          </cell>
        </row>
        <row r="267">
          <cell r="C267" t="str">
            <v>M9100701</v>
          </cell>
          <cell r="D267">
            <v>0</v>
          </cell>
          <cell r="F267">
            <v>2</v>
          </cell>
          <cell r="G267" t="str">
            <v>Importado</v>
          </cell>
        </row>
        <row r="268">
          <cell r="C268" t="str">
            <v>M9100701</v>
          </cell>
          <cell r="D268">
            <v>0</v>
          </cell>
          <cell r="F268">
            <v>2</v>
          </cell>
          <cell r="G268" t="str">
            <v>Importado</v>
          </cell>
        </row>
        <row r="269">
          <cell r="C269" t="str">
            <v>M9100701</v>
          </cell>
          <cell r="D269">
            <v>0</v>
          </cell>
          <cell r="F269">
            <v>2</v>
          </cell>
          <cell r="G269" t="str">
            <v>Importado</v>
          </cell>
        </row>
        <row r="270">
          <cell r="C270" t="str">
            <v>M9116101</v>
          </cell>
          <cell r="D270">
            <v>0</v>
          </cell>
          <cell r="F270">
            <v>2</v>
          </cell>
          <cell r="G270" t="str">
            <v>Importado</v>
          </cell>
        </row>
        <row r="271">
          <cell r="C271" t="str">
            <v>M9116101</v>
          </cell>
          <cell r="D271">
            <v>0</v>
          </cell>
          <cell r="F271">
            <v>2</v>
          </cell>
          <cell r="G271" t="str">
            <v>Importado</v>
          </cell>
        </row>
        <row r="272">
          <cell r="C272" t="str">
            <v>M9116101</v>
          </cell>
          <cell r="D272">
            <v>0</v>
          </cell>
          <cell r="F272">
            <v>2</v>
          </cell>
          <cell r="G272" t="str">
            <v>Importado</v>
          </cell>
        </row>
        <row r="273">
          <cell r="C273" t="str">
            <v>M9116201</v>
          </cell>
          <cell r="D273">
            <v>0</v>
          </cell>
          <cell r="F273">
            <v>2</v>
          </cell>
          <cell r="G273" t="str">
            <v>Importado</v>
          </cell>
        </row>
        <row r="274">
          <cell r="C274" t="str">
            <v>M9116201</v>
          </cell>
          <cell r="D274">
            <v>0</v>
          </cell>
          <cell r="F274">
            <v>2</v>
          </cell>
          <cell r="G274" t="str">
            <v>Importado</v>
          </cell>
        </row>
        <row r="275">
          <cell r="C275" t="str">
            <v>M9116201</v>
          </cell>
          <cell r="D275">
            <v>0</v>
          </cell>
          <cell r="F275">
            <v>2</v>
          </cell>
          <cell r="G275" t="str">
            <v>Importado</v>
          </cell>
        </row>
        <row r="276">
          <cell r="C276" t="str">
            <v>M9116301</v>
          </cell>
          <cell r="D276">
            <v>0</v>
          </cell>
          <cell r="F276">
            <v>2</v>
          </cell>
          <cell r="G276" t="str">
            <v>Importado</v>
          </cell>
        </row>
        <row r="277">
          <cell r="C277" t="str">
            <v>M9116301</v>
          </cell>
          <cell r="D277">
            <v>0</v>
          </cell>
          <cell r="F277">
            <v>2</v>
          </cell>
          <cell r="G277" t="str">
            <v>Importado</v>
          </cell>
        </row>
        <row r="278">
          <cell r="C278" t="str">
            <v>M9116301</v>
          </cell>
          <cell r="D278">
            <v>0</v>
          </cell>
          <cell r="F278">
            <v>2</v>
          </cell>
          <cell r="G278" t="str">
            <v>Importado</v>
          </cell>
        </row>
        <row r="279">
          <cell r="C279" t="str">
            <v>M9154800</v>
          </cell>
          <cell r="D279">
            <v>0</v>
          </cell>
          <cell r="F279">
            <v>2</v>
          </cell>
          <cell r="G279" t="str">
            <v>Importado</v>
          </cell>
        </row>
        <row r="280">
          <cell r="C280" t="str">
            <v>M9154800</v>
          </cell>
          <cell r="D280">
            <v>0</v>
          </cell>
          <cell r="F280">
            <v>2</v>
          </cell>
          <cell r="G280" t="str">
            <v>Importado</v>
          </cell>
        </row>
        <row r="281">
          <cell r="C281" t="str">
            <v>M9154800</v>
          </cell>
          <cell r="D281">
            <v>0</v>
          </cell>
          <cell r="F281">
            <v>2</v>
          </cell>
          <cell r="G281" t="str">
            <v>Importado</v>
          </cell>
        </row>
        <row r="282">
          <cell r="C282" t="str">
            <v>M9168300</v>
          </cell>
          <cell r="D282">
            <v>0</v>
          </cell>
          <cell r="F282">
            <v>2</v>
          </cell>
          <cell r="G282" t="str">
            <v>Importado</v>
          </cell>
        </row>
        <row r="283">
          <cell r="C283" t="str">
            <v>M9168300</v>
          </cell>
          <cell r="D283">
            <v>0</v>
          </cell>
          <cell r="F283">
            <v>2</v>
          </cell>
          <cell r="G283" t="str">
            <v>Importado</v>
          </cell>
        </row>
        <row r="284">
          <cell r="C284" t="str">
            <v>M9168300</v>
          </cell>
          <cell r="D284">
            <v>0</v>
          </cell>
          <cell r="F284">
            <v>2</v>
          </cell>
          <cell r="G284" t="str">
            <v>Importado</v>
          </cell>
        </row>
        <row r="285">
          <cell r="C285" t="str">
            <v>M9721500</v>
          </cell>
          <cell r="D285">
            <v>0</v>
          </cell>
          <cell r="F285">
            <v>2</v>
          </cell>
          <cell r="G285" t="str">
            <v>Importado</v>
          </cell>
        </row>
        <row r="286">
          <cell r="C286" t="str">
            <v>M9721500</v>
          </cell>
          <cell r="D286">
            <v>0</v>
          </cell>
          <cell r="F286">
            <v>2</v>
          </cell>
          <cell r="G286" t="str">
            <v>Importado</v>
          </cell>
        </row>
        <row r="287">
          <cell r="C287" t="str">
            <v>M9721500</v>
          </cell>
          <cell r="D287">
            <v>0</v>
          </cell>
          <cell r="F287">
            <v>2</v>
          </cell>
          <cell r="G287" t="str">
            <v>Importado</v>
          </cell>
        </row>
        <row r="288">
          <cell r="C288" t="str">
            <v>MB021100</v>
          </cell>
          <cell r="D288">
            <v>0</v>
          </cell>
          <cell r="F288">
            <v>2</v>
          </cell>
          <cell r="G288" t="str">
            <v>Importado</v>
          </cell>
        </row>
        <row r="289">
          <cell r="C289" t="str">
            <v>MB021100</v>
          </cell>
          <cell r="D289">
            <v>0</v>
          </cell>
          <cell r="F289">
            <v>2</v>
          </cell>
          <cell r="G289" t="str">
            <v>Importado</v>
          </cell>
        </row>
        <row r="290">
          <cell r="C290" t="str">
            <v>MB021100</v>
          </cell>
          <cell r="D290">
            <v>0</v>
          </cell>
          <cell r="F290">
            <v>2</v>
          </cell>
          <cell r="G290" t="str">
            <v>Importado</v>
          </cell>
        </row>
        <row r="291">
          <cell r="C291" t="str">
            <v>MB076100</v>
          </cell>
          <cell r="D291">
            <v>0</v>
          </cell>
          <cell r="F291">
            <v>2</v>
          </cell>
          <cell r="G291" t="str">
            <v>Importado</v>
          </cell>
        </row>
        <row r="292">
          <cell r="C292" t="str">
            <v>MB076100</v>
          </cell>
          <cell r="D292">
            <v>0</v>
          </cell>
          <cell r="F292">
            <v>2</v>
          </cell>
          <cell r="G292" t="str">
            <v>Importado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_Vichy"/>
    </sheetNames>
    <sheetDataSet>
      <sheetData sheetId="0" refreshError="1">
        <row r="4">
          <cell r="B4" t="str">
            <v>Material</v>
          </cell>
          <cell r="C4" t="str">
            <v>Cód.controle</v>
          </cell>
        </row>
        <row r="6">
          <cell r="B6">
            <v>17215556</v>
          </cell>
          <cell r="C6">
            <v>33049910</v>
          </cell>
        </row>
        <row r="7">
          <cell r="B7">
            <v>17215556</v>
          </cell>
          <cell r="C7">
            <v>33049910</v>
          </cell>
        </row>
        <row r="8">
          <cell r="B8">
            <v>17215556</v>
          </cell>
          <cell r="C8">
            <v>33049910</v>
          </cell>
        </row>
        <row r="9">
          <cell r="B9">
            <v>17215556</v>
          </cell>
          <cell r="C9">
            <v>33049910</v>
          </cell>
        </row>
        <row r="10">
          <cell r="B10">
            <v>17215556</v>
          </cell>
          <cell r="C10">
            <v>33049910</v>
          </cell>
        </row>
        <row r="11">
          <cell r="B11" t="str">
            <v>H0235602</v>
          </cell>
          <cell r="C11">
            <v>33051000</v>
          </cell>
        </row>
        <row r="12">
          <cell r="B12" t="str">
            <v>H0235602</v>
          </cell>
          <cell r="C12">
            <v>33051000</v>
          </cell>
        </row>
        <row r="13">
          <cell r="B13" t="str">
            <v>H0235602</v>
          </cell>
          <cell r="C13">
            <v>33051000</v>
          </cell>
        </row>
        <row r="14">
          <cell r="B14" t="str">
            <v>H0520802</v>
          </cell>
          <cell r="C14">
            <v>34012010</v>
          </cell>
        </row>
        <row r="15">
          <cell r="B15" t="str">
            <v>H0520802</v>
          </cell>
          <cell r="C15">
            <v>34012010</v>
          </cell>
        </row>
        <row r="16">
          <cell r="B16" t="str">
            <v>H0520802</v>
          </cell>
          <cell r="C16">
            <v>34012010</v>
          </cell>
        </row>
        <row r="17">
          <cell r="B17" t="str">
            <v>H0855601</v>
          </cell>
          <cell r="C17">
            <v>33049910</v>
          </cell>
        </row>
        <row r="18">
          <cell r="B18" t="str">
            <v>H0855601</v>
          </cell>
          <cell r="C18">
            <v>33049910</v>
          </cell>
        </row>
        <row r="19">
          <cell r="B19" t="str">
            <v>H0855601</v>
          </cell>
          <cell r="C19">
            <v>33049910</v>
          </cell>
        </row>
        <row r="20">
          <cell r="B20" t="str">
            <v>H1363220</v>
          </cell>
          <cell r="C20" t="str">
            <v>3304999002AA</v>
          </cell>
        </row>
        <row r="21">
          <cell r="B21" t="str">
            <v>H1363220</v>
          </cell>
        </row>
        <row r="22">
          <cell r="B22" t="str">
            <v>H1363220</v>
          </cell>
          <cell r="C22" t="str">
            <v>3304999002AA</v>
          </cell>
        </row>
        <row r="23">
          <cell r="B23" t="str">
            <v>H1638400</v>
          </cell>
          <cell r="C23">
            <v>34012010</v>
          </cell>
        </row>
        <row r="24">
          <cell r="B24" t="str">
            <v>H1638400</v>
          </cell>
          <cell r="C24">
            <v>34012010</v>
          </cell>
        </row>
        <row r="25">
          <cell r="B25" t="str">
            <v>H1638400</v>
          </cell>
          <cell r="C25">
            <v>34012010</v>
          </cell>
        </row>
        <row r="26">
          <cell r="B26" t="str">
            <v>H1646100</v>
          </cell>
          <cell r="C26">
            <v>3305900001</v>
          </cell>
        </row>
        <row r="27">
          <cell r="B27" t="str">
            <v>H1646100</v>
          </cell>
          <cell r="C27">
            <v>3305900001</v>
          </cell>
        </row>
        <row r="28">
          <cell r="B28" t="str">
            <v>H1646100</v>
          </cell>
          <cell r="C28">
            <v>3305900001</v>
          </cell>
        </row>
        <row r="29">
          <cell r="B29" t="str">
            <v>H1653300</v>
          </cell>
          <cell r="C29">
            <v>3401119001</v>
          </cell>
        </row>
        <row r="30">
          <cell r="B30" t="str">
            <v>H1653300</v>
          </cell>
          <cell r="C30">
            <v>3401119001</v>
          </cell>
        </row>
        <row r="31">
          <cell r="B31" t="str">
            <v>H1653300</v>
          </cell>
          <cell r="C31">
            <v>3401119001</v>
          </cell>
        </row>
        <row r="32">
          <cell r="B32" t="str">
            <v>H1712000</v>
          </cell>
          <cell r="C32">
            <v>33051000</v>
          </cell>
        </row>
        <row r="33">
          <cell r="B33" t="str">
            <v>H1712000</v>
          </cell>
          <cell r="C33">
            <v>33051000</v>
          </cell>
        </row>
        <row r="34">
          <cell r="B34" t="str">
            <v>H1712000</v>
          </cell>
          <cell r="C34">
            <v>33051000</v>
          </cell>
        </row>
        <row r="35">
          <cell r="B35" t="str">
            <v>H1715600</v>
          </cell>
          <cell r="C35">
            <v>33049910</v>
          </cell>
        </row>
        <row r="36">
          <cell r="B36" t="str">
            <v>H1715600</v>
          </cell>
          <cell r="C36">
            <v>33049910</v>
          </cell>
        </row>
        <row r="37">
          <cell r="B37" t="str">
            <v>H1715600</v>
          </cell>
          <cell r="C37">
            <v>33049910</v>
          </cell>
        </row>
        <row r="38">
          <cell r="B38" t="str">
            <v>H1725900</v>
          </cell>
          <cell r="C38" t="str">
            <v>3304999002AA</v>
          </cell>
        </row>
        <row r="39">
          <cell r="B39" t="str">
            <v>H1725900</v>
          </cell>
          <cell r="C39" t="str">
            <v>3304999002AA</v>
          </cell>
        </row>
        <row r="40">
          <cell r="B40" t="str">
            <v>H1725900</v>
          </cell>
          <cell r="C40" t="str">
            <v>3304999002AA</v>
          </cell>
        </row>
        <row r="41">
          <cell r="B41" t="str">
            <v>H1725920</v>
          </cell>
          <cell r="C41" t="str">
            <v>3304999002AA</v>
          </cell>
        </row>
        <row r="42">
          <cell r="B42" t="str">
            <v>H1725920</v>
          </cell>
        </row>
        <row r="43">
          <cell r="B43" t="str">
            <v>H1725920</v>
          </cell>
          <cell r="C43" t="str">
            <v>3304999002AA</v>
          </cell>
        </row>
        <row r="44">
          <cell r="B44" t="str">
            <v>H1726520</v>
          </cell>
          <cell r="C44" t="str">
            <v>3304999002AA</v>
          </cell>
        </row>
        <row r="45">
          <cell r="B45" t="str">
            <v>H1726520</v>
          </cell>
        </row>
        <row r="46">
          <cell r="B46" t="str">
            <v>H1726520</v>
          </cell>
          <cell r="C46" t="str">
            <v>3304999002AA</v>
          </cell>
        </row>
        <row r="47">
          <cell r="B47" t="str">
            <v>H1737700</v>
          </cell>
          <cell r="C47">
            <v>33049910</v>
          </cell>
        </row>
        <row r="48">
          <cell r="B48" t="str">
            <v>H1737700</v>
          </cell>
          <cell r="C48">
            <v>33049910</v>
          </cell>
        </row>
        <row r="49">
          <cell r="B49" t="str">
            <v>H1737700</v>
          </cell>
          <cell r="C49">
            <v>33049910</v>
          </cell>
        </row>
        <row r="50">
          <cell r="B50" t="str">
            <v>H1772320</v>
          </cell>
          <cell r="C50" t="str">
            <v>3304999002AA</v>
          </cell>
        </row>
        <row r="51">
          <cell r="B51" t="str">
            <v>H1772320</v>
          </cell>
        </row>
        <row r="52">
          <cell r="B52" t="str">
            <v>H1772320</v>
          </cell>
          <cell r="C52" t="str">
            <v>3304999002AA</v>
          </cell>
        </row>
        <row r="53">
          <cell r="B53" t="str">
            <v>H1776500</v>
          </cell>
          <cell r="C53">
            <v>33051000</v>
          </cell>
        </row>
        <row r="54">
          <cell r="B54" t="str">
            <v>H1776500</v>
          </cell>
          <cell r="C54">
            <v>33051000</v>
          </cell>
        </row>
        <row r="55">
          <cell r="B55" t="str">
            <v>H1776500</v>
          </cell>
          <cell r="C55">
            <v>33051000</v>
          </cell>
        </row>
        <row r="56">
          <cell r="B56" t="str">
            <v>H1776700</v>
          </cell>
          <cell r="C56">
            <v>33051000</v>
          </cell>
        </row>
        <row r="57">
          <cell r="B57" t="str">
            <v>H1776700</v>
          </cell>
          <cell r="C57">
            <v>33051000</v>
          </cell>
        </row>
        <row r="58">
          <cell r="B58" t="str">
            <v>H1776700</v>
          </cell>
          <cell r="C58">
            <v>33051000</v>
          </cell>
        </row>
        <row r="59">
          <cell r="B59" t="str">
            <v>H1779500</v>
          </cell>
          <cell r="C59">
            <v>33049910</v>
          </cell>
        </row>
        <row r="60">
          <cell r="B60" t="str">
            <v>H1779500</v>
          </cell>
          <cell r="C60">
            <v>33049910</v>
          </cell>
        </row>
        <row r="61">
          <cell r="B61" t="str">
            <v>H1779500</v>
          </cell>
          <cell r="C61">
            <v>33049910</v>
          </cell>
        </row>
        <row r="62">
          <cell r="B62" t="str">
            <v>H1879000</v>
          </cell>
          <cell r="C62" t="str">
            <v>3304999002AA</v>
          </cell>
        </row>
        <row r="63">
          <cell r="B63" t="str">
            <v>H1879000</v>
          </cell>
          <cell r="C63" t="str">
            <v>3304999002AA</v>
          </cell>
        </row>
        <row r="64">
          <cell r="B64" t="str">
            <v>H1879000</v>
          </cell>
          <cell r="C64" t="str">
            <v>3304999002AA</v>
          </cell>
        </row>
        <row r="65">
          <cell r="B65" t="str">
            <v>H1942100</v>
          </cell>
          <cell r="C65" t="str">
            <v>3304999002AA</v>
          </cell>
        </row>
        <row r="66">
          <cell r="B66" t="str">
            <v>H1942100</v>
          </cell>
          <cell r="C66" t="str">
            <v>3304999002AA</v>
          </cell>
        </row>
        <row r="67">
          <cell r="B67" t="str">
            <v>H1942100</v>
          </cell>
          <cell r="C67" t="str">
            <v>3304999002AA</v>
          </cell>
        </row>
        <row r="68">
          <cell r="B68" t="str">
            <v>H1942120</v>
          </cell>
          <cell r="C68" t="str">
            <v>3304999002AA</v>
          </cell>
        </row>
        <row r="69">
          <cell r="B69" t="str">
            <v>H1942120</v>
          </cell>
        </row>
        <row r="70">
          <cell r="B70" t="str">
            <v>H1942120</v>
          </cell>
          <cell r="C70" t="str">
            <v>3304999002AA</v>
          </cell>
        </row>
        <row r="71">
          <cell r="B71" t="str">
            <v>H1943320</v>
          </cell>
          <cell r="C71" t="str">
            <v>3304999002AA</v>
          </cell>
        </row>
        <row r="72">
          <cell r="B72" t="str">
            <v>H1943320</v>
          </cell>
        </row>
        <row r="73">
          <cell r="B73" t="str">
            <v>H1943320</v>
          </cell>
          <cell r="C73" t="str">
            <v>3304999002AA</v>
          </cell>
        </row>
        <row r="74">
          <cell r="B74" t="str">
            <v>H2012520</v>
          </cell>
          <cell r="C74" t="str">
            <v>3304999002AA</v>
          </cell>
        </row>
        <row r="75">
          <cell r="B75" t="str">
            <v>H2012520</v>
          </cell>
        </row>
        <row r="76">
          <cell r="B76" t="str">
            <v>H2012520</v>
          </cell>
          <cell r="C76" t="str">
            <v>3304999002AA</v>
          </cell>
        </row>
        <row r="77">
          <cell r="B77" t="str">
            <v>H2012900</v>
          </cell>
          <cell r="C77" t="str">
            <v>3304999002AA</v>
          </cell>
        </row>
        <row r="78">
          <cell r="B78" t="str">
            <v>H2012900</v>
          </cell>
          <cell r="C78" t="str">
            <v>3304999002AA</v>
          </cell>
        </row>
        <row r="79">
          <cell r="B79" t="str">
            <v>H2012900</v>
          </cell>
          <cell r="C79" t="str">
            <v>3304999002AA</v>
          </cell>
        </row>
        <row r="80">
          <cell r="B80" t="str">
            <v>H2012920</v>
          </cell>
          <cell r="C80" t="str">
            <v>3304999002AA</v>
          </cell>
        </row>
        <row r="81">
          <cell r="B81" t="str">
            <v>H2012920</v>
          </cell>
        </row>
        <row r="82">
          <cell r="B82" t="str">
            <v>H2012920</v>
          </cell>
          <cell r="C82" t="str">
            <v>3304999002AA</v>
          </cell>
        </row>
        <row r="83">
          <cell r="B83" t="str">
            <v>H2033200</v>
          </cell>
          <cell r="C83">
            <v>33051000</v>
          </cell>
        </row>
        <row r="84">
          <cell r="B84" t="str">
            <v>H2033200</v>
          </cell>
          <cell r="C84">
            <v>33051000</v>
          </cell>
        </row>
        <row r="85">
          <cell r="B85" t="str">
            <v>H2033200</v>
          </cell>
          <cell r="C85">
            <v>33051000</v>
          </cell>
        </row>
        <row r="86">
          <cell r="B86" t="str">
            <v>H2034020</v>
          </cell>
        </row>
        <row r="87">
          <cell r="B87" t="str">
            <v>H2034020</v>
          </cell>
        </row>
        <row r="88">
          <cell r="B88" t="str">
            <v>H2039900</v>
          </cell>
          <cell r="C88" t="str">
            <v>3304999002AA</v>
          </cell>
        </row>
        <row r="89">
          <cell r="B89" t="str">
            <v>H2039900</v>
          </cell>
          <cell r="C89" t="str">
            <v>3304999002AA</v>
          </cell>
        </row>
        <row r="90">
          <cell r="B90" t="str">
            <v>H2039900</v>
          </cell>
          <cell r="C90" t="str">
            <v>3304999002AA</v>
          </cell>
        </row>
        <row r="91">
          <cell r="B91" t="str">
            <v>H2039920</v>
          </cell>
          <cell r="C91" t="str">
            <v>3304999002AA</v>
          </cell>
        </row>
        <row r="92">
          <cell r="B92" t="str">
            <v>H2039920</v>
          </cell>
        </row>
        <row r="93">
          <cell r="B93" t="str">
            <v>H2039920</v>
          </cell>
          <cell r="C93" t="str">
            <v>3304999002AA</v>
          </cell>
        </row>
        <row r="94">
          <cell r="B94" t="str">
            <v>H2051720</v>
          </cell>
          <cell r="C94">
            <v>3401119001</v>
          </cell>
        </row>
        <row r="95">
          <cell r="B95" t="str">
            <v>H2051720</v>
          </cell>
          <cell r="C95">
            <v>3401119001</v>
          </cell>
        </row>
        <row r="96">
          <cell r="B96" t="str">
            <v>H2051720</v>
          </cell>
          <cell r="C96">
            <v>3401119001</v>
          </cell>
        </row>
        <row r="97">
          <cell r="B97" t="str">
            <v>H2060900</v>
          </cell>
          <cell r="C97">
            <v>34012010</v>
          </cell>
        </row>
        <row r="98">
          <cell r="B98" t="str">
            <v>H2060900</v>
          </cell>
          <cell r="C98">
            <v>34012010</v>
          </cell>
        </row>
        <row r="99">
          <cell r="B99" t="str">
            <v>H2060900</v>
          </cell>
          <cell r="C99">
            <v>34012010</v>
          </cell>
        </row>
        <row r="100">
          <cell r="B100" t="str">
            <v>H2061100</v>
          </cell>
          <cell r="C100">
            <v>33051000</v>
          </cell>
        </row>
        <row r="101">
          <cell r="B101" t="str">
            <v>H2061100</v>
          </cell>
          <cell r="C101">
            <v>33051000</v>
          </cell>
        </row>
        <row r="102">
          <cell r="B102" t="str">
            <v>H2061100</v>
          </cell>
          <cell r="C102">
            <v>33051000</v>
          </cell>
        </row>
        <row r="103">
          <cell r="B103" t="str">
            <v>H2065900</v>
          </cell>
          <cell r="C103">
            <v>3401119001</v>
          </cell>
        </row>
        <row r="104">
          <cell r="B104" t="str">
            <v>H2065900</v>
          </cell>
          <cell r="C104">
            <v>3401119001</v>
          </cell>
        </row>
        <row r="105">
          <cell r="B105" t="str">
            <v>H2065900</v>
          </cell>
          <cell r="C105">
            <v>3401119001</v>
          </cell>
        </row>
        <row r="106">
          <cell r="B106" t="str">
            <v>H2066100</v>
          </cell>
          <cell r="C106">
            <v>34012010</v>
          </cell>
        </row>
        <row r="107">
          <cell r="B107" t="str">
            <v>H2066100</v>
          </cell>
          <cell r="C107">
            <v>34012010</v>
          </cell>
        </row>
        <row r="108">
          <cell r="B108" t="str">
            <v>H2066100</v>
          </cell>
          <cell r="C108">
            <v>34012010</v>
          </cell>
        </row>
        <row r="109">
          <cell r="B109" t="str">
            <v>H2116200</v>
          </cell>
        </row>
        <row r="110">
          <cell r="B110" t="str">
            <v>H2116200</v>
          </cell>
        </row>
        <row r="111">
          <cell r="B111" t="str">
            <v>H2140100</v>
          </cell>
        </row>
        <row r="112">
          <cell r="B112" t="str">
            <v>H2140100</v>
          </cell>
        </row>
        <row r="113">
          <cell r="B113" t="str">
            <v>H2140300</v>
          </cell>
        </row>
        <row r="114">
          <cell r="B114" t="str">
            <v>H2140300</v>
          </cell>
        </row>
        <row r="115">
          <cell r="B115" t="str">
            <v>H2174800</v>
          </cell>
        </row>
        <row r="116">
          <cell r="B116" t="str">
            <v>H2174800</v>
          </cell>
        </row>
        <row r="117">
          <cell r="B117" t="str">
            <v>H2185500</v>
          </cell>
        </row>
        <row r="118">
          <cell r="B118" t="str">
            <v>H2185500</v>
          </cell>
        </row>
        <row r="119">
          <cell r="B119" t="str">
            <v>H2186100</v>
          </cell>
        </row>
        <row r="120">
          <cell r="B120" t="str">
            <v>H2186100</v>
          </cell>
        </row>
        <row r="121">
          <cell r="B121" t="str">
            <v>H2186700</v>
          </cell>
        </row>
        <row r="122">
          <cell r="B122" t="str">
            <v>H2186700</v>
          </cell>
        </row>
        <row r="123">
          <cell r="B123" t="str">
            <v>H2187300</v>
          </cell>
        </row>
        <row r="124">
          <cell r="B124" t="str">
            <v>H2187300</v>
          </cell>
        </row>
        <row r="125">
          <cell r="B125" t="str">
            <v>M0354201</v>
          </cell>
          <cell r="C125">
            <v>33049910</v>
          </cell>
        </row>
        <row r="126">
          <cell r="B126" t="str">
            <v>M0354201</v>
          </cell>
          <cell r="C126">
            <v>33049910</v>
          </cell>
        </row>
        <row r="127">
          <cell r="B127" t="str">
            <v>M0354201</v>
          </cell>
          <cell r="C127">
            <v>33049910</v>
          </cell>
        </row>
        <row r="128">
          <cell r="B128" t="str">
            <v>M0354201</v>
          </cell>
          <cell r="C128">
            <v>33049910</v>
          </cell>
        </row>
        <row r="129">
          <cell r="B129" t="str">
            <v>M0354201</v>
          </cell>
          <cell r="C129">
            <v>33049910</v>
          </cell>
        </row>
        <row r="130">
          <cell r="B130" t="str">
            <v>M0366101</v>
          </cell>
          <cell r="C130">
            <v>33049910</v>
          </cell>
        </row>
        <row r="131">
          <cell r="B131" t="str">
            <v>M0366101</v>
          </cell>
          <cell r="C131">
            <v>33049910</v>
          </cell>
        </row>
        <row r="132">
          <cell r="B132" t="str">
            <v>M0366101</v>
          </cell>
          <cell r="C132">
            <v>33049910</v>
          </cell>
        </row>
        <row r="133">
          <cell r="B133" t="str">
            <v>M0900404</v>
          </cell>
          <cell r="C133">
            <v>34012010</v>
          </cell>
        </row>
        <row r="134">
          <cell r="B134" t="str">
            <v>M0900404</v>
          </cell>
          <cell r="C134">
            <v>34012010</v>
          </cell>
        </row>
        <row r="135">
          <cell r="B135" t="str">
            <v>M0900404</v>
          </cell>
          <cell r="C135">
            <v>34012010</v>
          </cell>
        </row>
        <row r="136">
          <cell r="B136" t="str">
            <v>M1037302</v>
          </cell>
          <cell r="C136">
            <v>33049910</v>
          </cell>
        </row>
        <row r="137">
          <cell r="B137" t="str">
            <v>M1037302</v>
          </cell>
          <cell r="C137">
            <v>33049910</v>
          </cell>
        </row>
        <row r="138">
          <cell r="B138" t="str">
            <v>M1037302</v>
          </cell>
          <cell r="C138">
            <v>33049910</v>
          </cell>
        </row>
        <row r="139">
          <cell r="B139" t="str">
            <v>M1037302</v>
          </cell>
          <cell r="C139">
            <v>33049910</v>
          </cell>
        </row>
        <row r="140">
          <cell r="B140" t="str">
            <v>M1037302</v>
          </cell>
          <cell r="C140">
            <v>33049910</v>
          </cell>
        </row>
        <row r="141">
          <cell r="B141" t="str">
            <v>M1051505</v>
          </cell>
          <cell r="C141">
            <v>33049910</v>
          </cell>
        </row>
        <row r="142">
          <cell r="B142" t="str">
            <v>M1051505</v>
          </cell>
          <cell r="C142">
            <v>33049910</v>
          </cell>
        </row>
        <row r="143">
          <cell r="B143" t="str">
            <v>M1051505</v>
          </cell>
          <cell r="C143">
            <v>33049910</v>
          </cell>
        </row>
        <row r="144">
          <cell r="B144" t="str">
            <v>M1051505</v>
          </cell>
          <cell r="C144">
            <v>33049910</v>
          </cell>
        </row>
        <row r="145">
          <cell r="B145" t="str">
            <v>M1051505</v>
          </cell>
          <cell r="C145">
            <v>33049910</v>
          </cell>
        </row>
        <row r="146">
          <cell r="B146" t="str">
            <v>M1051505</v>
          </cell>
          <cell r="C146">
            <v>33049910</v>
          </cell>
        </row>
        <row r="147">
          <cell r="B147" t="str">
            <v>M1051505</v>
          </cell>
          <cell r="C147">
            <v>33049910</v>
          </cell>
        </row>
        <row r="148">
          <cell r="B148" t="str">
            <v>M2980604</v>
          </cell>
          <cell r="C148">
            <v>33072010</v>
          </cell>
        </row>
        <row r="149">
          <cell r="B149" t="str">
            <v>M2980604</v>
          </cell>
          <cell r="C149">
            <v>33072010</v>
          </cell>
        </row>
        <row r="150">
          <cell r="B150" t="str">
            <v>M2980604</v>
          </cell>
          <cell r="C150">
            <v>33072010</v>
          </cell>
        </row>
        <row r="151">
          <cell r="B151" t="str">
            <v>M2980604</v>
          </cell>
          <cell r="C151">
            <v>33072010</v>
          </cell>
        </row>
        <row r="152">
          <cell r="B152" t="str">
            <v>M2980604</v>
          </cell>
          <cell r="C152">
            <v>33072010</v>
          </cell>
        </row>
        <row r="153">
          <cell r="B153" t="str">
            <v>M3262003</v>
          </cell>
          <cell r="C153">
            <v>34013000</v>
          </cell>
        </row>
        <row r="154">
          <cell r="B154" t="str">
            <v>M3262003</v>
          </cell>
          <cell r="C154">
            <v>34013000</v>
          </cell>
        </row>
        <row r="155">
          <cell r="B155" t="str">
            <v>M3262003</v>
          </cell>
          <cell r="C155">
            <v>34013000</v>
          </cell>
        </row>
        <row r="156">
          <cell r="B156" t="str">
            <v>M3503604</v>
          </cell>
          <cell r="C156">
            <v>33049910</v>
          </cell>
        </row>
        <row r="157">
          <cell r="B157" t="str">
            <v>M3503604</v>
          </cell>
          <cell r="C157">
            <v>33049910</v>
          </cell>
        </row>
        <row r="158">
          <cell r="B158" t="str">
            <v>M4252201</v>
          </cell>
          <cell r="C158">
            <v>33049910</v>
          </cell>
        </row>
        <row r="159">
          <cell r="B159" t="str">
            <v>M4252201</v>
          </cell>
          <cell r="C159">
            <v>33049910</v>
          </cell>
        </row>
        <row r="160">
          <cell r="B160" t="str">
            <v>M4252201</v>
          </cell>
          <cell r="C160">
            <v>33049910</v>
          </cell>
        </row>
        <row r="161">
          <cell r="B161" t="str">
            <v>M4252201</v>
          </cell>
          <cell r="C161">
            <v>33049910</v>
          </cell>
        </row>
        <row r="162">
          <cell r="B162" t="str">
            <v>M4252201</v>
          </cell>
          <cell r="C162">
            <v>33049910</v>
          </cell>
        </row>
        <row r="163">
          <cell r="B163" t="str">
            <v>M4804200</v>
          </cell>
          <cell r="C163" t="str">
            <v>33059000AA</v>
          </cell>
        </row>
        <row r="164">
          <cell r="B164" t="str">
            <v>M4804200</v>
          </cell>
          <cell r="C164" t="str">
            <v>33059000AA</v>
          </cell>
        </row>
        <row r="165">
          <cell r="B165" t="str">
            <v>M4804200</v>
          </cell>
          <cell r="C165" t="str">
            <v>33059000AA</v>
          </cell>
        </row>
        <row r="166">
          <cell r="B166" t="str">
            <v>M4804200</v>
          </cell>
          <cell r="C166" t="str">
            <v>33059000AA</v>
          </cell>
        </row>
        <row r="167">
          <cell r="B167" t="str">
            <v>M4804200</v>
          </cell>
          <cell r="C167" t="str">
            <v>33059000AA</v>
          </cell>
        </row>
        <row r="168">
          <cell r="B168" t="str">
            <v>M4804200</v>
          </cell>
          <cell r="C168" t="str">
            <v>33059000AA</v>
          </cell>
        </row>
        <row r="169">
          <cell r="B169" t="str">
            <v>M4804200</v>
          </cell>
          <cell r="C169" t="str">
            <v>33059000AA</v>
          </cell>
        </row>
        <row r="170">
          <cell r="B170" t="str">
            <v>M4804802</v>
          </cell>
          <cell r="C170">
            <v>33051000</v>
          </cell>
        </row>
        <row r="171">
          <cell r="B171" t="str">
            <v>M4804802</v>
          </cell>
          <cell r="C171">
            <v>33051000</v>
          </cell>
        </row>
        <row r="172">
          <cell r="B172" t="str">
            <v>M4804802</v>
          </cell>
          <cell r="C172">
            <v>33051000</v>
          </cell>
        </row>
        <row r="173">
          <cell r="B173" t="str">
            <v>M4804802</v>
          </cell>
          <cell r="C173">
            <v>33051000</v>
          </cell>
        </row>
        <row r="174">
          <cell r="B174" t="str">
            <v>M4804802</v>
          </cell>
          <cell r="C174">
            <v>33051000</v>
          </cell>
        </row>
        <row r="175">
          <cell r="B175" t="str">
            <v>M4804802</v>
          </cell>
          <cell r="C175">
            <v>33051000</v>
          </cell>
        </row>
        <row r="176">
          <cell r="B176" t="str">
            <v>M4804802</v>
          </cell>
          <cell r="C176">
            <v>33051000</v>
          </cell>
        </row>
        <row r="177">
          <cell r="B177" t="str">
            <v>M5030801</v>
          </cell>
          <cell r="C177">
            <v>33049910</v>
          </cell>
        </row>
        <row r="178">
          <cell r="B178" t="str">
            <v>M5030801</v>
          </cell>
          <cell r="C178">
            <v>33049910</v>
          </cell>
        </row>
        <row r="179">
          <cell r="B179" t="str">
            <v>M5030801</v>
          </cell>
          <cell r="C179">
            <v>33049910</v>
          </cell>
        </row>
        <row r="180">
          <cell r="B180" t="str">
            <v>M5030801</v>
          </cell>
          <cell r="C180">
            <v>33049910</v>
          </cell>
        </row>
        <row r="181">
          <cell r="B181" t="str">
            <v>M5030801</v>
          </cell>
          <cell r="C181">
            <v>33049910</v>
          </cell>
        </row>
        <row r="182">
          <cell r="B182" t="str">
            <v>M5038902</v>
          </cell>
          <cell r="C182">
            <v>34013000</v>
          </cell>
        </row>
        <row r="183">
          <cell r="B183" t="str">
            <v>M5038902</v>
          </cell>
          <cell r="C183">
            <v>34013000</v>
          </cell>
        </row>
        <row r="184">
          <cell r="B184" t="str">
            <v>M5038902</v>
          </cell>
          <cell r="C184">
            <v>34013000</v>
          </cell>
        </row>
        <row r="185">
          <cell r="B185" t="str">
            <v>M5063602</v>
          </cell>
          <cell r="C185">
            <v>33049910</v>
          </cell>
        </row>
        <row r="186">
          <cell r="B186" t="str">
            <v>M5063602</v>
          </cell>
          <cell r="C186">
            <v>33049910</v>
          </cell>
        </row>
        <row r="187">
          <cell r="B187" t="str">
            <v>M5063602</v>
          </cell>
          <cell r="C187">
            <v>33049910</v>
          </cell>
        </row>
        <row r="188">
          <cell r="B188" t="str">
            <v>M5070601</v>
          </cell>
          <cell r="C188">
            <v>33072010</v>
          </cell>
        </row>
        <row r="189">
          <cell r="B189" t="str">
            <v>M5070601</v>
          </cell>
          <cell r="C189">
            <v>33072010</v>
          </cell>
        </row>
        <row r="190">
          <cell r="B190" t="str">
            <v>M5070601</v>
          </cell>
          <cell r="C190">
            <v>33072010</v>
          </cell>
        </row>
        <row r="191">
          <cell r="B191" t="str">
            <v>M5541401</v>
          </cell>
          <cell r="C191">
            <v>33049910</v>
          </cell>
        </row>
        <row r="192">
          <cell r="B192" t="str">
            <v>M5541401</v>
          </cell>
          <cell r="C192">
            <v>33049910</v>
          </cell>
        </row>
        <row r="193">
          <cell r="B193" t="str">
            <v>M5541401</v>
          </cell>
          <cell r="C193">
            <v>33049910</v>
          </cell>
        </row>
        <row r="194">
          <cell r="B194" t="str">
            <v>M5541401</v>
          </cell>
          <cell r="C194">
            <v>33049910</v>
          </cell>
        </row>
        <row r="195">
          <cell r="B195" t="str">
            <v>M5541401</v>
          </cell>
          <cell r="C195">
            <v>33049910</v>
          </cell>
        </row>
        <row r="196">
          <cell r="B196" t="str">
            <v>M5541501</v>
          </cell>
          <cell r="C196">
            <v>33049910</v>
          </cell>
        </row>
        <row r="197">
          <cell r="B197" t="str">
            <v>M5541501</v>
          </cell>
          <cell r="C197">
            <v>33049910</v>
          </cell>
        </row>
        <row r="198">
          <cell r="B198" t="str">
            <v>M5541501</v>
          </cell>
          <cell r="C198">
            <v>33049910</v>
          </cell>
        </row>
        <row r="199">
          <cell r="B199" t="str">
            <v>M5541501</v>
          </cell>
          <cell r="C199">
            <v>33049910</v>
          </cell>
        </row>
        <row r="200">
          <cell r="B200" t="str">
            <v>M5541501</v>
          </cell>
          <cell r="C200">
            <v>33049910</v>
          </cell>
        </row>
        <row r="201">
          <cell r="B201" t="str">
            <v>M5541601</v>
          </cell>
          <cell r="C201">
            <v>33049910</v>
          </cell>
        </row>
        <row r="202">
          <cell r="B202" t="str">
            <v>M5541601</v>
          </cell>
          <cell r="C202">
            <v>33049910</v>
          </cell>
        </row>
        <row r="203">
          <cell r="B203" t="str">
            <v>M5541601</v>
          </cell>
          <cell r="C203">
            <v>33049910</v>
          </cell>
        </row>
        <row r="204">
          <cell r="B204" t="str">
            <v>M5541601</v>
          </cell>
          <cell r="C204">
            <v>33049910</v>
          </cell>
        </row>
        <row r="205">
          <cell r="B205" t="str">
            <v>M5541601</v>
          </cell>
          <cell r="C205">
            <v>33049910</v>
          </cell>
        </row>
        <row r="206">
          <cell r="B206" t="str">
            <v>M5541701</v>
          </cell>
          <cell r="C206">
            <v>33049910</v>
          </cell>
        </row>
        <row r="207">
          <cell r="B207" t="str">
            <v>M5541701</v>
          </cell>
          <cell r="C207">
            <v>33049910</v>
          </cell>
        </row>
        <row r="208">
          <cell r="B208" t="str">
            <v>M5541701</v>
          </cell>
          <cell r="C208">
            <v>33049910</v>
          </cell>
        </row>
        <row r="209">
          <cell r="B209" t="str">
            <v>M5541701</v>
          </cell>
          <cell r="C209">
            <v>33049910</v>
          </cell>
        </row>
        <row r="210">
          <cell r="B210" t="str">
            <v>M5541801</v>
          </cell>
          <cell r="C210">
            <v>33049910</v>
          </cell>
        </row>
        <row r="211">
          <cell r="B211" t="str">
            <v>M5541801</v>
          </cell>
          <cell r="C211">
            <v>33049910</v>
          </cell>
        </row>
        <row r="212">
          <cell r="B212" t="str">
            <v>M5541801</v>
          </cell>
          <cell r="C212">
            <v>33049910</v>
          </cell>
        </row>
        <row r="213">
          <cell r="B213" t="str">
            <v>M5541801</v>
          </cell>
          <cell r="C213">
            <v>33049910</v>
          </cell>
        </row>
        <row r="214">
          <cell r="B214" t="str">
            <v>M5541801</v>
          </cell>
          <cell r="C214">
            <v>33049910</v>
          </cell>
        </row>
        <row r="215">
          <cell r="B215" t="str">
            <v>M5542701</v>
          </cell>
          <cell r="C215">
            <v>33049100</v>
          </cell>
        </row>
        <row r="216">
          <cell r="B216" t="str">
            <v>M5542701</v>
          </cell>
          <cell r="C216">
            <v>33049100</v>
          </cell>
        </row>
        <row r="217">
          <cell r="B217" t="str">
            <v>M5542701</v>
          </cell>
          <cell r="C217">
            <v>33049100</v>
          </cell>
        </row>
        <row r="218">
          <cell r="B218" t="str">
            <v>M5542701</v>
          </cell>
          <cell r="C218">
            <v>33049100</v>
          </cell>
        </row>
        <row r="219">
          <cell r="B219" t="str">
            <v>M5542701</v>
          </cell>
          <cell r="C219">
            <v>33049100</v>
          </cell>
        </row>
        <row r="220">
          <cell r="B220" t="str">
            <v>M5891900</v>
          </cell>
          <cell r="C220">
            <v>33049910</v>
          </cell>
        </row>
        <row r="221">
          <cell r="B221" t="str">
            <v>M5891900</v>
          </cell>
          <cell r="C221">
            <v>33049910</v>
          </cell>
        </row>
        <row r="222">
          <cell r="B222" t="str">
            <v>M5891900</v>
          </cell>
        </row>
        <row r="223">
          <cell r="B223" t="str">
            <v>M5891900</v>
          </cell>
        </row>
        <row r="224">
          <cell r="B224" t="str">
            <v>M5891900</v>
          </cell>
          <cell r="C224">
            <v>33049910</v>
          </cell>
        </row>
        <row r="225">
          <cell r="B225" t="str">
            <v>M5891900</v>
          </cell>
          <cell r="C225">
            <v>33049910</v>
          </cell>
        </row>
        <row r="226">
          <cell r="B226" t="str">
            <v>M5891900</v>
          </cell>
          <cell r="C226">
            <v>33049910</v>
          </cell>
        </row>
        <row r="227">
          <cell r="B227" t="str">
            <v>M5907401</v>
          </cell>
          <cell r="C227">
            <v>33072010</v>
          </cell>
        </row>
        <row r="228">
          <cell r="B228" t="str">
            <v>M5907401</v>
          </cell>
          <cell r="C228">
            <v>33072010</v>
          </cell>
        </row>
        <row r="229">
          <cell r="B229" t="str">
            <v>M5907401</v>
          </cell>
          <cell r="C229">
            <v>33072010</v>
          </cell>
        </row>
        <row r="230">
          <cell r="B230" t="str">
            <v>M5907901</v>
          </cell>
          <cell r="C230">
            <v>33072010</v>
          </cell>
        </row>
        <row r="231">
          <cell r="B231" t="str">
            <v>M5907901</v>
          </cell>
          <cell r="C231">
            <v>33072010</v>
          </cell>
        </row>
        <row r="232">
          <cell r="B232" t="str">
            <v>M5907901</v>
          </cell>
          <cell r="C232">
            <v>33072010</v>
          </cell>
        </row>
        <row r="233">
          <cell r="B233" t="str">
            <v>M5907901</v>
          </cell>
          <cell r="C233">
            <v>33072010</v>
          </cell>
        </row>
        <row r="234">
          <cell r="B234" t="str">
            <v>M5907901</v>
          </cell>
          <cell r="C234">
            <v>33072010</v>
          </cell>
        </row>
        <row r="235">
          <cell r="B235" t="str">
            <v>M5907901</v>
          </cell>
          <cell r="C235">
            <v>33072010</v>
          </cell>
        </row>
        <row r="236">
          <cell r="B236" t="str">
            <v>M5907901</v>
          </cell>
          <cell r="C236">
            <v>33072010</v>
          </cell>
        </row>
        <row r="237">
          <cell r="B237" t="str">
            <v>M5908303</v>
          </cell>
          <cell r="C237">
            <v>33072090</v>
          </cell>
        </row>
        <row r="238">
          <cell r="B238" t="str">
            <v>M5908303</v>
          </cell>
          <cell r="C238">
            <v>33072090</v>
          </cell>
        </row>
        <row r="239">
          <cell r="B239" t="str">
            <v>M5908303</v>
          </cell>
          <cell r="C239">
            <v>33072090</v>
          </cell>
        </row>
        <row r="240">
          <cell r="B240" t="str">
            <v>M6334900</v>
          </cell>
          <cell r="C240">
            <v>33049910</v>
          </cell>
        </row>
        <row r="241">
          <cell r="B241" t="str">
            <v>M6334900</v>
          </cell>
          <cell r="C241">
            <v>33049910</v>
          </cell>
        </row>
        <row r="242">
          <cell r="B242" t="str">
            <v>M6334900</v>
          </cell>
          <cell r="C242">
            <v>33049910</v>
          </cell>
        </row>
        <row r="243">
          <cell r="B243" t="str">
            <v>M6334900</v>
          </cell>
          <cell r="C243">
            <v>33049910</v>
          </cell>
        </row>
        <row r="244">
          <cell r="B244" t="str">
            <v>M6334900</v>
          </cell>
          <cell r="C244">
            <v>33049910</v>
          </cell>
        </row>
        <row r="245">
          <cell r="B245" t="str">
            <v>M6335300</v>
          </cell>
          <cell r="C245">
            <v>33049910</v>
          </cell>
        </row>
        <row r="246">
          <cell r="B246" t="str">
            <v>M6335300</v>
          </cell>
          <cell r="C246">
            <v>33049910</v>
          </cell>
        </row>
        <row r="247">
          <cell r="B247" t="str">
            <v>M6335300</v>
          </cell>
          <cell r="C247">
            <v>33049910</v>
          </cell>
        </row>
        <row r="248">
          <cell r="B248" t="str">
            <v>M6335300</v>
          </cell>
          <cell r="C248">
            <v>33049910</v>
          </cell>
        </row>
        <row r="249">
          <cell r="B249" t="str">
            <v>M6335300</v>
          </cell>
          <cell r="C249">
            <v>33049910</v>
          </cell>
        </row>
        <row r="250">
          <cell r="B250" t="str">
            <v>M6336400</v>
          </cell>
          <cell r="C250">
            <v>33049910</v>
          </cell>
        </row>
        <row r="251">
          <cell r="B251" t="str">
            <v>M6336400</v>
          </cell>
          <cell r="C251">
            <v>33049910</v>
          </cell>
        </row>
        <row r="252">
          <cell r="B252" t="str">
            <v>M6336400</v>
          </cell>
          <cell r="C252">
            <v>33049910</v>
          </cell>
        </row>
        <row r="253">
          <cell r="B253" t="str">
            <v>M6336400</v>
          </cell>
          <cell r="C253">
            <v>33049910</v>
          </cell>
        </row>
        <row r="254">
          <cell r="B254" t="str">
            <v>M6336400</v>
          </cell>
          <cell r="C254">
            <v>33049910</v>
          </cell>
        </row>
        <row r="255">
          <cell r="B255" t="str">
            <v>M6336500</v>
          </cell>
          <cell r="C255">
            <v>33049910</v>
          </cell>
        </row>
        <row r="256">
          <cell r="B256" t="str">
            <v>M6336500</v>
          </cell>
          <cell r="C256">
            <v>33049910</v>
          </cell>
        </row>
        <row r="257">
          <cell r="B257" t="str">
            <v>M6336500</v>
          </cell>
          <cell r="C257">
            <v>33049910</v>
          </cell>
        </row>
        <row r="258">
          <cell r="B258" t="str">
            <v>M6336500</v>
          </cell>
          <cell r="C258">
            <v>33049910</v>
          </cell>
        </row>
        <row r="259">
          <cell r="B259" t="str">
            <v>M6336500</v>
          </cell>
          <cell r="C259">
            <v>33049910</v>
          </cell>
        </row>
        <row r="260">
          <cell r="B260" t="str">
            <v>M6336600</v>
          </cell>
          <cell r="C260">
            <v>33049910</v>
          </cell>
        </row>
        <row r="261">
          <cell r="B261" t="str">
            <v>M6336600</v>
          </cell>
          <cell r="C261">
            <v>33049910</v>
          </cell>
        </row>
        <row r="262">
          <cell r="B262" t="str">
            <v>M6336600</v>
          </cell>
          <cell r="C262">
            <v>33049910</v>
          </cell>
        </row>
        <row r="263">
          <cell r="B263" t="str">
            <v>M6336600</v>
          </cell>
          <cell r="C263">
            <v>33049910</v>
          </cell>
        </row>
        <row r="264">
          <cell r="B264" t="str">
            <v>M6336600</v>
          </cell>
          <cell r="C264">
            <v>33049910</v>
          </cell>
        </row>
        <row r="265">
          <cell r="B265" t="str">
            <v>M6336700</v>
          </cell>
          <cell r="C265">
            <v>33049910</v>
          </cell>
        </row>
        <row r="266">
          <cell r="B266" t="str">
            <v>M6336700</v>
          </cell>
          <cell r="C266">
            <v>33049910</v>
          </cell>
        </row>
        <row r="267">
          <cell r="B267" t="str">
            <v>M6336700</v>
          </cell>
          <cell r="C267">
            <v>33049910</v>
          </cell>
        </row>
        <row r="268">
          <cell r="B268" t="str">
            <v>M6336700</v>
          </cell>
          <cell r="C268">
            <v>33049910</v>
          </cell>
        </row>
        <row r="269">
          <cell r="B269" t="str">
            <v>M6336700</v>
          </cell>
          <cell r="C269">
            <v>33049910</v>
          </cell>
        </row>
        <row r="270">
          <cell r="B270" t="str">
            <v>M6336800</v>
          </cell>
          <cell r="C270">
            <v>33049910</v>
          </cell>
        </row>
        <row r="271">
          <cell r="B271" t="str">
            <v>M6336800</v>
          </cell>
          <cell r="C271">
            <v>33049910</v>
          </cell>
        </row>
        <row r="272">
          <cell r="B272" t="str">
            <v>M6336800</v>
          </cell>
          <cell r="C272">
            <v>33049910</v>
          </cell>
        </row>
        <row r="273">
          <cell r="B273" t="str">
            <v>M6336800</v>
          </cell>
          <cell r="C273">
            <v>33049910</v>
          </cell>
        </row>
        <row r="274">
          <cell r="B274" t="str">
            <v>M6633401</v>
          </cell>
          <cell r="C274">
            <v>33072010</v>
          </cell>
        </row>
        <row r="275">
          <cell r="B275" t="str">
            <v>M6633401</v>
          </cell>
          <cell r="C275">
            <v>33072010</v>
          </cell>
        </row>
        <row r="276">
          <cell r="B276" t="str">
            <v>M6633401</v>
          </cell>
          <cell r="C276">
            <v>33072010</v>
          </cell>
        </row>
        <row r="277">
          <cell r="B277" t="str">
            <v>M6633401</v>
          </cell>
          <cell r="C277">
            <v>33072010</v>
          </cell>
        </row>
        <row r="278">
          <cell r="B278" t="str">
            <v>M6633401</v>
          </cell>
          <cell r="C278">
            <v>33072010</v>
          </cell>
        </row>
        <row r="279">
          <cell r="B279" t="str">
            <v>M6633401</v>
          </cell>
          <cell r="C279">
            <v>33072010</v>
          </cell>
        </row>
        <row r="280">
          <cell r="B280" t="str">
            <v>M6633401</v>
          </cell>
          <cell r="C280">
            <v>33072010</v>
          </cell>
        </row>
        <row r="281">
          <cell r="B281" t="str">
            <v>M7970200</v>
          </cell>
          <cell r="C281">
            <v>33072010</v>
          </cell>
        </row>
        <row r="282">
          <cell r="B282" t="str">
            <v>M7970200</v>
          </cell>
          <cell r="C282">
            <v>33072010</v>
          </cell>
        </row>
        <row r="283">
          <cell r="B283" t="str">
            <v>M7970200</v>
          </cell>
          <cell r="C283">
            <v>33072010</v>
          </cell>
        </row>
        <row r="284">
          <cell r="B284" t="str">
            <v>M7970200</v>
          </cell>
          <cell r="C284">
            <v>33072010</v>
          </cell>
        </row>
        <row r="285">
          <cell r="B285" t="str">
            <v>M7970200</v>
          </cell>
          <cell r="C285">
            <v>33072010</v>
          </cell>
        </row>
        <row r="286">
          <cell r="B286" t="str">
            <v>M7970200</v>
          </cell>
          <cell r="C286">
            <v>33072010</v>
          </cell>
        </row>
        <row r="287">
          <cell r="B287" t="str">
            <v>M7970200</v>
          </cell>
          <cell r="C287">
            <v>33072010</v>
          </cell>
        </row>
        <row r="288">
          <cell r="B288" t="str">
            <v>M8073700</v>
          </cell>
          <cell r="C288" t="str">
            <v>3304999002AA</v>
          </cell>
        </row>
        <row r="289">
          <cell r="B289" t="str">
            <v>M8073700</v>
          </cell>
          <cell r="C289" t="str">
            <v>3304999002AA</v>
          </cell>
        </row>
        <row r="290">
          <cell r="B290" t="str">
            <v>M8073700</v>
          </cell>
          <cell r="C290" t="str">
            <v>3304999002AA</v>
          </cell>
        </row>
        <row r="291">
          <cell r="B291" t="str">
            <v>M9045502</v>
          </cell>
          <cell r="C291">
            <v>33049910</v>
          </cell>
        </row>
        <row r="292">
          <cell r="B292" t="str">
            <v>M9045502</v>
          </cell>
          <cell r="C292">
            <v>33049910</v>
          </cell>
        </row>
        <row r="293">
          <cell r="B293" t="str">
            <v>M9045502</v>
          </cell>
          <cell r="C293">
            <v>33049910</v>
          </cell>
        </row>
        <row r="294">
          <cell r="B294" t="str">
            <v>M9067000</v>
          </cell>
          <cell r="C294">
            <v>33049910</v>
          </cell>
        </row>
        <row r="295">
          <cell r="B295" t="str">
            <v>M9067000</v>
          </cell>
          <cell r="C295">
            <v>33049910</v>
          </cell>
        </row>
        <row r="296">
          <cell r="B296" t="str">
            <v>M9067000</v>
          </cell>
          <cell r="C296">
            <v>33049910</v>
          </cell>
        </row>
        <row r="297">
          <cell r="B297" t="str">
            <v>M9100701</v>
          </cell>
          <cell r="C297">
            <v>33049910</v>
          </cell>
        </row>
        <row r="298">
          <cell r="B298" t="str">
            <v>M9100701</v>
          </cell>
          <cell r="C298">
            <v>33049910</v>
          </cell>
        </row>
        <row r="299">
          <cell r="B299" t="str">
            <v>M9100701</v>
          </cell>
          <cell r="C299">
            <v>33049910</v>
          </cell>
        </row>
        <row r="300">
          <cell r="B300" t="str">
            <v>M9116101</v>
          </cell>
          <cell r="C300">
            <v>33049910</v>
          </cell>
        </row>
        <row r="301">
          <cell r="B301" t="str">
            <v>M9116101</v>
          </cell>
          <cell r="C301">
            <v>33049910</v>
          </cell>
        </row>
        <row r="302">
          <cell r="B302" t="str">
            <v>M9116101</v>
          </cell>
          <cell r="C302">
            <v>33049910</v>
          </cell>
        </row>
        <row r="303">
          <cell r="B303" t="str">
            <v>M9116201</v>
          </cell>
          <cell r="C303">
            <v>33049910</v>
          </cell>
        </row>
        <row r="304">
          <cell r="B304" t="str">
            <v>M9116201</v>
          </cell>
          <cell r="C304">
            <v>33049910</v>
          </cell>
        </row>
        <row r="305">
          <cell r="B305" t="str">
            <v>M9116201</v>
          </cell>
          <cell r="C305">
            <v>33049910</v>
          </cell>
        </row>
        <row r="306">
          <cell r="B306" t="str">
            <v>M9116301</v>
          </cell>
          <cell r="C306">
            <v>33049910</v>
          </cell>
        </row>
        <row r="307">
          <cell r="B307" t="str">
            <v>M9116301</v>
          </cell>
          <cell r="C307">
            <v>33049910</v>
          </cell>
        </row>
        <row r="308">
          <cell r="B308" t="str">
            <v>M9116301</v>
          </cell>
          <cell r="C308">
            <v>33049910</v>
          </cell>
        </row>
        <row r="309">
          <cell r="B309" t="str">
            <v>M9154800</v>
          </cell>
          <cell r="C309">
            <v>33049910</v>
          </cell>
        </row>
        <row r="310">
          <cell r="B310" t="str">
            <v>M9154800</v>
          </cell>
          <cell r="C310">
            <v>33049910</v>
          </cell>
        </row>
        <row r="311">
          <cell r="B311" t="str">
            <v>M9154800</v>
          </cell>
          <cell r="C311">
            <v>33049910</v>
          </cell>
        </row>
        <row r="312">
          <cell r="B312" t="str">
            <v>M9168300</v>
          </cell>
          <cell r="C312">
            <v>33049910</v>
          </cell>
        </row>
        <row r="313">
          <cell r="B313" t="str">
            <v>M9168300</v>
          </cell>
          <cell r="C313">
            <v>33049910</v>
          </cell>
        </row>
        <row r="314">
          <cell r="B314" t="str">
            <v>M9168300</v>
          </cell>
          <cell r="C314">
            <v>33049910</v>
          </cell>
        </row>
        <row r="315">
          <cell r="B315" t="str">
            <v>M9721500</v>
          </cell>
          <cell r="C315">
            <v>34012010</v>
          </cell>
        </row>
        <row r="316">
          <cell r="B316" t="str">
            <v>M9721500</v>
          </cell>
          <cell r="C316">
            <v>34012010</v>
          </cell>
        </row>
        <row r="317">
          <cell r="B317" t="str">
            <v>M9721500</v>
          </cell>
          <cell r="C317">
            <v>34012010</v>
          </cell>
        </row>
        <row r="318">
          <cell r="B318" t="str">
            <v>MB021100</v>
          </cell>
          <cell r="C318">
            <v>33051000</v>
          </cell>
        </row>
        <row r="319">
          <cell r="B319" t="str">
            <v>MB021100</v>
          </cell>
          <cell r="C319">
            <v>33051000</v>
          </cell>
        </row>
        <row r="320">
          <cell r="B320" t="str">
            <v>MB021100</v>
          </cell>
          <cell r="C320">
            <v>33051000</v>
          </cell>
        </row>
        <row r="321">
          <cell r="B321" t="str">
            <v>MB076100</v>
          </cell>
          <cell r="C321">
            <v>33049910</v>
          </cell>
        </row>
        <row r="322">
          <cell r="B322" t="str">
            <v>MB076100</v>
          </cell>
          <cell r="C322">
            <v>33049910</v>
          </cell>
        </row>
        <row r="323">
          <cell r="B323" t="str">
            <v>MB076100</v>
          </cell>
          <cell r="C323">
            <v>33049910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Vichy"/>
      <sheetName val="PV_Vichy"/>
      <sheetName val="YFGK"/>
      <sheetName val="Plan2"/>
      <sheetName val="PROMO"/>
      <sheetName val="Plan1"/>
      <sheetName val="Plan3"/>
    </sheetNames>
    <sheetDataSet>
      <sheetData sheetId="0"/>
      <sheetData sheetId="1">
        <row r="1">
          <cell r="A1" t="str">
            <v>PV OUTUBRO/2017</v>
          </cell>
          <cell r="B1"/>
          <cell r="C1"/>
        </row>
        <row r="2">
          <cell r="A2"/>
          <cell r="B2"/>
          <cell r="C2"/>
        </row>
        <row r="4">
          <cell r="A4" t="str">
            <v>Código</v>
          </cell>
          <cell r="B4" t="str">
            <v>Descrição</v>
          </cell>
          <cell r="C4" t="str">
            <v>Código Compass</v>
          </cell>
        </row>
        <row r="5">
          <cell r="A5" t="str">
            <v>M1037302</v>
          </cell>
          <cell r="B5" t="str">
            <v>VCY AGUA TERMAL 300ML</v>
          </cell>
          <cell r="C5" t="str">
            <v>P1300073</v>
          </cell>
        </row>
        <row r="6">
          <cell r="A6">
            <v>17215556</v>
          </cell>
          <cell r="B6" t="str">
            <v>VCY AGUA TERMAL 150ML</v>
          </cell>
          <cell r="C6" t="str">
            <v>P1300070</v>
          </cell>
        </row>
        <row r="7">
          <cell r="A7" t="str">
            <v>M5030801</v>
          </cell>
          <cell r="B7" t="str">
            <v>VCY AGUA TERMAL 50ML</v>
          </cell>
          <cell r="C7" t="str">
            <v>P1300488</v>
          </cell>
        </row>
        <row r="8">
          <cell r="A8" t="str">
            <v>M5038902</v>
          </cell>
          <cell r="B8" t="str">
            <v>VCY PURETE THERMALE 150ML</v>
          </cell>
          <cell r="C8" t="str">
            <v>P1300020</v>
          </cell>
        </row>
        <row r="9">
          <cell r="A9" t="str">
            <v>M4790700</v>
          </cell>
          <cell r="B9" t="str">
            <v>VCY LIFTACTIV SERUM 10 50ML NV</v>
          </cell>
          <cell r="C9" t="str">
            <v>P1300247</v>
          </cell>
        </row>
        <row r="10">
          <cell r="A10" t="str">
            <v>H0855600</v>
          </cell>
          <cell r="B10" t="str">
            <v>VCY LIFTACTIV SERUM 10 BR</v>
          </cell>
          <cell r="C10" t="str">
            <v>P1300859</v>
          </cell>
        </row>
        <row r="11">
          <cell r="A11" t="str">
            <v>VP033800</v>
          </cell>
          <cell r="B11" t="str">
            <v>VCY LIFTACTIV RETINOL HA OLHOS 15ML</v>
          </cell>
          <cell r="C11" t="str">
            <v>P1300131</v>
          </cell>
        </row>
        <row r="12">
          <cell r="A12" t="str">
            <v>M5891900</v>
          </cell>
          <cell r="B12" t="str">
            <v>VCY LIFTACTIV RETINOL HA ADVCD 30ML</v>
          </cell>
          <cell r="C12" t="str">
            <v>P1300708</v>
          </cell>
        </row>
        <row r="13">
          <cell r="A13" t="str">
            <v>M5877900</v>
          </cell>
          <cell r="B13" t="str">
            <v>VCY LIFTACTIV SERUM 10 O E C 15ML</v>
          </cell>
          <cell r="C13" t="str">
            <v>P1300712</v>
          </cell>
        </row>
        <row r="14">
          <cell r="A14" t="str">
            <v>H0855601</v>
          </cell>
          <cell r="B14" t="str">
            <v>VCY SERUM10 SUPREME 30ML</v>
          </cell>
          <cell r="C14" t="str">
            <v>P1300859</v>
          </cell>
        </row>
        <row r="15">
          <cell r="A15" t="str">
            <v>M5907901</v>
          </cell>
          <cell r="B15" t="str">
            <v>VCY DEO PELE SENS R.ON 50ML</v>
          </cell>
          <cell r="C15" t="str">
            <v>P1300321</v>
          </cell>
        </row>
        <row r="16">
          <cell r="A16" t="str">
            <v>M7970200</v>
          </cell>
          <cell r="B16" t="str">
            <v>VCY DEO ID. FINISH R.ON 50ML</v>
          </cell>
          <cell r="C16" t="str">
            <v>P1300832</v>
          </cell>
        </row>
        <row r="17">
          <cell r="A17" t="str">
            <v>M2980604</v>
          </cell>
          <cell r="B17" t="str">
            <v>VCY DEO 48H AER 125ML</v>
          </cell>
          <cell r="C17" t="str">
            <v>P1300306</v>
          </cell>
        </row>
        <row r="18">
          <cell r="A18" t="str">
            <v>M5070601</v>
          </cell>
          <cell r="B18" t="str">
            <v>VCY DEO STRESS RESIST R.ON 50ML</v>
          </cell>
          <cell r="C18" t="str">
            <v>P1300324</v>
          </cell>
        </row>
        <row r="19">
          <cell r="A19" t="str">
            <v>M5907401</v>
          </cell>
          <cell r="B19" t="str">
            <v>VCY DEO 48H R.ON 50ML</v>
          </cell>
          <cell r="C19" t="str">
            <v>P1300316</v>
          </cell>
        </row>
        <row r="20">
          <cell r="A20" t="str">
            <v>M5908303</v>
          </cell>
          <cell r="B20" t="str">
            <v>VCY DEO 7 EFIC REFOR CRM 30ML</v>
          </cell>
          <cell r="C20" t="str">
            <v>P1300323</v>
          </cell>
        </row>
        <row r="21">
          <cell r="A21" t="str">
            <v>M3795500</v>
          </cell>
          <cell r="B21" t="str">
            <v>VCY DERCOS AMNX PRO FEMME 12x6ML</v>
          </cell>
          <cell r="C21" t="str">
            <v>P1300475</v>
          </cell>
        </row>
        <row r="22">
          <cell r="A22" t="str">
            <v>M3796500</v>
          </cell>
          <cell r="B22" t="str">
            <v>VCY DERCOS AMNX PRO HOMME 12x6ML</v>
          </cell>
          <cell r="C22" t="str">
            <v>P1300477</v>
          </cell>
        </row>
        <row r="23">
          <cell r="A23" t="str">
            <v>VP032500</v>
          </cell>
          <cell r="B23" t="str">
            <v>VCY DERCOS SH A. CASP OLEOSA 200ML</v>
          </cell>
          <cell r="C23" t="str">
            <v>P1300440</v>
          </cell>
        </row>
        <row r="24">
          <cell r="A24" t="str">
            <v>H1712000</v>
          </cell>
          <cell r="B24" t="str">
            <v>VCY DERCOS SH A.CASP 200ML</v>
          </cell>
          <cell r="C24" t="str">
            <v>P1300922</v>
          </cell>
        </row>
        <row r="25">
          <cell r="A25" t="str">
            <v>H0776000</v>
          </cell>
          <cell r="B25" t="str">
            <v>NORMADERM GEL NETTOYANT 210 G</v>
          </cell>
          <cell r="C25" t="str">
            <v>P1300814</v>
          </cell>
        </row>
        <row r="26">
          <cell r="A26" t="str">
            <v>M5475400</v>
          </cell>
          <cell r="B26" t="str">
            <v>VCY NORMADERM TOTAL MAT 30ML</v>
          </cell>
          <cell r="C26" t="str">
            <v>P1300390</v>
          </cell>
        </row>
        <row r="27">
          <cell r="A27" t="str">
            <v>M9721500</v>
          </cell>
          <cell r="B27" t="str">
            <v>VCY NORMADERM 3 EM 1 125ML 2016</v>
          </cell>
          <cell r="C27" t="str">
            <v>P1300984</v>
          </cell>
        </row>
        <row r="28">
          <cell r="A28" t="str">
            <v>H0858200</v>
          </cell>
          <cell r="B28" t="str">
            <v>NORMADERM TRI ACTIVE 50 ML</v>
          </cell>
          <cell r="C28" t="str">
            <v>P1300809</v>
          </cell>
        </row>
        <row r="29">
          <cell r="A29" t="str">
            <v>M5063602</v>
          </cell>
          <cell r="B29" t="str">
            <v>VCY NMD TONICO ADSTRINGENTE 200ML</v>
          </cell>
          <cell r="C29" t="str">
            <v>P1300171</v>
          </cell>
        </row>
        <row r="30">
          <cell r="A30" t="str">
            <v>H0858600</v>
          </cell>
          <cell r="B30" t="str">
            <v>VCY NORMADERM TRI ACTIV 30ML</v>
          </cell>
          <cell r="C30" t="str">
            <v>P1300810</v>
          </cell>
        </row>
        <row r="31">
          <cell r="A31" t="str">
            <v>VP039900</v>
          </cell>
          <cell r="B31" t="str">
            <v>VCY NORMADERM TEINT 45 30ML</v>
          </cell>
          <cell r="C31" t="str">
            <v>P1300193</v>
          </cell>
        </row>
        <row r="32">
          <cell r="A32" t="str">
            <v>VP039700</v>
          </cell>
          <cell r="B32" t="str">
            <v>VCY NORMADERM TEINT 25 NUDE 30ML</v>
          </cell>
          <cell r="C32" t="str">
            <v>P1300193</v>
          </cell>
        </row>
        <row r="33">
          <cell r="A33" t="str">
            <v>VP039600</v>
          </cell>
          <cell r="B33" t="str">
            <v>VCY NORMADERM TEINT 15 30ML</v>
          </cell>
          <cell r="C33" t="str">
            <v>P1300193</v>
          </cell>
        </row>
        <row r="34">
          <cell r="A34" t="str">
            <v>VP039800</v>
          </cell>
          <cell r="B34" t="str">
            <v>VCY NORMADERM TEINT 35 30ML</v>
          </cell>
          <cell r="C34" t="str">
            <v>P1300193</v>
          </cell>
        </row>
        <row r="35">
          <cell r="A35" t="str">
            <v>M3262003</v>
          </cell>
          <cell r="B35" t="str">
            <v>VCY NMD SOLUCAO MICELAR 200ML</v>
          </cell>
          <cell r="C35" t="str">
            <v>P1300484</v>
          </cell>
        </row>
        <row r="36">
          <cell r="A36" t="str">
            <v>M6346501</v>
          </cell>
          <cell r="B36" t="str">
            <v>VCY NMD NOITE DETOX 50ML 2016</v>
          </cell>
          <cell r="C36" t="str">
            <v>P1300783</v>
          </cell>
        </row>
        <row r="37">
          <cell r="A37" t="str">
            <v>M9045502</v>
          </cell>
          <cell r="B37" t="str">
            <v>VCY NORMADERM SKIN CORRECTOR 50ML</v>
          </cell>
          <cell r="C37" t="str">
            <v>P1300983</v>
          </cell>
        </row>
        <row r="38">
          <cell r="A38" t="str">
            <v>M0900404</v>
          </cell>
          <cell r="B38" t="str">
            <v>VCY NORMADERM GEL 400ML</v>
          </cell>
          <cell r="C38" t="str">
            <v>P1300162</v>
          </cell>
        </row>
        <row r="39">
          <cell r="A39" t="str">
            <v>H1638400</v>
          </cell>
          <cell r="B39" t="str">
            <v>VCY NORMADERM GEL 150G</v>
          </cell>
          <cell r="C39" t="str">
            <v>P1301161</v>
          </cell>
        </row>
        <row r="40">
          <cell r="A40" t="str">
            <v>H1653300</v>
          </cell>
          <cell r="B40" t="str">
            <v>VCY NMD SABONETE ESFOLIANTE 80G</v>
          </cell>
          <cell r="C40" t="str">
            <v>P1300985</v>
          </cell>
        </row>
        <row r="41">
          <cell r="A41" t="str">
            <v>H1715600</v>
          </cell>
          <cell r="B41" t="str">
            <v>VCY NORMADERM SKIN BALANCE 40G</v>
          </cell>
          <cell r="C41" t="str">
            <v>P1301073</v>
          </cell>
        </row>
        <row r="42">
          <cell r="A42" t="str">
            <v>H0520802</v>
          </cell>
          <cell r="B42" t="str">
            <v>VCY NORMADERM GEL 60G</v>
          </cell>
          <cell r="C42" t="str">
            <v>P1300813</v>
          </cell>
        </row>
        <row r="43">
          <cell r="A43" t="str">
            <v>H0258803</v>
          </cell>
          <cell r="B43" t="str">
            <v>VCY NORMADERM SABONETE 80G 2016</v>
          </cell>
          <cell r="C43" t="str">
            <v>P1300495</v>
          </cell>
        </row>
        <row r="44">
          <cell r="A44" t="str">
            <v>M5541401</v>
          </cell>
          <cell r="B44" t="str">
            <v>VCY DBD BASE FLUIDA FACIAL 15 30ML</v>
          </cell>
          <cell r="C44" t="str">
            <v>P1300242</v>
          </cell>
        </row>
        <row r="45">
          <cell r="A45" t="str">
            <v>M5541501</v>
          </cell>
          <cell r="B45" t="str">
            <v>VCY DBD BASE FLUIDA FACIAL 25 30ML</v>
          </cell>
          <cell r="C45" t="str">
            <v>P1300242</v>
          </cell>
        </row>
        <row r="46">
          <cell r="A46" t="str">
            <v>M5541601</v>
          </cell>
          <cell r="B46" t="str">
            <v>VCY DBD BASE FLUIDA FACIAL 35 30ML</v>
          </cell>
          <cell r="C46" t="str">
            <v>P1300242</v>
          </cell>
        </row>
        <row r="47">
          <cell r="A47" t="str">
            <v>M5541801</v>
          </cell>
          <cell r="B47" t="str">
            <v>VCY DBD BASE FLUIDA FACIAL 55 30ML</v>
          </cell>
          <cell r="C47" t="str">
            <v>P1300242</v>
          </cell>
        </row>
        <row r="48">
          <cell r="A48" t="str">
            <v>M5542701</v>
          </cell>
          <cell r="B48" t="str">
            <v>VCY DERMABLEND PO COMPACTO 28G</v>
          </cell>
          <cell r="C48" t="str">
            <v>P1300236</v>
          </cell>
        </row>
        <row r="49">
          <cell r="A49" t="str">
            <v>M6334900</v>
          </cell>
          <cell r="B49" t="str">
            <v>VCY DBD BASE COMPACTA 15 10ML</v>
          </cell>
          <cell r="C49" t="str">
            <v>P1300773</v>
          </cell>
        </row>
        <row r="50">
          <cell r="A50" t="str">
            <v>M6335100</v>
          </cell>
          <cell r="B50" t="str">
            <v>VCY DBD BASE COMPACTA 55 10ML</v>
          </cell>
          <cell r="C50" t="str">
            <v>P1300773</v>
          </cell>
        </row>
        <row r="51">
          <cell r="A51" t="str">
            <v>M6335200</v>
          </cell>
          <cell r="B51" t="str">
            <v>VCY DBD BASE COMPACTA 35 10ML</v>
          </cell>
          <cell r="C51" t="str">
            <v>P1300773</v>
          </cell>
        </row>
        <row r="52">
          <cell r="A52" t="str">
            <v>M6335300</v>
          </cell>
          <cell r="B52" t="str">
            <v>VCY DBD BASE COMPACTA 25 10ML</v>
          </cell>
          <cell r="C52" t="str">
            <v>P1300773</v>
          </cell>
        </row>
        <row r="53">
          <cell r="A53" t="str">
            <v>M6336400</v>
          </cell>
          <cell r="B53" t="str">
            <v>VCY DBD BASTAO CORRETIVO 15 4,5G</v>
          </cell>
          <cell r="C53" t="str">
            <v>P1300774</v>
          </cell>
        </row>
        <row r="54">
          <cell r="A54" t="str">
            <v>M6336500</v>
          </cell>
          <cell r="B54" t="str">
            <v>VCY DBD BASTAO CORRETIVO 25 4,5G</v>
          </cell>
          <cell r="C54" t="str">
            <v>P1300774</v>
          </cell>
        </row>
        <row r="55">
          <cell r="A55" t="str">
            <v>M6336600</v>
          </cell>
          <cell r="B55" t="str">
            <v>VCY DBD BASTAO CORRETIVO 35 4,5G</v>
          </cell>
          <cell r="C55" t="str">
            <v>P1300774</v>
          </cell>
        </row>
        <row r="56">
          <cell r="A56" t="str">
            <v>M6336800</v>
          </cell>
          <cell r="B56" t="str">
            <v>VCY DBD BASTAO CORRETIVO 45 4,5G</v>
          </cell>
          <cell r="C56" t="str">
            <v>P1300774</v>
          </cell>
        </row>
        <row r="57">
          <cell r="A57" t="str">
            <v>M5541701</v>
          </cell>
          <cell r="B57" t="str">
            <v>VCY DBD BASE FLUIDA FACIAL 45 30ML</v>
          </cell>
          <cell r="C57" t="str">
            <v>P1300242</v>
          </cell>
        </row>
        <row r="58">
          <cell r="A58" t="str">
            <v>M6336700</v>
          </cell>
          <cell r="B58" t="str">
            <v>VCY DBD BASTAO CORRETIVO 55 4,5G</v>
          </cell>
          <cell r="C58" t="str">
            <v>P1300774</v>
          </cell>
        </row>
        <row r="59">
          <cell r="A59" t="str">
            <v>M5054802</v>
          </cell>
          <cell r="B59" t="str">
            <v>VCY NEOVADIOL GF NOITE 50ML</v>
          </cell>
          <cell r="C59" t="str">
            <v>P1300097</v>
          </cell>
        </row>
        <row r="60">
          <cell r="A60" t="str">
            <v>M1051501</v>
          </cell>
          <cell r="B60" t="str">
            <v>VCY NEOVADIOL GF CONTORNOS 15ML</v>
          </cell>
          <cell r="C60" t="str">
            <v>P1300084</v>
          </cell>
        </row>
        <row r="61">
          <cell r="A61" t="str">
            <v>M5053401</v>
          </cell>
          <cell r="B61" t="str">
            <v>VCY NEOVADIOL GF DIA NV 50ML</v>
          </cell>
          <cell r="C61" t="str">
            <v>P1300083</v>
          </cell>
        </row>
        <row r="62">
          <cell r="A62" t="str">
            <v>M0354201</v>
          </cell>
          <cell r="B62" t="str">
            <v>VCY NEOVADIOL CONCEN 30ML</v>
          </cell>
          <cell r="C62" t="str">
            <v>P1300718</v>
          </cell>
        </row>
        <row r="63">
          <cell r="A63" t="str">
            <v>M6633401</v>
          </cell>
          <cell r="B63" t="str">
            <v>VCY DEO HOMME 72H R.ON 50ML</v>
          </cell>
          <cell r="C63" t="str">
            <v>P1300433</v>
          </cell>
        </row>
        <row r="64">
          <cell r="A64" t="str">
            <v>M6633501</v>
          </cell>
          <cell r="B64" t="str">
            <v>VCY DEO HOMME PELES SENS R.ON 50ML</v>
          </cell>
          <cell r="C64" t="str">
            <v>P1300432</v>
          </cell>
        </row>
        <row r="65">
          <cell r="A65" t="str">
            <v>M6634101</v>
          </cell>
          <cell r="B65" t="str">
            <v>VCY HOMME MOUSSE BARBEAR 200ML</v>
          </cell>
          <cell r="C65" t="str">
            <v>P1300417</v>
          </cell>
        </row>
        <row r="66">
          <cell r="A66" t="str">
            <v>M6333401</v>
          </cell>
          <cell r="B66" t="str">
            <v>VCY HOMME LIFTACTIV FACE 30ML RENO</v>
          </cell>
          <cell r="C66" t="str">
            <v>P1300428</v>
          </cell>
        </row>
        <row r="67">
          <cell r="A67" t="str">
            <v>M6634801</v>
          </cell>
          <cell r="B67" t="str">
            <v>VCY HOMME SENSIBAUME 75ML</v>
          </cell>
          <cell r="C67" t="str">
            <v>P1300422</v>
          </cell>
        </row>
        <row r="68">
          <cell r="A68" t="str">
            <v>M7717200</v>
          </cell>
          <cell r="B68" t="str">
            <v>VCY CELLU SERUM FLASH 125ML</v>
          </cell>
          <cell r="C68" t="str">
            <v>P1300844</v>
          </cell>
        </row>
        <row r="69">
          <cell r="A69" t="str">
            <v>M4791100</v>
          </cell>
          <cell r="B69" t="str">
            <v>VCY DESTOCK VENTRE FR 150ML</v>
          </cell>
          <cell r="C69" t="str">
            <v>P1300393</v>
          </cell>
        </row>
        <row r="70">
          <cell r="A70" t="str">
            <v>M0366101</v>
          </cell>
          <cell r="B70" t="str">
            <v>VCY CELLU OVERNIGHT 200ML</v>
          </cell>
          <cell r="C70" t="str">
            <v>P1300927</v>
          </cell>
        </row>
        <row r="71">
          <cell r="A71" t="str">
            <v>M6804501</v>
          </cell>
          <cell r="B71" t="str">
            <v>VCY IDEALIA LIFE SERUM 30ML</v>
          </cell>
          <cell r="C71" t="str">
            <v>P1300758</v>
          </cell>
        </row>
        <row r="72">
          <cell r="A72" t="str">
            <v>M4252201</v>
          </cell>
          <cell r="B72" t="str">
            <v>VCY IDEALIA OLHOS 15ML</v>
          </cell>
          <cell r="C72" t="str">
            <v>P1300396</v>
          </cell>
        </row>
        <row r="73">
          <cell r="A73" t="str">
            <v>H1737700</v>
          </cell>
          <cell r="B73" t="str">
            <v>VCY ID.BODY LOCAO SERUM 200G</v>
          </cell>
          <cell r="C73" t="str">
            <v>P1300847</v>
          </cell>
        </row>
        <row r="74">
          <cell r="A74" t="str">
            <v>H1779500</v>
          </cell>
          <cell r="B74" t="str">
            <v>VCY ID.BODY PESC,COL,MAO 100G</v>
          </cell>
          <cell r="C74" t="str">
            <v>P1300989</v>
          </cell>
        </row>
        <row r="75">
          <cell r="A75" t="str">
            <v>H2033200</v>
          </cell>
          <cell r="B75" t="str">
            <v>VCY DERCOS SENSI CARE 400ML</v>
          </cell>
          <cell r="C75" t="str">
            <v>P1301126</v>
          </cell>
        </row>
        <row r="76">
          <cell r="A76" t="str">
            <v>M9168300</v>
          </cell>
          <cell r="B76" t="str">
            <v>VCY IDEALIA SERUM 30ML</v>
          </cell>
          <cell r="C76" t="str">
            <v>P1301080</v>
          </cell>
        </row>
        <row r="77">
          <cell r="A77" t="str">
            <v>M9154800</v>
          </cell>
          <cell r="B77" t="str">
            <v>VCY MINERALS 89 50ML</v>
          </cell>
          <cell r="C77" t="str">
            <v>P1301081</v>
          </cell>
        </row>
        <row r="78">
          <cell r="A78" t="str">
            <v>H0235602</v>
          </cell>
          <cell r="B78" t="str">
            <v>VCY DERCOS SH ENE 200ML</v>
          </cell>
          <cell r="C78" t="str">
            <v>P1300438</v>
          </cell>
        </row>
        <row r="79">
          <cell r="A79" t="str">
            <v>M0861702</v>
          </cell>
          <cell r="B79" t="str">
            <v>VCY DERCOS SHA SEBOCORRETOR 200ML</v>
          </cell>
          <cell r="C79" t="str">
            <v>P1300443</v>
          </cell>
        </row>
        <row r="80">
          <cell r="A80" t="str">
            <v>H1776500</v>
          </cell>
          <cell r="B80" t="str">
            <v>VCY DERCOS SH ANTIOLEOSIDADE 200ML</v>
          </cell>
          <cell r="C80" t="str">
            <v>P1300443</v>
          </cell>
        </row>
        <row r="81">
          <cell r="A81" t="str">
            <v>H1363400</v>
          </cell>
          <cell r="B81" t="str">
            <v>VCY CAPITAL SOLEIL TS FPS30 50G</v>
          </cell>
          <cell r="C81" t="str">
            <v>P1300738</v>
          </cell>
        </row>
        <row r="82">
          <cell r="A82" t="str">
            <v>H1363000</v>
          </cell>
          <cell r="B82" t="str">
            <v>VCY CAPITAL SOLEIL TS FPS50 50G</v>
          </cell>
          <cell r="C82" t="str">
            <v>P1300336</v>
          </cell>
        </row>
        <row r="83">
          <cell r="A83" t="str">
            <v>H1363200</v>
          </cell>
          <cell r="B83" t="str">
            <v>VCY CAPITAL SOLEIL TS FPS50 COR 50G</v>
          </cell>
          <cell r="C83" t="str">
            <v>P1300740</v>
          </cell>
        </row>
        <row r="84">
          <cell r="A84" t="str">
            <v>H1514200</v>
          </cell>
          <cell r="B84" t="str">
            <v>VCY CAPSOL CLARIFY TS FPS60 50G</v>
          </cell>
          <cell r="C84" t="str">
            <v>P1300988</v>
          </cell>
        </row>
        <row r="85">
          <cell r="A85" t="str">
            <v>H1725900</v>
          </cell>
          <cell r="B85" t="str">
            <v>VCY IDEAL SOLEIL A.ACNE FPS30 50G</v>
          </cell>
          <cell r="C85" t="str">
            <v>P1301057</v>
          </cell>
        </row>
        <row r="86">
          <cell r="A86" t="str">
            <v>H1772300</v>
          </cell>
          <cell r="B86" t="str">
            <v>VCY IDEAL SOLEIL TS FPS30 COR 40G</v>
          </cell>
          <cell r="C86" t="str">
            <v>P1301096</v>
          </cell>
        </row>
        <row r="87">
          <cell r="A87" t="str">
            <v>H1794400</v>
          </cell>
          <cell r="B87" t="str">
            <v>VCY CAPITAL SOLEIL TS FPS30 40G</v>
          </cell>
          <cell r="C87" t="str">
            <v>P1300622</v>
          </cell>
        </row>
        <row r="88">
          <cell r="A88" t="str">
            <v>H2039900</v>
          </cell>
          <cell r="B88" t="str">
            <v>VCY ID.SOLEIL AAG TS FPS50 40G</v>
          </cell>
          <cell r="C88" t="str">
            <v>P1301062</v>
          </cell>
        </row>
        <row r="89">
          <cell r="A89" t="str">
            <v>M4804500</v>
          </cell>
          <cell r="B89" t="str">
            <v>VCY DERCOS CD NUT-R 150ML</v>
          </cell>
          <cell r="C89" t="str">
            <v>P1300461</v>
          </cell>
        </row>
        <row r="90">
          <cell r="A90" t="str">
            <v>M4804200</v>
          </cell>
          <cell r="B90" t="str">
            <v>VCY DERCOS MASC NUT-R 200ML 2016</v>
          </cell>
          <cell r="C90" t="str">
            <v>P1300465</v>
          </cell>
        </row>
        <row r="91">
          <cell r="A91" t="str">
            <v>M4829100</v>
          </cell>
          <cell r="B91" t="str">
            <v>VCY DERCOS SERUM INSTANT F. 125ML</v>
          </cell>
          <cell r="C91" t="str">
            <v>P1300466</v>
          </cell>
        </row>
        <row r="92">
          <cell r="A92" t="str">
            <v>M4804802</v>
          </cell>
          <cell r="B92" t="str">
            <v>VCY DERCOS SH NUTRI-REP FR 200ML</v>
          </cell>
          <cell r="C92" t="str">
            <v>P1300464</v>
          </cell>
        </row>
        <row r="93">
          <cell r="A93" t="str">
            <v>M8074100</v>
          </cell>
          <cell r="B93" t="str">
            <v>VCY CS BRUM HIDRAT FPS 50 200ML</v>
          </cell>
          <cell r="C93" t="str">
            <v>P1300875</v>
          </cell>
        </row>
        <row r="94">
          <cell r="A94" t="str">
            <v>M8073700</v>
          </cell>
          <cell r="B94" t="str">
            <v>VCY CS BRUM HIDRAT FPS 30 200ML</v>
          </cell>
          <cell r="C94" t="str">
            <v>P1300876</v>
          </cell>
        </row>
        <row r="95">
          <cell r="A95" t="str">
            <v>H1628400</v>
          </cell>
          <cell r="B95" t="str">
            <v>VCY CAPSOL LOC HIDR FPS30 200ML</v>
          </cell>
          <cell r="C95" t="str">
            <v>P1301014</v>
          </cell>
        </row>
        <row r="96">
          <cell r="A96" t="str">
            <v>H1726500</v>
          </cell>
          <cell r="B96" t="str">
            <v>VCY IDEAL SOLEIL HSOFT FPS50 200ML</v>
          </cell>
          <cell r="C96" t="str">
            <v>P1301015</v>
          </cell>
        </row>
        <row r="97">
          <cell r="A97" t="str">
            <v>H1879000</v>
          </cell>
          <cell r="B97" t="str">
            <v>VCY ID.SOLEIL H.SOFT FPS30 200ML</v>
          </cell>
          <cell r="C97" t="str">
            <v>P1301014</v>
          </cell>
        </row>
        <row r="98">
          <cell r="A98" t="str">
            <v>H1646100</v>
          </cell>
          <cell r="B98" t="str">
            <v>VCY DERCOS CD ENE 150ML 2016</v>
          </cell>
          <cell r="C98" t="str">
            <v>P1300502</v>
          </cell>
        </row>
        <row r="99">
          <cell r="A99" t="str">
            <v>H1776700</v>
          </cell>
          <cell r="B99" t="str">
            <v>VCY DERCOS SH A.CASP SENS 200ML</v>
          </cell>
          <cell r="C99" t="str">
            <v>P1300285</v>
          </cell>
        </row>
        <row r="100">
          <cell r="A100" t="str">
            <v>M9067000</v>
          </cell>
          <cell r="B100" t="str">
            <v>VCY NEOVADIOL NUIT 50ML</v>
          </cell>
          <cell r="C100" t="str">
            <v>P1301016</v>
          </cell>
        </row>
        <row r="101">
          <cell r="A101" t="str">
            <v>M9100701</v>
          </cell>
          <cell r="B101" t="str">
            <v>VCY IDEALIA DAYPROOF FR 50ML</v>
          </cell>
          <cell r="C101" t="str">
            <v>P1301037</v>
          </cell>
        </row>
        <row r="102">
          <cell r="A102" t="str">
            <v>MB021100</v>
          </cell>
          <cell r="B102" t="str">
            <v>VCY DERCOS SH MICROPEEL 200ML</v>
          </cell>
          <cell r="C102" t="str">
            <v>P1301098</v>
          </cell>
        </row>
        <row r="103">
          <cell r="A103" t="str">
            <v>H2012900</v>
          </cell>
          <cell r="B103" t="str">
            <v>VCY ID.SOLEIL CLARIFY FPS60 40G</v>
          </cell>
          <cell r="C103" t="str">
            <v>P1301127</v>
          </cell>
        </row>
        <row r="104">
          <cell r="A104" t="str">
            <v>H1942100</v>
          </cell>
          <cell r="B104" t="str">
            <v>VCY IDEAL SOLEIL TS FPS50 40G</v>
          </cell>
          <cell r="C104" t="str">
            <v>P1300736</v>
          </cell>
        </row>
        <row r="105">
          <cell r="A105" t="str">
            <v>H1942700</v>
          </cell>
          <cell r="B105" t="str">
            <v>VCY IDEAL SOLEIL TS FPS50 COR 40G</v>
          </cell>
          <cell r="C105" t="str">
            <v>P1300740</v>
          </cell>
        </row>
        <row r="106">
          <cell r="A106" t="str">
            <v>H1943300</v>
          </cell>
          <cell r="B106" t="str">
            <v>VCY IDEAL SOLEIL TS FPS30 40G</v>
          </cell>
          <cell r="C106" t="str">
            <v>P1300622</v>
          </cell>
        </row>
        <row r="107">
          <cell r="A107" t="str">
            <v>H2012520</v>
          </cell>
          <cell r="B107" t="str">
            <v>VCY ID.SOLEIL H.SOFT FPS70 200ML</v>
          </cell>
          <cell r="C107" t="str">
            <v>P1301063</v>
          </cell>
        </row>
        <row r="108">
          <cell r="A108" t="str">
            <v>H1959000</v>
          </cell>
          <cell r="B108" t="str">
            <v>VCY IDEALIA DAYPROOF 30ML</v>
          </cell>
          <cell r="C108" t="str">
            <v>P1301037</v>
          </cell>
        </row>
        <row r="109">
          <cell r="A109" t="str">
            <v>H2034000</v>
          </cell>
          <cell r="B109" t="str">
            <v>VCY ID.SOLEIL A.ACNE FPS30 40G</v>
          </cell>
          <cell r="C109" t="str">
            <v>P1300275</v>
          </cell>
        </row>
        <row r="110">
          <cell r="A110" t="str">
            <v>H2040300</v>
          </cell>
          <cell r="B110" t="str">
            <v>VCY ID.SOLEIL AAG TS FPS50 COR 40G</v>
          </cell>
          <cell r="C110" t="str">
            <v>P1301056</v>
          </cell>
        </row>
        <row r="111">
          <cell r="A111" t="str">
            <v>M9116101</v>
          </cell>
          <cell r="B111" t="str">
            <v>VCY MINERAL MASK DUO ARGILE 2X6ML</v>
          </cell>
          <cell r="C111" t="str">
            <v>P1301035</v>
          </cell>
        </row>
        <row r="112">
          <cell r="A112" t="str">
            <v>M9116201</v>
          </cell>
          <cell r="B112" t="str">
            <v>VCY MINERAL MASK DUO PEEL 2X6ML</v>
          </cell>
          <cell r="C112" t="str">
            <v>P1301036</v>
          </cell>
        </row>
        <row r="113">
          <cell r="A113" t="str">
            <v>M9116301</v>
          </cell>
          <cell r="B113" t="str">
            <v>VCY MINERAL MASK DUO QUENCH 2X6ML</v>
          </cell>
          <cell r="C113" t="str">
            <v>P1300686</v>
          </cell>
        </row>
        <row r="114">
          <cell r="A114" t="str">
            <v>H2044300</v>
          </cell>
          <cell r="B114" t="str">
            <v>VCY ID.SOLEIL H.SOFT FPS30 120ML</v>
          </cell>
          <cell r="C114" t="str">
            <v>P1301014</v>
          </cell>
        </row>
        <row r="115">
          <cell r="A115" t="str">
            <v>H2048100</v>
          </cell>
          <cell r="B115" t="str">
            <v>VCY ID.SOLEIL EB FP30 MORENA 40G .</v>
          </cell>
          <cell r="C115" t="str">
            <v>P1300622</v>
          </cell>
        </row>
        <row r="116">
          <cell r="A116" t="str">
            <v>H2047500</v>
          </cell>
          <cell r="B116" t="str">
            <v>VCY ID.SOLEIL EB FP50 MORENA 40G .</v>
          </cell>
          <cell r="C116" t="str">
            <v>P1300736</v>
          </cell>
        </row>
        <row r="117">
          <cell r="A117" t="str">
            <v>MB006200</v>
          </cell>
          <cell r="B117" t="str">
            <v>VCY LIFTACTIV AOX CURE 10ML</v>
          </cell>
          <cell r="C117" t="str">
            <v>P1301088</v>
          </cell>
        </row>
        <row r="118">
          <cell r="A118" t="str">
            <v>H2066100</v>
          </cell>
          <cell r="B118" t="str">
            <v>VCY NORMADERM GEL 150G PROMO</v>
          </cell>
          <cell r="C118" t="str">
            <v>P1301161</v>
          </cell>
        </row>
        <row r="119">
          <cell r="A119" t="str">
            <v>H2060700</v>
          </cell>
          <cell r="B119" t="str">
            <v>VCY NORMADERM SABONETE 70G PROMO</v>
          </cell>
          <cell r="C119" t="str">
            <v>P1301163</v>
          </cell>
        </row>
        <row r="120">
          <cell r="A120" t="str">
            <v>H2065900</v>
          </cell>
          <cell r="B120" t="str">
            <v>VCY NORMADERM SABEONETE 40G</v>
          </cell>
          <cell r="C120" t="str">
            <v>P1301154</v>
          </cell>
        </row>
        <row r="121">
          <cell r="A121" t="str">
            <v>H2061300</v>
          </cell>
          <cell r="B121" t="str">
            <v>VCY SERUM 10 SUPREME 15ML</v>
          </cell>
          <cell r="C121" t="str">
            <v>P1301156</v>
          </cell>
        </row>
        <row r="122">
          <cell r="A122" t="str">
            <v>H2061100</v>
          </cell>
          <cell r="B122" t="str">
            <v>VCY DERCOS SH ENERGIZANTE 400ML</v>
          </cell>
          <cell r="C122" t="str">
            <v>P1300437</v>
          </cell>
        </row>
        <row r="123">
          <cell r="A123" t="str">
            <v>H2051700</v>
          </cell>
          <cell r="B123" t="str">
            <v>VCY NORMADERM SABONETE 70G</v>
          </cell>
          <cell r="C123" t="str">
            <v>P1301163</v>
          </cell>
        </row>
        <row r="124">
          <cell r="A124" t="str">
            <v>H2051900</v>
          </cell>
          <cell r="B124" t="str">
            <v>VCY NORMADERM SAB EXFOLIANTE 70G</v>
          </cell>
          <cell r="C124" t="str">
            <v>P1300985</v>
          </cell>
        </row>
        <row r="125">
          <cell r="A125" t="str">
            <v>H2060900</v>
          </cell>
          <cell r="B125" t="str">
            <v>VCY NORMADERM GEL 400G</v>
          </cell>
          <cell r="C125" t="str">
            <v>P1300162</v>
          </cell>
        </row>
        <row r="126">
          <cell r="A126" t="str">
            <v>H2160700</v>
          </cell>
          <cell r="B126" t="str">
            <v>VCY NORMADERM 3D CORRECTION MÉDIA</v>
          </cell>
          <cell r="C126" t="str">
            <v>P1301423</v>
          </cell>
        </row>
        <row r="127">
          <cell r="A127" t="str">
            <v>H2160300</v>
          </cell>
          <cell r="B127" t="str">
            <v>VCY NORMADERM 3D CORRECTION CLARA</v>
          </cell>
          <cell r="C127" t="str">
            <v>P1301423</v>
          </cell>
        </row>
        <row r="128">
          <cell r="A128" t="str">
            <v>H2087000</v>
          </cell>
          <cell r="B128" t="str">
            <v>VCY DERCOS CD HYDRA BALANCE 150ML</v>
          </cell>
          <cell r="C128" t="str">
            <v>P1300461</v>
          </cell>
        </row>
        <row r="129">
          <cell r="A129" t="str">
            <v>MB076100</v>
          </cell>
          <cell r="B129" t="str">
            <v>VCY MINERALS 89 30ML</v>
          </cell>
          <cell r="C129" t="str">
            <v>P1301166</v>
          </cell>
        </row>
        <row r="130">
          <cell r="A130" t="str">
            <v>LAN 2018 01</v>
          </cell>
          <cell r="B130" t="str">
            <v>VCY IDEAL SOLEIL CLARIFY MORENA FPS60 40G .</v>
          </cell>
          <cell r="C130" t="str">
            <v>P1301127</v>
          </cell>
        </row>
        <row r="131">
          <cell r="A131" t="str">
            <v>H2116200</v>
          </cell>
          <cell r="B131" t="str">
            <v>VCY NMD SKIN CORRECTOR 30ML</v>
          </cell>
          <cell r="C131" t="str">
            <v>P1301422</v>
          </cell>
        </row>
        <row r="132">
          <cell r="A132" t="str">
            <v>H2034020</v>
          </cell>
          <cell r="B132" t="str">
            <v>VCY IDEAL SOLEIL A,ACNE FPS30 40G</v>
          </cell>
          <cell r="C132" t="str">
            <v>P1301057</v>
          </cell>
        </row>
        <row r="133">
          <cell r="A133" t="str">
            <v>H1363220</v>
          </cell>
          <cell r="B133" t="str">
            <v>VCY CAPITAL SOLEIL TS FPS50 COR 50G</v>
          </cell>
          <cell r="C133" t="str">
            <v>P1300740</v>
          </cell>
        </row>
        <row r="134">
          <cell r="A134" t="str">
            <v>H1514220</v>
          </cell>
          <cell r="B134" t="str">
            <v>VCY CAPSOL CLARIFY TS FPS60 50G</v>
          </cell>
          <cell r="C134" t="str">
            <v>P1300988</v>
          </cell>
        </row>
        <row r="135">
          <cell r="A135" t="str">
            <v>H1725920</v>
          </cell>
          <cell r="B135" t="str">
            <v>VCY IDEAL SOLEIL A.ACNE FPS30 50G</v>
          </cell>
          <cell r="C135" t="str">
            <v>P1301057</v>
          </cell>
        </row>
        <row r="136">
          <cell r="A136" t="str">
            <v>H1772320</v>
          </cell>
          <cell r="B136" t="str">
            <v>VCY IDEAL SOLEIL TS FPS30 COR 40G</v>
          </cell>
          <cell r="C136" t="str">
            <v>P1301096</v>
          </cell>
        </row>
        <row r="137">
          <cell r="A137" t="str">
            <v>H1726520</v>
          </cell>
          <cell r="B137" t="str">
            <v>VCY IDEAL SOLEIL HSOFT FPS50 200ML</v>
          </cell>
          <cell r="C137" t="str">
            <v>P1301015</v>
          </cell>
        </row>
        <row r="138">
          <cell r="A138" t="str">
            <v>H2012920</v>
          </cell>
          <cell r="B138" t="str">
            <v>VCY ID SOLEIL CLARIFY FPS60 40G</v>
          </cell>
          <cell r="C138" t="str">
            <v>P1301127</v>
          </cell>
        </row>
        <row r="139">
          <cell r="A139" t="str">
            <v>H1942120</v>
          </cell>
          <cell r="B139" t="str">
            <v>VCY IDEAL SOLEIL TS FPS50 40G</v>
          </cell>
          <cell r="C139" t="str">
            <v>P1300736</v>
          </cell>
        </row>
        <row r="140">
          <cell r="A140" t="str">
            <v>H1943320</v>
          </cell>
          <cell r="B140" t="str">
            <v>VCY CAPITAL SOLEIL TS FPS30 40G</v>
          </cell>
          <cell r="C140" t="str">
            <v>P1300622</v>
          </cell>
        </row>
        <row r="141">
          <cell r="A141" t="str">
            <v>H2051720</v>
          </cell>
          <cell r="B141" t="str">
            <v>VCY NORMADERM SABONETE 70G</v>
          </cell>
          <cell r="C141" t="str">
            <v>P1301163</v>
          </cell>
        </row>
        <row r="142">
          <cell r="A142" t="str">
            <v>H2140100</v>
          </cell>
          <cell r="B142" t="str">
            <v>VCY DERCOS AMPOLA ENERGIZANTE 40ML .</v>
          </cell>
          <cell r="C142" t="str">
            <v>P1301424</v>
          </cell>
        </row>
        <row r="143">
          <cell r="A143" t="str">
            <v>H2140300</v>
          </cell>
          <cell r="B143" t="str">
            <v>VCY DERCOS AMPOLA REEQUILIBR 40ML .</v>
          </cell>
          <cell r="C143" t="str">
            <v>P1301425</v>
          </cell>
        </row>
        <row r="144">
          <cell r="A144" t="str">
            <v>H2039920</v>
          </cell>
          <cell r="B144" t="str">
            <v>VCY  ID.SOLEIL ANTI IDADE FPS 50</v>
          </cell>
          <cell r="C144" t="str">
            <v>P1301062</v>
          </cell>
        </row>
        <row r="145">
          <cell r="A145" t="str">
            <v>H2186100</v>
          </cell>
          <cell r="B145" t="str">
            <v>VCY ID.SOLEIL CLARIFY MEDIA 40G .</v>
          </cell>
          <cell r="C145" t="str">
            <v>P1301127</v>
          </cell>
        </row>
        <row r="146">
          <cell r="A146" t="str">
            <v>M3503604</v>
          </cell>
          <cell r="B146" t="str">
            <v>LIFTACTIV SUPREME EYES</v>
          </cell>
          <cell r="C146" t="str">
            <v>P1300251</v>
          </cell>
        </row>
        <row r="147">
          <cell r="A147" t="str">
            <v>M9117500</v>
          </cell>
          <cell r="B147" t="str">
            <v>DT AS SH ENERGIS T150ML ES/RU/(POR)</v>
          </cell>
          <cell r="C147" t="str">
            <v>P1300502</v>
          </cell>
        </row>
        <row r="148">
          <cell r="A148" t="str">
            <v>M1051505</v>
          </cell>
          <cell r="B148" t="str">
            <v>VCY NEOVADIOL GF CONTORNOS 15ML</v>
          </cell>
          <cell r="C148" t="str">
            <v>P1300084</v>
          </cell>
        </row>
        <row r="149">
          <cell r="A149" t="str">
            <v>H2066120</v>
          </cell>
          <cell r="B149" t="str">
            <v>VCY NORMADERM GEL 150G - 20 DESC</v>
          </cell>
          <cell r="C149" t="str">
            <v>P1301161</v>
          </cell>
        </row>
        <row r="150">
          <cell r="A150" t="str">
            <v>H2185500</v>
          </cell>
          <cell r="B150" t="str">
            <v>VCY ID.SOLEIL CLARIFY CLARA 40G .</v>
          </cell>
          <cell r="C150" t="str">
            <v>P1301127</v>
          </cell>
        </row>
        <row r="151">
          <cell r="A151" t="str">
            <v>H2186700</v>
          </cell>
          <cell r="B151" t="str">
            <v>VCY ID.SOLEIL CLARIFY ESCURA 40G .</v>
          </cell>
          <cell r="C151" t="str">
            <v>P1301127</v>
          </cell>
        </row>
        <row r="152">
          <cell r="A152" t="str">
            <v>H2174800</v>
          </cell>
          <cell r="B152" t="str">
            <v>VCY ID.SOLEIL EB FP50 COR CLARA 40G .</v>
          </cell>
          <cell r="C152" t="str">
            <v>P1300336</v>
          </cell>
        </row>
        <row r="153">
          <cell r="A153" t="str">
            <v>H2187300</v>
          </cell>
          <cell r="B153" t="str">
            <v>VCY ID.SOLEIL EB FP50 MORENA 40G .</v>
          </cell>
          <cell r="C153" t="str">
            <v>P1300336</v>
          </cell>
        </row>
        <row r="154">
          <cell r="C154" t="str">
            <v>P1300336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 PROMO"/>
      <sheetName val="Planilha3"/>
      <sheetName val="AV PROMO (2)"/>
      <sheetName val="Planilha5"/>
      <sheetName val="AV PROMO (3)"/>
    </sheetNames>
    <sheetDataSet>
      <sheetData sheetId="0">
        <row r="1">
          <cell r="B1"/>
        </row>
      </sheetData>
      <sheetData sheetId="1"/>
      <sheetData sheetId="2">
        <row r="1">
          <cell r="D1"/>
        </row>
      </sheetData>
      <sheetData sheetId="3"/>
      <sheetData sheetId="4">
        <row r="1">
          <cell r="C1"/>
          <cell r="E1"/>
          <cell r="F1" t="str">
            <v>OG_COM_LA1:01A_PLPRODUCT</v>
          </cell>
        </row>
        <row r="3">
          <cell r="C3" t="str">
            <v>R00100BA - Unit list price</v>
          </cell>
          <cell r="E3"/>
          <cell r="F3" t="str">
            <v>NEWTREND_V5</v>
          </cell>
        </row>
        <row r="4">
          <cell r="E4"/>
          <cell r="F4" t="str">
            <v>Brazil ACD</v>
          </cell>
        </row>
        <row r="5">
          <cell r="E5"/>
          <cell r="F5" t="str">
            <v>LOCAL</v>
          </cell>
        </row>
        <row r="6">
          <cell r="E6"/>
          <cell r="F6" t="str">
            <v>2018</v>
          </cell>
        </row>
        <row r="7">
          <cell r="E7"/>
          <cell r="F7" t="str">
            <v>CU999999 - Generic Customer#</v>
          </cell>
        </row>
        <row r="8">
          <cell r="E8"/>
          <cell r="F8" t="str">
            <v>TOTAL</v>
          </cell>
        </row>
        <row r="9">
          <cell r="E9"/>
          <cell r="F9" t="str">
            <v>Input value</v>
          </cell>
        </row>
        <row r="11">
          <cell r="O11" t="str">
            <v>September</v>
          </cell>
        </row>
        <row r="12">
          <cell r="E12" t="str">
            <v>H0855601</v>
          </cell>
          <cell r="F12" t="str">
            <v>R00100AA - Invoiced units - in thousands</v>
          </cell>
          <cell r="O12">
            <v>5.1539999999999999</v>
          </cell>
        </row>
        <row r="13">
          <cell r="E13" t="str">
            <v>H0855601</v>
          </cell>
          <cell r="F13" t="str">
            <v>R00100BA - Unit list price</v>
          </cell>
          <cell r="O13">
            <v>102.98999999999998</v>
          </cell>
        </row>
        <row r="14">
          <cell r="E14" t="str">
            <v>M5891900</v>
          </cell>
          <cell r="F14" t="str">
            <v>R00100AA - Invoiced units - in thousands</v>
          </cell>
          <cell r="O14">
            <v>1.7490000000000001</v>
          </cell>
        </row>
        <row r="15">
          <cell r="E15" t="str">
            <v>M5891900</v>
          </cell>
          <cell r="F15" t="str">
            <v>R00100BA - Unit list price</v>
          </cell>
          <cell r="O15">
            <v>113.2974239</v>
          </cell>
        </row>
        <row r="16">
          <cell r="E16" t="str">
            <v>M3503604</v>
          </cell>
          <cell r="F16" t="str">
            <v>R00100AA - Invoiced units - in thousands</v>
          </cell>
          <cell r="O16">
            <v>14</v>
          </cell>
        </row>
        <row r="17">
          <cell r="E17" t="str">
            <v>M3503604</v>
          </cell>
          <cell r="F17" t="str">
            <v>R00100BA - Unit list price</v>
          </cell>
          <cell r="O17">
            <v>51.469999999999992</v>
          </cell>
        </row>
        <row r="18">
          <cell r="E18" t="str">
            <v>H1638400</v>
          </cell>
          <cell r="F18" t="str">
            <v>R00100AA - Invoiced units - in thousands</v>
          </cell>
          <cell r="O18">
            <v>29.978559135429972</v>
          </cell>
        </row>
        <row r="19">
          <cell r="E19" t="str">
            <v>H1638400</v>
          </cell>
          <cell r="F19" t="str">
            <v>R00100BA - Unit list price</v>
          </cell>
          <cell r="O19">
            <v>27.717289000000001</v>
          </cell>
        </row>
        <row r="20">
          <cell r="E20" t="str">
            <v>H2051720</v>
          </cell>
          <cell r="F20" t="str">
            <v>R00100AA - Invoiced units - in thousands</v>
          </cell>
          <cell r="O20">
            <v>19.937567178908456</v>
          </cell>
        </row>
        <row r="21">
          <cell r="E21" t="str">
            <v>H2051720</v>
          </cell>
          <cell r="F21" t="str">
            <v>R00100BA - Unit list price</v>
          </cell>
          <cell r="O21">
            <v>20.05</v>
          </cell>
        </row>
        <row r="22">
          <cell r="E22" t="str">
            <v>H2065900</v>
          </cell>
          <cell r="F22" t="str">
            <v>R00100AA - Invoiced units - in thousands</v>
          </cell>
          <cell r="O22">
            <v>3.1611346374353086</v>
          </cell>
        </row>
        <row r="23">
          <cell r="E23" t="str">
            <v>H2065900</v>
          </cell>
          <cell r="F23" t="str">
            <v>R00100BA - Unit list price</v>
          </cell>
          <cell r="O23">
            <v>12.510000000000002</v>
          </cell>
        </row>
        <row r="24">
          <cell r="E24" t="str">
            <v>H2116200</v>
          </cell>
          <cell r="F24" t="str">
            <v>R00100AA - Invoiced units - in thousands</v>
          </cell>
          <cell r="O24">
            <v>4.5674957761194053</v>
          </cell>
        </row>
        <row r="25">
          <cell r="E25" t="str">
            <v>H2116200</v>
          </cell>
          <cell r="F25" t="str">
            <v>R00100BA - Unit list price</v>
          </cell>
          <cell r="O25">
            <v>46.32</v>
          </cell>
        </row>
        <row r="26">
          <cell r="E26" t="str">
            <v>H1715600</v>
          </cell>
          <cell r="F26" t="str">
            <v>R00100AA - Invoiced units - in thousands</v>
          </cell>
          <cell r="O26">
            <v>3.3571710628074762</v>
          </cell>
        </row>
        <row r="27">
          <cell r="E27" t="str">
            <v>H1715600</v>
          </cell>
          <cell r="F27" t="str">
            <v>R00100BA - Unit list price</v>
          </cell>
          <cell r="O27">
            <v>33.437939110000002</v>
          </cell>
        </row>
        <row r="28">
          <cell r="E28" t="str">
            <v>M9045502</v>
          </cell>
          <cell r="F28" t="str">
            <v>R00100AA - Invoiced units - in thousands</v>
          </cell>
          <cell r="O28">
            <v>0</v>
          </cell>
        </row>
        <row r="29">
          <cell r="E29" t="str">
            <v>M9045502</v>
          </cell>
          <cell r="F29" t="str">
            <v>R00100BA - Unit list price</v>
          </cell>
          <cell r="O29">
            <v>0</v>
          </cell>
        </row>
        <row r="30">
          <cell r="E30" t="str">
            <v>H2060900</v>
          </cell>
          <cell r="F30" t="str">
            <v>R00100AA - Invoiced units - in thousands</v>
          </cell>
          <cell r="O30">
            <v>7.1165448679815713</v>
          </cell>
        </row>
        <row r="31">
          <cell r="E31" t="str">
            <v>H2060900</v>
          </cell>
          <cell r="F31" t="str">
            <v>R00100BA - Unit list price</v>
          </cell>
          <cell r="O31">
            <v>50.219999999999992</v>
          </cell>
        </row>
        <row r="32">
          <cell r="E32" t="str">
            <v>M5063602</v>
          </cell>
          <cell r="F32" t="str">
            <v>R00100AA - Invoiced units - in thousands</v>
          </cell>
          <cell r="O32">
            <v>1.1782576862608654</v>
          </cell>
        </row>
        <row r="33">
          <cell r="E33" t="str">
            <v>M5063602</v>
          </cell>
          <cell r="F33" t="str">
            <v>R00100BA - Unit list price</v>
          </cell>
          <cell r="O33">
            <v>46.32</v>
          </cell>
        </row>
        <row r="34">
          <cell r="E34" t="str">
            <v>M3262003</v>
          </cell>
          <cell r="F34" t="str">
            <v>R00100AA - Invoiced units - in thousands</v>
          </cell>
          <cell r="O34">
            <v>0.7531640199685643</v>
          </cell>
        </row>
        <row r="35">
          <cell r="E35" t="str">
            <v>M3262003</v>
          </cell>
          <cell r="F35" t="str">
            <v>R00100BA - Unit list price</v>
          </cell>
          <cell r="O35">
            <v>43.94</v>
          </cell>
        </row>
        <row r="36">
          <cell r="E36" t="str">
            <v>H0520802</v>
          </cell>
          <cell r="F36" t="str">
            <v>R00100AA - Invoiced units - in thousands</v>
          </cell>
          <cell r="O36">
            <v>40.898286300926166</v>
          </cell>
        </row>
        <row r="37">
          <cell r="E37" t="str">
            <v>H0520802</v>
          </cell>
          <cell r="F37" t="str">
            <v>R00100BA - Unit list price</v>
          </cell>
          <cell r="O37">
            <v>20.05</v>
          </cell>
        </row>
        <row r="38">
          <cell r="E38" t="str">
            <v>M9721500</v>
          </cell>
          <cell r="F38" t="str">
            <v>R00100AA - Invoiced units - in thousands</v>
          </cell>
          <cell r="O38">
            <v>4.6039699638113323</v>
          </cell>
        </row>
        <row r="39">
          <cell r="E39" t="str">
            <v>M9721500</v>
          </cell>
          <cell r="F39" t="str">
            <v>R00100BA - Unit list price</v>
          </cell>
          <cell r="O39">
            <v>50.22</v>
          </cell>
        </row>
        <row r="40">
          <cell r="E40" t="e">
            <v>#N/A</v>
          </cell>
          <cell r="F40" t="str">
            <v>R00100AA - Invoiced units - in thousands</v>
          </cell>
          <cell r="O40">
            <v>0</v>
          </cell>
        </row>
        <row r="41">
          <cell r="E41" t="e">
            <v>#N/A</v>
          </cell>
          <cell r="F41" t="str">
            <v>R00100BA - Unit list price</v>
          </cell>
          <cell r="O41">
            <v>0</v>
          </cell>
        </row>
        <row r="42">
          <cell r="E42" t="str">
            <v>M0354201</v>
          </cell>
          <cell r="F42" t="str">
            <v>R00100AA - Invoiced units - in thousands</v>
          </cell>
          <cell r="O42">
            <v>2.2211799999999999</v>
          </cell>
        </row>
        <row r="43">
          <cell r="E43" t="str">
            <v>M0354201</v>
          </cell>
          <cell r="F43" t="str">
            <v>R00100BA - Unit list price</v>
          </cell>
          <cell r="O43">
            <v>133.90632318501201</v>
          </cell>
        </row>
        <row r="44">
          <cell r="E44" t="str">
            <v>M9067000</v>
          </cell>
          <cell r="F44" t="str">
            <v>R00100AA - Invoiced units - in thousands</v>
          </cell>
          <cell r="O44">
            <v>2.48759</v>
          </cell>
        </row>
        <row r="45">
          <cell r="E45" t="str">
            <v>M9067000</v>
          </cell>
          <cell r="F45" t="str">
            <v>R00100BA - Unit list price</v>
          </cell>
          <cell r="O45">
            <v>131.33000000000001</v>
          </cell>
        </row>
        <row r="46">
          <cell r="E46" t="str">
            <v>M1051505</v>
          </cell>
          <cell r="F46" t="str">
            <v>R00100AA - Invoiced units - in thousands</v>
          </cell>
          <cell r="O46">
            <v>1.95136</v>
          </cell>
        </row>
        <row r="47">
          <cell r="E47" t="str">
            <v>M1051505</v>
          </cell>
          <cell r="F47" t="str">
            <v>R00100BA - Unit list price</v>
          </cell>
          <cell r="O47">
            <v>102.992974238876</v>
          </cell>
        </row>
        <row r="48">
          <cell r="E48" t="str">
            <v>M5038902</v>
          </cell>
          <cell r="F48" t="str">
            <v>R00100AA - Invoiced units - in thousands</v>
          </cell>
          <cell r="O48">
            <v>0.82371936676992596</v>
          </cell>
        </row>
        <row r="49">
          <cell r="E49" t="str">
            <v>M5038902</v>
          </cell>
          <cell r="F49" t="str">
            <v>R00100BA - Unit list price</v>
          </cell>
          <cell r="O49">
            <v>50.22</v>
          </cell>
        </row>
        <row r="50">
          <cell r="E50" t="str">
            <v>M9116101</v>
          </cell>
          <cell r="F50" t="str">
            <v>R00100AA - Invoiced units - in thousands</v>
          </cell>
          <cell r="O50">
            <v>3.7837361817635546</v>
          </cell>
        </row>
        <row r="51">
          <cell r="E51" t="str">
            <v>M9116101</v>
          </cell>
          <cell r="F51" t="str">
            <v>R00100BA - Unit list price</v>
          </cell>
          <cell r="O51">
            <v>11.28</v>
          </cell>
        </row>
        <row r="52">
          <cell r="E52" t="str">
            <v>M9116201</v>
          </cell>
          <cell r="F52" t="str">
            <v>R00100AA - Invoiced units - in thousands</v>
          </cell>
          <cell r="O52">
            <v>2.2702417090581331</v>
          </cell>
        </row>
        <row r="53">
          <cell r="E53" t="str">
            <v>M9116201</v>
          </cell>
          <cell r="F53" t="str">
            <v>R00100BA - Unit list price</v>
          </cell>
          <cell r="O53">
            <v>11.28</v>
          </cell>
        </row>
        <row r="54">
          <cell r="E54" t="str">
            <v>M9116301</v>
          </cell>
          <cell r="F54" t="str">
            <v>R00100AA - Invoiced units - in thousands</v>
          </cell>
          <cell r="O54">
            <v>3.0269889454108441</v>
          </cell>
        </row>
        <row r="55">
          <cell r="E55" t="str">
            <v>M9116301</v>
          </cell>
          <cell r="F55" t="str">
            <v>R00100BA - Unit list price</v>
          </cell>
          <cell r="O55">
            <v>11.28</v>
          </cell>
        </row>
        <row r="56">
          <cell r="E56" t="str">
            <v>H1772320</v>
          </cell>
          <cell r="F56" t="str">
            <v>R00100AA - Invoiced units - in thousands</v>
          </cell>
          <cell r="O56">
            <v>15.44881</v>
          </cell>
        </row>
        <row r="57">
          <cell r="E57" t="str">
            <v>H1772320</v>
          </cell>
          <cell r="F57" t="str">
            <v>R00100BA - Unit list price</v>
          </cell>
          <cell r="O57">
            <v>37.65</v>
          </cell>
        </row>
        <row r="58">
          <cell r="E58" t="str">
            <v>H1725920</v>
          </cell>
          <cell r="F58" t="str">
            <v>R00100AA - Invoiced units - in thousands</v>
          </cell>
          <cell r="O58">
            <v>10.195</v>
          </cell>
        </row>
        <row r="59">
          <cell r="E59" t="str">
            <v>H1725920</v>
          </cell>
          <cell r="F59" t="str">
            <v>R00100BA - Unit list price</v>
          </cell>
          <cell r="O59">
            <v>47.08</v>
          </cell>
        </row>
        <row r="60">
          <cell r="E60" t="str">
            <v>H2039920</v>
          </cell>
          <cell r="F60" t="str">
            <v>R00100AA - Invoiced units - in thousands</v>
          </cell>
          <cell r="O60">
            <v>20.891999999999999</v>
          </cell>
        </row>
        <row r="61">
          <cell r="E61" t="str">
            <v>H2039920</v>
          </cell>
          <cell r="F61" t="str">
            <v>R00100BA - Unit list price</v>
          </cell>
          <cell r="O61">
            <v>50.222857142857109</v>
          </cell>
        </row>
        <row r="62">
          <cell r="E62" t="str">
            <v>H2012520</v>
          </cell>
          <cell r="F62" t="str">
            <v>R00100AA - Invoiced units - in thousands</v>
          </cell>
          <cell r="O62">
            <v>7.8620000000000001</v>
          </cell>
        </row>
        <row r="63">
          <cell r="E63" t="str">
            <v>H2012520</v>
          </cell>
          <cell r="F63" t="str">
            <v>R00100BA - Unit list price</v>
          </cell>
          <cell r="O63">
            <v>47.08</v>
          </cell>
        </row>
        <row r="64">
          <cell r="E64" t="str">
            <v>H1879000</v>
          </cell>
          <cell r="F64" t="str">
            <v>R00100AA - Invoiced units - in thousands</v>
          </cell>
          <cell r="O64">
            <v>10.973000000000001</v>
          </cell>
        </row>
        <row r="65">
          <cell r="E65" t="str">
            <v>H1879000</v>
          </cell>
          <cell r="F65" t="str">
            <v>R00100BA - Unit list price</v>
          </cell>
          <cell r="O65">
            <v>34.51</v>
          </cell>
        </row>
        <row r="66">
          <cell r="E66" t="str">
            <v>H1726520</v>
          </cell>
          <cell r="F66" t="str">
            <v>R00100AA - Invoiced units - in thousands</v>
          </cell>
          <cell r="O66">
            <v>15.335000000000001</v>
          </cell>
        </row>
        <row r="67">
          <cell r="E67" t="str">
            <v>H1726520</v>
          </cell>
          <cell r="F67" t="str">
            <v>R00100BA - Unit list price</v>
          </cell>
          <cell r="O67">
            <v>40.79</v>
          </cell>
        </row>
        <row r="68">
          <cell r="E68" t="str">
            <v>M8073700</v>
          </cell>
          <cell r="F68" t="str">
            <v>R00100AA - Invoiced units - in thousands</v>
          </cell>
          <cell r="O68">
            <v>0</v>
          </cell>
        </row>
        <row r="69">
          <cell r="E69" t="str">
            <v>M8073700</v>
          </cell>
          <cell r="F69" t="str">
            <v>R00100BA - Unit list price</v>
          </cell>
          <cell r="O69">
            <v>0</v>
          </cell>
        </row>
        <row r="70">
          <cell r="E70" t="str">
            <v>H2174800</v>
          </cell>
          <cell r="F70" t="str">
            <v>R00100AA - Invoiced units - in thousands</v>
          </cell>
          <cell r="O70">
            <v>41.6</v>
          </cell>
        </row>
        <row r="71">
          <cell r="E71" t="str">
            <v>H2174800</v>
          </cell>
          <cell r="F71" t="str">
            <v>R00100BA - Unit list price</v>
          </cell>
          <cell r="O71">
            <v>48.34</v>
          </cell>
        </row>
        <row r="72">
          <cell r="E72" t="str">
            <v>H1943320</v>
          </cell>
          <cell r="F72" t="str">
            <v>R00100AA - Invoiced units - in thousands</v>
          </cell>
          <cell r="O72">
            <v>24.300999999999998</v>
          </cell>
        </row>
        <row r="73">
          <cell r="E73" t="str">
            <v>H1943320</v>
          </cell>
          <cell r="F73" t="str">
            <v>R00100BA - Unit list price</v>
          </cell>
          <cell r="O73">
            <v>34.51</v>
          </cell>
        </row>
        <row r="74">
          <cell r="E74" t="str">
            <v>H1942120</v>
          </cell>
          <cell r="F74" t="str">
            <v>R00100AA - Invoiced units - in thousands</v>
          </cell>
          <cell r="O74">
            <v>50.802999999999997</v>
          </cell>
        </row>
        <row r="75">
          <cell r="E75" t="str">
            <v>H1942120</v>
          </cell>
          <cell r="F75" t="str">
            <v>R00100BA - Unit list price</v>
          </cell>
          <cell r="O75">
            <v>40.789999999999992</v>
          </cell>
        </row>
        <row r="76">
          <cell r="E76" t="str">
            <v>H1363220</v>
          </cell>
          <cell r="F76" t="str">
            <v>R00100AA - Invoiced units - in thousands</v>
          </cell>
          <cell r="O76">
            <v>25</v>
          </cell>
        </row>
        <row r="77">
          <cell r="E77" t="str">
            <v>H1363220</v>
          </cell>
          <cell r="F77" t="str">
            <v>R00100BA - Unit list price</v>
          </cell>
          <cell r="O77">
            <v>43.94</v>
          </cell>
        </row>
        <row r="78">
          <cell r="E78" t="str">
            <v>H2012920</v>
          </cell>
          <cell r="F78" t="str">
            <v>R00100AA - Invoiced units - in thousands</v>
          </cell>
          <cell r="O78">
            <v>75.25</v>
          </cell>
        </row>
        <row r="79">
          <cell r="E79" t="str">
            <v>H2012920</v>
          </cell>
          <cell r="F79" t="str">
            <v>R00100BA - Unit list price</v>
          </cell>
          <cell r="O79">
            <v>53.994300000000003</v>
          </cell>
        </row>
        <row r="80">
          <cell r="E80" t="str">
            <v>M7970200</v>
          </cell>
          <cell r="F80" t="str">
            <v>R00100AA - Invoiced units - in thousands</v>
          </cell>
          <cell r="O80">
            <v>3.4997798066474641</v>
          </cell>
        </row>
        <row r="81">
          <cell r="E81" t="str">
            <v>M7970200</v>
          </cell>
          <cell r="F81" t="str">
            <v>R00100BA - Unit list price</v>
          </cell>
          <cell r="O81">
            <v>45.822857140000004</v>
          </cell>
        </row>
        <row r="82">
          <cell r="E82" t="str">
            <v>M5907901</v>
          </cell>
          <cell r="F82" t="str">
            <v>R00100AA - Invoiced units - in thousands</v>
          </cell>
          <cell r="O82">
            <v>6.5011335723107306</v>
          </cell>
        </row>
        <row r="83">
          <cell r="E83" t="str">
            <v>M5907901</v>
          </cell>
          <cell r="F83" t="str">
            <v>R00100BA - Unit list price</v>
          </cell>
          <cell r="O83">
            <v>45.82</v>
          </cell>
        </row>
        <row r="84">
          <cell r="E84" t="str">
            <v>M5070601</v>
          </cell>
          <cell r="F84" t="str">
            <v>R00100AA - Invoiced units - in thousands</v>
          </cell>
          <cell r="O84">
            <v>9.0084029266104935</v>
          </cell>
        </row>
        <row r="85">
          <cell r="E85" t="str">
            <v>M5070601</v>
          </cell>
          <cell r="F85" t="str">
            <v>R00100BA - Unit list price</v>
          </cell>
          <cell r="O85">
            <v>45.82</v>
          </cell>
        </row>
        <row r="86">
          <cell r="E86" t="str">
            <v>M5907401</v>
          </cell>
          <cell r="F86" t="str">
            <v>R00100AA - Invoiced units - in thousands</v>
          </cell>
          <cell r="O86">
            <v>6.9289711541512489</v>
          </cell>
        </row>
        <row r="87">
          <cell r="E87" t="str">
            <v>M5907401</v>
          </cell>
          <cell r="F87" t="str">
            <v>R00100BA - Unit list price</v>
          </cell>
          <cell r="O87">
            <v>45.82</v>
          </cell>
        </row>
        <row r="88">
          <cell r="E88" t="str">
            <v>M2980604</v>
          </cell>
          <cell r="F88" t="str">
            <v>R00100AA - Invoiced units - in thousands</v>
          </cell>
          <cell r="O88">
            <v>4.2045507135322522</v>
          </cell>
        </row>
        <row r="89">
          <cell r="E89" t="str">
            <v>M2980604</v>
          </cell>
          <cell r="F89" t="str">
            <v>R00100BA - Unit list price</v>
          </cell>
          <cell r="O89">
            <v>45.82</v>
          </cell>
        </row>
        <row r="90">
          <cell r="E90" t="str">
            <v>M5908303</v>
          </cell>
          <cell r="F90" t="str">
            <v>R00100AA - Invoiced units - in thousands</v>
          </cell>
          <cell r="O90">
            <v>3.7238479181138961</v>
          </cell>
        </row>
        <row r="91">
          <cell r="E91" t="str">
            <v>M5908303</v>
          </cell>
          <cell r="F91" t="str">
            <v>R00100BA - Unit list price</v>
          </cell>
          <cell r="O91">
            <v>45.82</v>
          </cell>
        </row>
        <row r="92">
          <cell r="E92" t="str">
            <v>H2033200</v>
          </cell>
          <cell r="F92" t="str">
            <v>R00100AA - Invoiced units - in thousands</v>
          </cell>
          <cell r="O92">
            <v>4.8520000000000003</v>
          </cell>
        </row>
        <row r="93">
          <cell r="E93" t="str">
            <v>H2033200</v>
          </cell>
          <cell r="F93" t="str">
            <v>R00100BA - Unit list price</v>
          </cell>
          <cell r="O93">
            <v>59.65</v>
          </cell>
        </row>
        <row r="94">
          <cell r="E94" t="str">
            <v>H2140100</v>
          </cell>
          <cell r="F94" t="str">
            <v>R00100AA - Invoiced units - in thousands</v>
          </cell>
          <cell r="O94">
            <v>11</v>
          </cell>
        </row>
        <row r="95">
          <cell r="E95" t="str">
            <v>H2140100</v>
          </cell>
          <cell r="F95" t="str">
            <v>R00100BA - Unit list price</v>
          </cell>
          <cell r="O95">
            <v>25.08</v>
          </cell>
        </row>
        <row r="96">
          <cell r="E96" t="str">
            <v>H2140300</v>
          </cell>
          <cell r="F96" t="str">
            <v>R00100AA - Invoiced units - in thousands</v>
          </cell>
          <cell r="O96">
            <v>10</v>
          </cell>
        </row>
        <row r="97">
          <cell r="E97" t="str">
            <v>H2140300</v>
          </cell>
          <cell r="F97" t="str">
            <v>R00100BA - Unit list price</v>
          </cell>
          <cell r="O97">
            <v>25.08</v>
          </cell>
        </row>
        <row r="98">
          <cell r="E98" t="str">
            <v>MB021100</v>
          </cell>
          <cell r="F98" t="str">
            <v>R00100AA - Invoiced units - in thousands</v>
          </cell>
          <cell r="O98">
            <v>3</v>
          </cell>
        </row>
        <row r="99">
          <cell r="E99" t="str">
            <v>MB021100</v>
          </cell>
          <cell r="F99" t="str">
            <v>R00100BA - Unit list price</v>
          </cell>
          <cell r="O99">
            <v>50.22</v>
          </cell>
        </row>
        <row r="100">
          <cell r="E100" t="str">
            <v>H0235602</v>
          </cell>
          <cell r="F100" t="str">
            <v>R00100AA - Invoiced units - in thousands</v>
          </cell>
          <cell r="O100">
            <v>22.343</v>
          </cell>
        </row>
        <row r="101">
          <cell r="E101" t="str">
            <v>H0235602</v>
          </cell>
          <cell r="F101" t="str">
            <v>R00100BA - Unit list price</v>
          </cell>
          <cell r="O101">
            <v>53.37</v>
          </cell>
        </row>
        <row r="102">
          <cell r="E102" t="str">
            <v>H2061100</v>
          </cell>
          <cell r="F102" t="str">
            <v>R00100AA - Invoiced units - in thousands</v>
          </cell>
          <cell r="O102">
            <v>7.0650000000000004</v>
          </cell>
        </row>
        <row r="103">
          <cell r="E103" t="str">
            <v>H2061100</v>
          </cell>
          <cell r="F103" t="str">
            <v>R00100BA - Unit list price</v>
          </cell>
          <cell r="O103">
            <v>75.36571429</v>
          </cell>
        </row>
        <row r="104">
          <cell r="E104" t="str">
            <v>H1712000</v>
          </cell>
          <cell r="F104" t="str">
            <v>R00100AA - Invoiced units - in thousands</v>
          </cell>
          <cell r="O104">
            <v>7.8558199999999996</v>
          </cell>
        </row>
        <row r="105">
          <cell r="E105" t="str">
            <v>H1712000</v>
          </cell>
          <cell r="F105" t="str">
            <v>R00100BA - Unit list price</v>
          </cell>
          <cell r="O105">
            <v>50.22</v>
          </cell>
        </row>
        <row r="106">
          <cell r="E106" t="str">
            <v>H1776700</v>
          </cell>
          <cell r="F106" t="str">
            <v>R00100AA - Invoiced units - in thousands</v>
          </cell>
          <cell r="O106">
            <v>4.7831099999999998</v>
          </cell>
        </row>
        <row r="107">
          <cell r="E107" t="str">
            <v>H1776700</v>
          </cell>
          <cell r="F107" t="str">
            <v>R00100BA - Unit list price</v>
          </cell>
          <cell r="O107">
            <v>50.22</v>
          </cell>
        </row>
        <row r="108">
          <cell r="E108" t="str">
            <v>H1776500</v>
          </cell>
          <cell r="F108" t="str">
            <v>R00100AA - Invoiced units - in thousands</v>
          </cell>
          <cell r="O108">
            <v>2.5650399999999998</v>
          </cell>
        </row>
        <row r="109">
          <cell r="E109" t="str">
            <v>H1776500</v>
          </cell>
          <cell r="F109" t="str">
            <v>R00100BA - Unit list price</v>
          </cell>
          <cell r="O109">
            <v>53.37</v>
          </cell>
        </row>
        <row r="110">
          <cell r="E110" t="str">
            <v>M4804802</v>
          </cell>
          <cell r="F110" t="str">
            <v>R00100AA - Invoiced units - in thousands</v>
          </cell>
          <cell r="O110">
            <v>1.9217899999999999</v>
          </cell>
        </row>
        <row r="111">
          <cell r="E111" t="str">
            <v>M4804802</v>
          </cell>
          <cell r="F111" t="str">
            <v>R00100BA - Unit list price</v>
          </cell>
          <cell r="O111">
            <v>53.37</v>
          </cell>
        </row>
        <row r="112">
          <cell r="E112" t="str">
            <v>H1646100</v>
          </cell>
          <cell r="F112" t="str">
            <v>R00100AA - Invoiced units - in thousands</v>
          </cell>
          <cell r="O112">
            <v>5.46</v>
          </cell>
        </row>
        <row r="113">
          <cell r="E113" t="str">
            <v>H1646100</v>
          </cell>
          <cell r="F113" t="str">
            <v>R00100BA - Unit list price</v>
          </cell>
          <cell r="O113">
            <v>53.37</v>
          </cell>
        </row>
        <row r="114">
          <cell r="E114" t="e">
            <v>#N/A</v>
          </cell>
          <cell r="F114" t="str">
            <v>R00100AA - Invoiced units - in thousands</v>
          </cell>
          <cell r="O114">
            <v>0</v>
          </cell>
        </row>
        <row r="115">
          <cell r="E115" t="e">
            <v>#N/A</v>
          </cell>
          <cell r="F115" t="str">
            <v>R00100BA - Unit list price</v>
          </cell>
          <cell r="O115">
            <v>0</v>
          </cell>
        </row>
        <row r="116">
          <cell r="E116" t="str">
            <v>M4804200</v>
          </cell>
          <cell r="F116" t="str">
            <v>R00100AA - Invoiced units - in thousands</v>
          </cell>
          <cell r="O116">
            <v>1.51918</v>
          </cell>
        </row>
        <row r="117">
          <cell r="E117" t="str">
            <v>M4804200</v>
          </cell>
          <cell r="F117" t="str">
            <v>R00100BA - Unit list price</v>
          </cell>
          <cell r="O117">
            <v>56.620000000000005</v>
          </cell>
        </row>
        <row r="118">
          <cell r="E118" t="str">
            <v>M6633401</v>
          </cell>
          <cell r="F118" t="str">
            <v>R00100AA - Invoiced units - in thousands</v>
          </cell>
          <cell r="O118">
            <v>2.222</v>
          </cell>
        </row>
        <row r="119">
          <cell r="E119" t="str">
            <v>M6633401</v>
          </cell>
          <cell r="F119" t="str">
            <v>R00100BA - Unit list price</v>
          </cell>
          <cell r="O119">
            <v>45.82</v>
          </cell>
        </row>
        <row r="120">
          <cell r="E120" t="str">
            <v>M9168300</v>
          </cell>
          <cell r="F120" t="str">
            <v>R00100AA - Invoiced units - in thousands</v>
          </cell>
          <cell r="O120">
            <v>2.9885600000000001</v>
          </cell>
        </row>
        <row r="121">
          <cell r="E121" t="str">
            <v>M9168300</v>
          </cell>
          <cell r="F121" t="str">
            <v>R00100BA - Unit list price</v>
          </cell>
          <cell r="O121">
            <v>102.99</v>
          </cell>
        </row>
        <row r="122">
          <cell r="E122" t="str">
            <v>M4252201</v>
          </cell>
          <cell r="F122" t="str">
            <v>R00100AA - Invoiced units - in thousands</v>
          </cell>
          <cell r="O122">
            <v>1.0389999999999999</v>
          </cell>
        </row>
        <row r="123">
          <cell r="E123" t="str">
            <v>M4252201</v>
          </cell>
          <cell r="F123" t="str">
            <v>R00100BA - Unit list price</v>
          </cell>
          <cell r="O123">
            <v>97.84</v>
          </cell>
        </row>
        <row r="124">
          <cell r="E124" t="str">
            <v>H1779500</v>
          </cell>
          <cell r="F124" t="str">
            <v>R00100AA - Invoiced units - in thousands</v>
          </cell>
          <cell r="O124">
            <v>6.1983269794171907</v>
          </cell>
        </row>
        <row r="125">
          <cell r="E125" t="str">
            <v>H1779500</v>
          </cell>
          <cell r="F125" t="str">
            <v>R00100BA - Unit list price</v>
          </cell>
          <cell r="O125">
            <v>46.318501170960189</v>
          </cell>
        </row>
        <row r="126">
          <cell r="E126" t="str">
            <v>H1737700</v>
          </cell>
          <cell r="F126" t="str">
            <v>R00100AA - Invoiced units - in thousands</v>
          </cell>
          <cell r="O126">
            <v>8.1065797288985983</v>
          </cell>
        </row>
        <row r="127">
          <cell r="E127" t="str">
            <v>H1737700</v>
          </cell>
          <cell r="F127" t="str">
            <v>R00100BA - Unit list price</v>
          </cell>
          <cell r="O127">
            <v>41.17</v>
          </cell>
        </row>
        <row r="128">
          <cell r="E128" t="str">
            <v>M6334900</v>
          </cell>
          <cell r="F128" t="str">
            <v>R00100AA - Invoiced units - in thousands</v>
          </cell>
          <cell r="O128">
            <v>0</v>
          </cell>
        </row>
        <row r="129">
          <cell r="E129" t="str">
            <v>M6334900</v>
          </cell>
          <cell r="F129" t="str">
            <v>R00100BA - Unit list price</v>
          </cell>
          <cell r="O129">
            <v>0</v>
          </cell>
        </row>
        <row r="130">
          <cell r="E130" t="str">
            <v>M5541401</v>
          </cell>
          <cell r="F130" t="str">
            <v>R00100AA - Invoiced units - in thousands</v>
          </cell>
          <cell r="O130">
            <v>1.5369999999999999</v>
          </cell>
        </row>
        <row r="131">
          <cell r="E131" t="str">
            <v>M5541401</v>
          </cell>
          <cell r="F131" t="str">
            <v>R00100BA - Unit list price</v>
          </cell>
          <cell r="O131">
            <v>82.38</v>
          </cell>
        </row>
        <row r="132">
          <cell r="E132" t="str">
            <v>M6336600</v>
          </cell>
          <cell r="F132" t="str">
            <v>R00100AA - Invoiced units - in thousands</v>
          </cell>
          <cell r="O132">
            <v>0.09</v>
          </cell>
        </row>
        <row r="133">
          <cell r="E133" t="str">
            <v>M6336600</v>
          </cell>
          <cell r="F133" t="str">
            <v>R00100BA - Unit list price</v>
          </cell>
          <cell r="O133">
            <v>77.23</v>
          </cell>
        </row>
        <row r="134">
          <cell r="E134" t="str">
            <v>M5542701</v>
          </cell>
          <cell r="F134" t="str">
            <v>R00100AA - Invoiced units - in thousands</v>
          </cell>
          <cell r="O134">
            <v>0.1</v>
          </cell>
        </row>
        <row r="135">
          <cell r="E135" t="str">
            <v>M5542701</v>
          </cell>
          <cell r="F135" t="str">
            <v>R00100BA - Unit list price</v>
          </cell>
          <cell r="O135">
            <v>90.11</v>
          </cell>
        </row>
        <row r="136">
          <cell r="E136" t="str">
            <v>MB076100</v>
          </cell>
          <cell r="F136" t="str">
            <v>R00100AA - Invoiced units - in thousands</v>
          </cell>
          <cell r="O136">
            <v>4</v>
          </cell>
        </row>
        <row r="137">
          <cell r="E137" t="str">
            <v>MB076100</v>
          </cell>
          <cell r="F137" t="str">
            <v>R00100BA - Unit list price</v>
          </cell>
          <cell r="O137">
            <v>51.47</v>
          </cell>
        </row>
        <row r="138">
          <cell r="E138" t="str">
            <v>M9154800</v>
          </cell>
          <cell r="F138" t="str">
            <v>R00100AA - Invoiced units - in thousands</v>
          </cell>
          <cell r="O138">
            <v>7.8849999999999998</v>
          </cell>
        </row>
        <row r="139">
          <cell r="E139" t="str">
            <v>M9154800</v>
          </cell>
          <cell r="F139" t="str">
            <v>R00100BA - Unit list price</v>
          </cell>
          <cell r="O139">
            <v>82.38</v>
          </cell>
        </row>
        <row r="140">
          <cell r="E140" t="str">
            <v>M5030801</v>
          </cell>
          <cell r="F140" t="str">
            <v>R00100AA - Invoiced units - in thousands</v>
          </cell>
          <cell r="O140">
            <v>1.1536381535577449</v>
          </cell>
        </row>
        <row r="141">
          <cell r="E141" t="str">
            <v>M5030801</v>
          </cell>
          <cell r="F141" t="str">
            <v>R00100BA - Unit list price</v>
          </cell>
          <cell r="O141">
            <v>25.71</v>
          </cell>
        </row>
        <row r="142">
          <cell r="E142">
            <v>17215556</v>
          </cell>
          <cell r="F142" t="str">
            <v>R00100AA - Invoiced units - in thousands</v>
          </cell>
          <cell r="O142">
            <v>3.3333162263825278</v>
          </cell>
        </row>
        <row r="143">
          <cell r="E143">
            <v>17215556</v>
          </cell>
          <cell r="F143" t="str">
            <v>R00100BA - Unit list price</v>
          </cell>
          <cell r="O143">
            <v>36.01</v>
          </cell>
        </row>
        <row r="144">
          <cell r="E144" t="str">
            <v>M1037302</v>
          </cell>
          <cell r="F144" t="str">
            <v>R00100AA - Invoiced units - in thousands</v>
          </cell>
          <cell r="O144">
            <v>6.9303029452590712</v>
          </cell>
        </row>
        <row r="145">
          <cell r="E145" t="str">
            <v>M1037302</v>
          </cell>
          <cell r="F145" t="str">
            <v>R00100BA - Unit list price</v>
          </cell>
          <cell r="O145">
            <v>43.740000000000009</v>
          </cell>
        </row>
        <row r="146">
          <cell r="E146" t="e">
            <v>#N/A</v>
          </cell>
          <cell r="F146" t="str">
            <v>R00100AA - Invoiced units - in thousands</v>
          </cell>
          <cell r="O146">
            <v>8</v>
          </cell>
        </row>
        <row r="147">
          <cell r="E147" t="e">
            <v>#N/A</v>
          </cell>
          <cell r="F147" t="str">
            <v>R00100BA - Unit list price</v>
          </cell>
          <cell r="O147">
            <v>33.437939</v>
          </cell>
        </row>
        <row r="148">
          <cell r="E148" t="e">
            <v>#N/A</v>
          </cell>
          <cell r="F148" t="str">
            <v>R00100AA - Invoiced units - in thousands</v>
          </cell>
          <cell r="O148">
            <v>7</v>
          </cell>
        </row>
        <row r="149">
          <cell r="E149" t="e">
            <v>#N/A</v>
          </cell>
          <cell r="F149" t="str">
            <v>R00100BA - Unit list price</v>
          </cell>
          <cell r="O149">
            <v>31.37</v>
          </cell>
        </row>
        <row r="150">
          <cell r="E150" t="e">
            <v>#N/A</v>
          </cell>
          <cell r="F150" t="str">
            <v>R00100AA - Invoiced units - in thousands</v>
          </cell>
          <cell r="O150">
            <v>7.2091525423728813</v>
          </cell>
        </row>
        <row r="151">
          <cell r="E151" t="e">
            <v>#N/A</v>
          </cell>
          <cell r="F151" t="str">
            <v>R00100BA - Unit list price</v>
          </cell>
          <cell r="O151">
            <v>102.529274004684</v>
          </cell>
        </row>
        <row r="152">
          <cell r="E152" t="e">
            <v>#N/A</v>
          </cell>
          <cell r="F152" t="str">
            <v>R00100AA - Invoiced units - in thousands</v>
          </cell>
          <cell r="O152">
            <v>8.4813559322033907</v>
          </cell>
        </row>
        <row r="153">
          <cell r="E153" t="e">
            <v>#N/A</v>
          </cell>
          <cell r="F153" t="str">
            <v>R00100BA - Unit list price</v>
          </cell>
          <cell r="O153">
            <v>51.47</v>
          </cell>
        </row>
        <row r="154">
          <cell r="E154" t="e">
            <v>#N/A</v>
          </cell>
          <cell r="F154" t="str">
            <v>R00100AA - Invoiced units - in thousands</v>
          </cell>
          <cell r="O154">
            <v>6.88</v>
          </cell>
        </row>
        <row r="155">
          <cell r="E155" t="e">
            <v>#N/A</v>
          </cell>
          <cell r="F155" t="str">
            <v>R00100BA - Unit list price</v>
          </cell>
          <cell r="O155">
            <v>25.71</v>
          </cell>
        </row>
        <row r="156">
          <cell r="E156" t="e">
            <v>#N/A</v>
          </cell>
          <cell r="F156" t="str">
            <v>R00100AA - Invoiced units - in thousands</v>
          </cell>
          <cell r="O156">
            <v>2.3587076683534458</v>
          </cell>
        </row>
        <row r="157">
          <cell r="E157" t="e">
            <v>#N/A</v>
          </cell>
          <cell r="F157" t="str">
            <v>R00100BA - Unit list price</v>
          </cell>
          <cell r="O157">
            <v>51.47</v>
          </cell>
        </row>
        <row r="158">
          <cell r="E158" t="e">
            <v>#N/A</v>
          </cell>
          <cell r="F158" t="str">
            <v>R00100AA - Invoiced units - in thousands</v>
          </cell>
          <cell r="O158">
            <v>2.7084780070066183</v>
          </cell>
        </row>
        <row r="159">
          <cell r="E159" t="e">
            <v>#N/A</v>
          </cell>
          <cell r="F159" t="str">
            <v>R00100BA - Unit list price</v>
          </cell>
          <cell r="O159">
            <v>51.469999999999992</v>
          </cell>
        </row>
        <row r="160">
          <cell r="E160" t="e">
            <v>#N/A</v>
          </cell>
          <cell r="F160" t="str">
            <v>R00100AA - Invoiced units - in thousands</v>
          </cell>
          <cell r="O160">
            <v>3.8564421954067734</v>
          </cell>
        </row>
        <row r="161">
          <cell r="E161" t="e">
            <v>#N/A</v>
          </cell>
          <cell r="F161" t="str">
            <v>R00100BA - Unit list price</v>
          </cell>
          <cell r="O161">
            <v>82.38</v>
          </cell>
        </row>
        <row r="162">
          <cell r="E162" t="e">
            <v>#N/A</v>
          </cell>
          <cell r="F162" t="str">
            <v>R00100AA - Invoiced units - in thousands</v>
          </cell>
          <cell r="O162">
            <v>0</v>
          </cell>
        </row>
        <row r="163">
          <cell r="E163" t="e">
            <v>#N/A</v>
          </cell>
          <cell r="F163" t="str">
            <v>R00100BA - Unit list price</v>
          </cell>
          <cell r="O163">
            <v>0</v>
          </cell>
        </row>
        <row r="164">
          <cell r="E164" t="e">
            <v>#N/A</v>
          </cell>
          <cell r="F164" t="str">
            <v>R00100AA - Invoiced units - in thousands</v>
          </cell>
          <cell r="O164">
            <v>13.721759439470615</v>
          </cell>
        </row>
        <row r="165">
          <cell r="E165" t="e">
            <v>#N/A</v>
          </cell>
          <cell r="F165" t="str">
            <v>R00100BA - Unit list price</v>
          </cell>
          <cell r="O165">
            <v>51.472725169999997</v>
          </cell>
        </row>
        <row r="166">
          <cell r="E166" t="e">
            <v>#N/A</v>
          </cell>
          <cell r="F166" t="str">
            <v>R00100AA - Invoiced units - in thousands</v>
          </cell>
          <cell r="O166">
            <v>4.2510548851693279</v>
          </cell>
        </row>
        <row r="167">
          <cell r="E167" t="e">
            <v>#N/A</v>
          </cell>
          <cell r="F167" t="str">
            <v>R00100BA - Unit list price</v>
          </cell>
          <cell r="O167">
            <v>108.1451991</v>
          </cell>
        </row>
        <row r="168">
          <cell r="E168" t="e">
            <v>#N/A</v>
          </cell>
          <cell r="F168" t="str">
            <v>R00100AA - Invoiced units - in thousands</v>
          </cell>
          <cell r="O168">
            <v>3.0223744647722857</v>
          </cell>
        </row>
        <row r="169">
          <cell r="E169" t="e">
            <v>#N/A</v>
          </cell>
          <cell r="F169" t="str">
            <v>R00100BA - Unit list price</v>
          </cell>
          <cell r="O169">
            <v>77.231850100000003</v>
          </cell>
        </row>
        <row r="170">
          <cell r="E170" t="e">
            <v>#N/A</v>
          </cell>
          <cell r="F170" t="str">
            <v>R00100AA - Invoiced units - in thousands</v>
          </cell>
          <cell r="O170">
            <v>12.555858310626705</v>
          </cell>
        </row>
        <row r="171">
          <cell r="E171" t="e">
            <v>#N/A</v>
          </cell>
          <cell r="F171" t="str">
            <v>R00100BA - Unit list price</v>
          </cell>
          <cell r="O171">
            <v>43.937145369999996</v>
          </cell>
        </row>
        <row r="172">
          <cell r="E172" t="e">
            <v>#N/A</v>
          </cell>
          <cell r="F172" t="str">
            <v>R00100AA - Invoiced units - in thousands</v>
          </cell>
          <cell r="O172">
            <v>6.2958660957571038</v>
          </cell>
        </row>
        <row r="173">
          <cell r="E173" t="e">
            <v>#N/A</v>
          </cell>
          <cell r="F173" t="str">
            <v>R00100BA - Unit list price</v>
          </cell>
          <cell r="O173">
            <v>21.94</v>
          </cell>
        </row>
        <row r="174">
          <cell r="E174" t="e">
            <v>#N/A</v>
          </cell>
          <cell r="F174" t="str">
            <v>R00100AA - Invoiced units - in thousands</v>
          </cell>
          <cell r="O174">
            <v>76.106438302841582</v>
          </cell>
        </row>
        <row r="175">
          <cell r="E175" t="e">
            <v>#N/A</v>
          </cell>
          <cell r="F175" t="str">
            <v>R00100BA - Unit list price</v>
          </cell>
          <cell r="O175">
            <v>21.94</v>
          </cell>
        </row>
        <row r="176">
          <cell r="E176" t="e">
            <v>#N/A</v>
          </cell>
          <cell r="F176" t="str">
            <v>R00100AA - Invoiced units - in thousands</v>
          </cell>
          <cell r="O176">
            <v>42.151810042818227</v>
          </cell>
        </row>
        <row r="177">
          <cell r="E177" t="e">
            <v>#N/A</v>
          </cell>
          <cell r="F177" t="str">
            <v>R00100BA - Unit list price</v>
          </cell>
          <cell r="O177">
            <v>30.770000000000003</v>
          </cell>
        </row>
        <row r="178">
          <cell r="E178" t="e">
            <v>#N/A</v>
          </cell>
          <cell r="F178" t="str">
            <v>R00100AA - Invoiced units - in thousands</v>
          </cell>
          <cell r="O178">
            <v>27.380739587388096</v>
          </cell>
        </row>
        <row r="179">
          <cell r="E179" t="e">
            <v>#N/A</v>
          </cell>
          <cell r="F179" t="str">
            <v>R00100BA - Unit list price</v>
          </cell>
          <cell r="O179">
            <v>31.37</v>
          </cell>
        </row>
        <row r="180">
          <cell r="E180" t="e">
            <v>#N/A</v>
          </cell>
          <cell r="F180" t="str">
            <v>R00100AA - Invoiced units - in thousands</v>
          </cell>
          <cell r="O180">
            <v>8.2689295445698754</v>
          </cell>
        </row>
        <row r="181">
          <cell r="E181" t="e">
            <v>#N/A</v>
          </cell>
          <cell r="F181" t="str">
            <v>R00100BA - Unit list price</v>
          </cell>
          <cell r="O181">
            <v>21.94</v>
          </cell>
        </row>
        <row r="182">
          <cell r="E182" t="e">
            <v>#N/A</v>
          </cell>
          <cell r="F182" t="str">
            <v>R00100AA - Invoiced units - in thousands</v>
          </cell>
          <cell r="O182">
            <v>2.3945815492409506</v>
          </cell>
        </row>
        <row r="183">
          <cell r="E183" t="e">
            <v>#N/A</v>
          </cell>
          <cell r="F183" t="str">
            <v>R00100BA - Unit list price</v>
          </cell>
          <cell r="O183">
            <v>43.94</v>
          </cell>
        </row>
        <row r="184">
          <cell r="E184" t="e">
            <v>#N/A</v>
          </cell>
          <cell r="F184" t="str">
            <v>R00100AA - Invoiced units - in thousands</v>
          </cell>
          <cell r="O184">
            <v>64.79719735305568</v>
          </cell>
        </row>
        <row r="185">
          <cell r="E185" t="e">
            <v>#N/A</v>
          </cell>
          <cell r="F185" t="str">
            <v>R00100BA - Unit list price</v>
          </cell>
          <cell r="O185">
            <v>21.94</v>
          </cell>
        </row>
        <row r="186">
          <cell r="E186" t="e">
            <v>#N/A</v>
          </cell>
          <cell r="F186" t="str">
            <v>R00100AA - Invoiced units - in thousands</v>
          </cell>
          <cell r="O186">
            <v>34.896317633320358</v>
          </cell>
        </row>
        <row r="187">
          <cell r="E187" t="e">
            <v>#N/A</v>
          </cell>
          <cell r="F187" t="str">
            <v>R00100BA - Unit list price</v>
          </cell>
          <cell r="O187">
            <v>21.937144109999998</v>
          </cell>
        </row>
        <row r="188">
          <cell r="E188" t="e">
            <v>#N/A</v>
          </cell>
          <cell r="F188" t="str">
            <v>R00100AA - Invoiced units - in thousands</v>
          </cell>
          <cell r="O188">
            <v>3.3</v>
          </cell>
        </row>
        <row r="189">
          <cell r="E189" t="e">
            <v>#N/A</v>
          </cell>
          <cell r="F189" t="str">
            <v>R00100BA - Unit list price</v>
          </cell>
          <cell r="O189">
            <v>66.927400000000006</v>
          </cell>
        </row>
        <row r="190">
          <cell r="E190" t="e">
            <v>#N/A</v>
          </cell>
          <cell r="F190" t="str">
            <v>R00100AA - Invoiced units - in thousands</v>
          </cell>
          <cell r="O190">
            <v>3.03</v>
          </cell>
        </row>
        <row r="191">
          <cell r="E191" t="e">
            <v>#N/A</v>
          </cell>
          <cell r="F191" t="str">
            <v>R00100BA - Unit list price</v>
          </cell>
          <cell r="O191">
            <v>102.99</v>
          </cell>
        </row>
        <row r="192">
          <cell r="E192" t="e">
            <v>#N/A</v>
          </cell>
          <cell r="F192" t="str">
            <v>R00100AA - Invoiced units - in thousands</v>
          </cell>
          <cell r="O192">
            <v>13.9</v>
          </cell>
        </row>
        <row r="193">
          <cell r="E193" t="e">
            <v>#N/A</v>
          </cell>
          <cell r="F193" t="str">
            <v>R00100BA - Unit list price</v>
          </cell>
          <cell r="O193">
            <v>87.53</v>
          </cell>
        </row>
        <row r="194">
          <cell r="E194" t="e">
            <v>#N/A</v>
          </cell>
          <cell r="F194" t="str">
            <v>R00100AA - Invoiced units - in thousands</v>
          </cell>
          <cell r="O194">
            <v>3.68</v>
          </cell>
        </row>
        <row r="195">
          <cell r="E195" t="e">
            <v>#N/A</v>
          </cell>
          <cell r="F195" t="str">
            <v>R00100BA - Unit list price</v>
          </cell>
          <cell r="O195">
            <v>102.99</v>
          </cell>
        </row>
        <row r="196">
          <cell r="E196" t="e">
            <v>#N/A</v>
          </cell>
          <cell r="F196" t="str">
            <v>R00100AA - Invoiced units - in thousands</v>
          </cell>
          <cell r="O196">
            <v>3.0778894767783656</v>
          </cell>
        </row>
        <row r="197">
          <cell r="E197" t="e">
            <v>#N/A</v>
          </cell>
          <cell r="F197" t="str">
            <v>R00100BA - Unit list price</v>
          </cell>
          <cell r="O197">
            <v>118.45</v>
          </cell>
        </row>
        <row r="198">
          <cell r="E198" t="e">
            <v>#N/A</v>
          </cell>
          <cell r="F198" t="str">
            <v>R00100AA - Invoiced units - in thousands</v>
          </cell>
          <cell r="O198">
            <v>1.346084656084656</v>
          </cell>
        </row>
        <row r="199">
          <cell r="E199" t="e">
            <v>#N/A</v>
          </cell>
          <cell r="F199" t="str">
            <v>R00100BA - Unit list price</v>
          </cell>
          <cell r="O199">
            <v>102.98999999999998</v>
          </cell>
        </row>
        <row r="200">
          <cell r="E200" t="e">
            <v>#N/A</v>
          </cell>
          <cell r="F200" t="str">
            <v>R00100AA - Invoiced units - in thousands</v>
          </cell>
          <cell r="O200">
            <v>2.6370664315108758</v>
          </cell>
        </row>
        <row r="201">
          <cell r="E201" t="e">
            <v>#N/A</v>
          </cell>
          <cell r="F201" t="str">
            <v>R00100BA - Unit list price</v>
          </cell>
          <cell r="O201">
            <v>118.44999999999999</v>
          </cell>
        </row>
        <row r="202">
          <cell r="E202" t="e">
            <v>#N/A</v>
          </cell>
          <cell r="F202" t="str">
            <v>R00100AA - Invoiced units - in thousands</v>
          </cell>
          <cell r="O202">
            <v>5.4079541446208106</v>
          </cell>
        </row>
        <row r="203">
          <cell r="E203" t="e">
            <v>#N/A</v>
          </cell>
          <cell r="F203" t="str">
            <v>R00100BA - Unit list price</v>
          </cell>
          <cell r="O203">
            <v>113.3</v>
          </cell>
        </row>
        <row r="204">
          <cell r="E204" t="e">
            <v>#N/A</v>
          </cell>
          <cell r="F204" t="str">
            <v>R00100AA - Invoiced units - in thousands</v>
          </cell>
          <cell r="O204">
            <v>4.4790770135214579</v>
          </cell>
        </row>
        <row r="205">
          <cell r="E205" t="e">
            <v>#N/A</v>
          </cell>
          <cell r="F205" t="str">
            <v>R00100BA - Unit list price</v>
          </cell>
          <cell r="O205">
            <v>118.44999999999999</v>
          </cell>
        </row>
        <row r="206">
          <cell r="E206" t="e">
            <v>#N/A</v>
          </cell>
          <cell r="F206" t="str">
            <v>R00100AA - Invoiced units - in thousands</v>
          </cell>
          <cell r="O206">
            <v>4.4397178130511454</v>
          </cell>
        </row>
        <row r="207">
          <cell r="E207" t="e">
            <v>#N/A</v>
          </cell>
          <cell r="F207" t="str">
            <v>R00100BA - Unit list price</v>
          </cell>
          <cell r="O207">
            <v>72.08</v>
          </cell>
        </row>
        <row r="208">
          <cell r="E208" t="e">
            <v>#N/A</v>
          </cell>
          <cell r="F208" t="str">
            <v>R00100AA - Invoiced units - in thousands</v>
          </cell>
          <cell r="O208">
            <v>2.2749617871840093</v>
          </cell>
        </row>
        <row r="209">
          <cell r="E209" t="e">
            <v>#N/A</v>
          </cell>
          <cell r="F209" t="str">
            <v>R00100BA - Unit list price</v>
          </cell>
          <cell r="O209">
            <v>102.99</v>
          </cell>
        </row>
        <row r="210">
          <cell r="E210" t="e">
            <v>#N/A</v>
          </cell>
          <cell r="F210" t="str">
            <v>R00100AA - Invoiced units - in thousands</v>
          </cell>
          <cell r="O210">
            <v>53.14</v>
          </cell>
        </row>
        <row r="211">
          <cell r="E211" t="e">
            <v>#N/A</v>
          </cell>
          <cell r="F211" t="str">
            <v>R00100BA - Unit list price</v>
          </cell>
          <cell r="O211">
            <v>33.44</v>
          </cell>
        </row>
        <row r="212">
          <cell r="E212" t="e">
            <v>#N/A</v>
          </cell>
          <cell r="F212" t="str">
            <v>R00100AA - Invoiced units - in thousands</v>
          </cell>
          <cell r="O212">
            <v>63.41</v>
          </cell>
        </row>
        <row r="213">
          <cell r="E213" t="e">
            <v>#N/A</v>
          </cell>
          <cell r="F213" t="str">
            <v>R00100BA - Unit list price</v>
          </cell>
          <cell r="O213">
            <v>18.5</v>
          </cell>
        </row>
        <row r="214">
          <cell r="E214" t="e">
            <v>#N/A</v>
          </cell>
          <cell r="F214" t="str">
            <v>R00100AA - Invoiced units - in thousands</v>
          </cell>
          <cell r="O214">
            <v>48.03</v>
          </cell>
        </row>
        <row r="215">
          <cell r="E215" t="e">
            <v>#N/A</v>
          </cell>
          <cell r="F215" t="str">
            <v>R00100BA - Unit list price</v>
          </cell>
          <cell r="O215">
            <v>19.526932080000002</v>
          </cell>
        </row>
        <row r="216">
          <cell r="E216" t="e">
            <v>#N/A</v>
          </cell>
          <cell r="F216" t="str">
            <v>R00100AA - Invoiced units - in thousands</v>
          </cell>
          <cell r="O216">
            <v>2.16</v>
          </cell>
        </row>
        <row r="217">
          <cell r="E217" t="e">
            <v>#N/A</v>
          </cell>
          <cell r="F217" t="str">
            <v>R00100BA - Unit list price</v>
          </cell>
          <cell r="O217">
            <v>149.36299769999999</v>
          </cell>
        </row>
        <row r="218">
          <cell r="E218" t="e">
            <v>#N/A</v>
          </cell>
          <cell r="F218" t="str">
            <v>R00100AA - Invoiced units - in thousands</v>
          </cell>
          <cell r="O218">
            <v>1.81</v>
          </cell>
        </row>
        <row r="219">
          <cell r="E219" t="e">
            <v>#N/A</v>
          </cell>
          <cell r="F219" t="str">
            <v>R00100BA - Unit list price</v>
          </cell>
          <cell r="O219">
            <v>113.81</v>
          </cell>
        </row>
        <row r="220">
          <cell r="E220" t="e">
            <v>#N/A</v>
          </cell>
          <cell r="F220" t="str">
            <v>R00100AA - Invoiced units - in thousands</v>
          </cell>
          <cell r="O220">
            <v>0</v>
          </cell>
        </row>
        <row r="221">
          <cell r="E221" t="e">
            <v>#N/A</v>
          </cell>
          <cell r="F221" t="str">
            <v>R00100BA - Unit list price</v>
          </cell>
          <cell r="O221">
            <v>0</v>
          </cell>
        </row>
        <row r="222">
          <cell r="E222" t="e">
            <v>#N/A</v>
          </cell>
          <cell r="F222" t="str">
            <v>R00100AA - Invoiced units - in thousands</v>
          </cell>
          <cell r="O222">
            <v>5.0955537006121308</v>
          </cell>
        </row>
        <row r="223">
          <cell r="E223" t="e">
            <v>#N/A</v>
          </cell>
          <cell r="F223" t="str">
            <v>R00100BA - Unit list price</v>
          </cell>
          <cell r="O223">
            <v>38.590000000000003</v>
          </cell>
        </row>
        <row r="224">
          <cell r="E224" t="e">
            <v>#N/A</v>
          </cell>
          <cell r="F224" t="str">
            <v>R00100AA - Invoiced units - in thousands</v>
          </cell>
          <cell r="O224">
            <v>4.1722370617696161</v>
          </cell>
        </row>
        <row r="225">
          <cell r="E225" t="e">
            <v>#N/A</v>
          </cell>
          <cell r="F225" t="str">
            <v>R00100BA - Unit list price</v>
          </cell>
          <cell r="O225">
            <v>46.32</v>
          </cell>
        </row>
        <row r="226">
          <cell r="E226" t="e">
            <v>#N/A</v>
          </cell>
          <cell r="F226" t="str">
            <v>R00100AA - Invoiced units - in thousands</v>
          </cell>
          <cell r="O226">
            <v>1.6449214427970789</v>
          </cell>
        </row>
        <row r="227">
          <cell r="E227" t="e">
            <v>#N/A</v>
          </cell>
          <cell r="F227" t="str">
            <v>R00100BA - Unit list price</v>
          </cell>
          <cell r="O227">
            <v>56.51</v>
          </cell>
        </row>
        <row r="228">
          <cell r="E228" t="e">
            <v>#N/A</v>
          </cell>
          <cell r="F228" t="str">
            <v>R00100AA - Invoiced units - in thousands</v>
          </cell>
          <cell r="O228">
            <v>3.7643394556317769</v>
          </cell>
        </row>
        <row r="229">
          <cell r="E229" t="e">
            <v>#N/A</v>
          </cell>
          <cell r="F229" t="str">
            <v>R00100BA - Unit list price</v>
          </cell>
          <cell r="O229">
            <v>43.94</v>
          </cell>
        </row>
        <row r="230">
          <cell r="E230" t="e">
            <v>#N/A</v>
          </cell>
          <cell r="F230" t="str">
            <v>R00100AA - Invoiced units - in thousands</v>
          </cell>
          <cell r="O230">
            <v>5.6053861473777378</v>
          </cell>
        </row>
        <row r="231">
          <cell r="E231" t="e">
            <v>#N/A</v>
          </cell>
          <cell r="F231" t="str">
            <v>R00100BA - Unit list price</v>
          </cell>
          <cell r="O231">
            <v>21.94</v>
          </cell>
        </row>
        <row r="232">
          <cell r="E232" t="e">
            <v>#N/A</v>
          </cell>
          <cell r="F232" t="str">
            <v>R00100AA - Invoiced units - in thousands</v>
          </cell>
          <cell r="O232">
            <v>5.3776277937596806</v>
          </cell>
        </row>
        <row r="233">
          <cell r="E233" t="e">
            <v>#N/A</v>
          </cell>
          <cell r="F233" t="str">
            <v>R00100BA - Unit list price</v>
          </cell>
          <cell r="O233">
            <v>31.365714289999996</v>
          </cell>
        </row>
        <row r="234">
          <cell r="E234" t="e">
            <v>#N/A</v>
          </cell>
          <cell r="F234" t="str">
            <v>R00100AA - Invoiced units - in thousands</v>
          </cell>
          <cell r="O234">
            <v>18.03</v>
          </cell>
        </row>
        <row r="235">
          <cell r="E235" t="e">
            <v>#N/A</v>
          </cell>
          <cell r="F235" t="str">
            <v>R00100BA - Unit list price</v>
          </cell>
          <cell r="O235">
            <v>38.758800000000001</v>
          </cell>
        </row>
        <row r="236">
          <cell r="E236" t="e">
            <v>#N/A</v>
          </cell>
          <cell r="F236" t="str">
            <v>R00100AA - Invoiced units - in thousands</v>
          </cell>
          <cell r="O236">
            <v>40.270000000000003</v>
          </cell>
        </row>
        <row r="237">
          <cell r="E237" t="e">
            <v>#N/A</v>
          </cell>
          <cell r="F237" t="str">
            <v>R00100BA - Unit list price</v>
          </cell>
          <cell r="O237">
            <v>38.76</v>
          </cell>
        </row>
        <row r="238">
          <cell r="E238" t="e">
            <v>#N/A</v>
          </cell>
          <cell r="F238" t="str">
            <v>R00100AA - Invoiced units - in thousands</v>
          </cell>
          <cell r="O238">
            <v>18.940000000000001</v>
          </cell>
        </row>
        <row r="239">
          <cell r="E239" t="e">
            <v>#N/A</v>
          </cell>
          <cell r="F239" t="str">
            <v>R00100BA - Unit list price</v>
          </cell>
          <cell r="O239">
            <v>32.288235294117598</v>
          </cell>
        </row>
        <row r="240">
          <cell r="E240" t="e">
            <v>#N/A</v>
          </cell>
          <cell r="F240" t="str">
            <v>R00100AA - Invoiced units - in thousands</v>
          </cell>
          <cell r="O240">
            <v>54</v>
          </cell>
        </row>
        <row r="241">
          <cell r="E241" t="e">
            <v>#N/A</v>
          </cell>
          <cell r="F241" t="str">
            <v>R00100BA - Unit list price</v>
          </cell>
          <cell r="O241">
            <v>35.523518959999997</v>
          </cell>
        </row>
        <row r="242">
          <cell r="E242" t="e">
            <v>#N/A</v>
          </cell>
          <cell r="F242" t="str">
            <v>R00100AA - Invoiced units - in thousands</v>
          </cell>
          <cell r="O242">
            <v>16</v>
          </cell>
        </row>
        <row r="243">
          <cell r="E243" t="e">
            <v>#N/A</v>
          </cell>
          <cell r="F243" t="str">
            <v>R00100BA - Unit list price</v>
          </cell>
          <cell r="O243">
            <v>41.99</v>
          </cell>
        </row>
        <row r="244">
          <cell r="E244" t="e">
            <v>#N/A</v>
          </cell>
          <cell r="F244" t="str">
            <v>R00100AA - Invoiced units - in thousands</v>
          </cell>
          <cell r="O244">
            <v>38.71</v>
          </cell>
        </row>
        <row r="245">
          <cell r="E245" t="e">
            <v>#N/A</v>
          </cell>
          <cell r="F245" t="str">
            <v>R00100BA - Unit list price</v>
          </cell>
          <cell r="O245">
            <v>61.405882352941191</v>
          </cell>
        </row>
        <row r="246">
          <cell r="E246" t="e">
            <v>#N/A</v>
          </cell>
          <cell r="F246" t="str">
            <v>R00100AA - Invoiced units - in thousands</v>
          </cell>
          <cell r="O246">
            <v>45.4</v>
          </cell>
        </row>
        <row r="247">
          <cell r="E247" t="e">
            <v>#N/A</v>
          </cell>
          <cell r="F247" t="str">
            <v>R00100BA - Unit list price</v>
          </cell>
          <cell r="O247">
            <v>41.994105300000001</v>
          </cell>
        </row>
        <row r="248">
          <cell r="E248" t="e">
            <v>#N/A</v>
          </cell>
          <cell r="F248" t="str">
            <v>R00100AA - Invoiced units - in thousands</v>
          </cell>
          <cell r="O248">
            <v>58</v>
          </cell>
        </row>
        <row r="249">
          <cell r="E249" t="e">
            <v>#N/A</v>
          </cell>
          <cell r="F249" t="str">
            <v>R00100BA - Unit list price</v>
          </cell>
          <cell r="O249">
            <v>48.459999999999994</v>
          </cell>
        </row>
        <row r="250">
          <cell r="E250" t="e">
            <v>#N/A</v>
          </cell>
          <cell r="F250" t="str">
            <v>R00100AA - Invoiced units - in thousands</v>
          </cell>
          <cell r="O250">
            <v>25</v>
          </cell>
        </row>
        <row r="251">
          <cell r="E251" t="e">
            <v>#N/A</v>
          </cell>
          <cell r="F251" t="str">
            <v>R00100BA - Unit list price</v>
          </cell>
          <cell r="O251">
            <v>35.523518959999997</v>
          </cell>
        </row>
        <row r="252">
          <cell r="E252" t="e">
            <v>#N/A</v>
          </cell>
          <cell r="F252" t="str">
            <v>R00100AA - Invoiced units - in thousands</v>
          </cell>
          <cell r="O252">
            <v>20.25</v>
          </cell>
        </row>
        <row r="253">
          <cell r="E253" t="e">
            <v>#N/A</v>
          </cell>
          <cell r="F253" t="str">
            <v>R00100BA - Unit list price</v>
          </cell>
          <cell r="O253">
            <v>54.935294117647103</v>
          </cell>
        </row>
        <row r="254">
          <cell r="E254" t="e">
            <v>#N/A</v>
          </cell>
          <cell r="F254" t="str">
            <v>R00100AA - Invoiced units - in thousands</v>
          </cell>
          <cell r="O254">
            <v>63.2</v>
          </cell>
        </row>
        <row r="255">
          <cell r="E255" t="e">
            <v>#N/A</v>
          </cell>
          <cell r="F255" t="str">
            <v>R00100BA - Unit list price</v>
          </cell>
          <cell r="O255">
            <v>48.464705882353002</v>
          </cell>
        </row>
        <row r="256">
          <cell r="E256" t="e">
            <v>#N/A</v>
          </cell>
          <cell r="F256" t="str">
            <v>R00100AA - Invoiced units - in thousands</v>
          </cell>
          <cell r="O256">
            <v>169</v>
          </cell>
        </row>
        <row r="257">
          <cell r="E257" t="e">
            <v>#N/A</v>
          </cell>
          <cell r="F257" t="str">
            <v>R00100BA - Unit list price</v>
          </cell>
          <cell r="O257">
            <v>58.170588235294098</v>
          </cell>
        </row>
        <row r="258">
          <cell r="E258" t="e">
            <v>#N/A</v>
          </cell>
          <cell r="F258" t="str">
            <v>R00100AA - Invoiced units - in thousands</v>
          </cell>
          <cell r="O258">
            <v>130</v>
          </cell>
        </row>
        <row r="259">
          <cell r="E259" t="e">
            <v>#N/A</v>
          </cell>
          <cell r="F259" t="str">
            <v>R00100BA - Unit list price</v>
          </cell>
          <cell r="O259">
            <v>54.935294117647103</v>
          </cell>
        </row>
        <row r="260">
          <cell r="E260" t="e">
            <v>#N/A</v>
          </cell>
          <cell r="F260" t="str">
            <v>R00100AA - Invoiced units - in thousands</v>
          </cell>
          <cell r="O260">
            <v>32.58</v>
          </cell>
        </row>
        <row r="261">
          <cell r="E261" t="e">
            <v>#N/A</v>
          </cell>
          <cell r="F261" t="str">
            <v>R00100BA - Unit list price</v>
          </cell>
          <cell r="O261">
            <v>54.94</v>
          </cell>
        </row>
        <row r="262">
          <cell r="E262" t="e">
            <v>#N/A</v>
          </cell>
          <cell r="F262" t="str">
            <v>R00100AA - Invoiced units - in thousands</v>
          </cell>
          <cell r="O262">
            <v>0</v>
          </cell>
        </row>
        <row r="263">
          <cell r="E263" t="e">
            <v>#N/A</v>
          </cell>
          <cell r="F263" t="str">
            <v>R00100BA - Unit list price</v>
          </cell>
          <cell r="O263">
            <v>0</v>
          </cell>
        </row>
        <row r="264">
          <cell r="E264" t="e">
            <v>#N/A</v>
          </cell>
          <cell r="F264" t="str">
            <v>R00100AA - Invoiced units - in thousands</v>
          </cell>
          <cell r="O264">
            <v>1.92</v>
          </cell>
        </row>
        <row r="265">
          <cell r="E265" t="e">
            <v>#N/A</v>
          </cell>
          <cell r="F265" t="str">
            <v>R00100BA - Unit list price</v>
          </cell>
          <cell r="O265">
            <v>72.08</v>
          </cell>
        </row>
        <row r="266">
          <cell r="E266" t="e">
            <v>#N/A</v>
          </cell>
          <cell r="F266" t="str">
            <v>R00100AA - Invoiced units - in thousands</v>
          </cell>
          <cell r="O266">
            <v>7.32</v>
          </cell>
        </row>
        <row r="267">
          <cell r="E267" t="e">
            <v>#N/A</v>
          </cell>
          <cell r="F267" t="str">
            <v>R00100BA - Unit list price</v>
          </cell>
          <cell r="O267">
            <v>92.69</v>
          </cell>
        </row>
        <row r="268">
          <cell r="E268" t="e">
            <v>#N/A</v>
          </cell>
          <cell r="F268" t="str">
            <v>R00100AA - Invoiced units - in thousands</v>
          </cell>
          <cell r="O268">
            <v>4.0599999999999996</v>
          </cell>
        </row>
        <row r="269">
          <cell r="E269" t="e">
            <v>#N/A</v>
          </cell>
          <cell r="F269" t="str">
            <v>R00100BA - Unit list price</v>
          </cell>
          <cell r="O269">
            <v>38.590000000000003</v>
          </cell>
        </row>
        <row r="270">
          <cell r="E270" t="e">
            <v>#N/A</v>
          </cell>
          <cell r="F270" t="str">
            <v>R00100AA - Invoiced units - in thousands</v>
          </cell>
          <cell r="O270">
            <v>4.07</v>
          </cell>
        </row>
        <row r="271">
          <cell r="E271" t="e">
            <v>#N/A</v>
          </cell>
          <cell r="F271" t="str">
            <v>R00100BA - Unit list price</v>
          </cell>
          <cell r="O271">
            <v>65.933999999999983</v>
          </cell>
        </row>
        <row r="272">
          <cell r="E272" t="e">
            <v>#N/A</v>
          </cell>
          <cell r="F272" t="str">
            <v>R00100AA - Invoiced units - in thousands</v>
          </cell>
          <cell r="O272">
            <v>27.9</v>
          </cell>
        </row>
        <row r="273">
          <cell r="E273" t="e">
            <v>#N/A</v>
          </cell>
          <cell r="F273" t="str">
            <v>R00100BA - Unit list price</v>
          </cell>
          <cell r="O273">
            <v>31.819999999999997</v>
          </cell>
        </row>
        <row r="274">
          <cell r="E274" t="e">
            <v>#N/A</v>
          </cell>
          <cell r="F274" t="str">
            <v>R00100AA - Invoiced units - in thousands</v>
          </cell>
          <cell r="O274">
            <v>8.14</v>
          </cell>
        </row>
        <row r="275">
          <cell r="E275" t="e">
            <v>#N/A</v>
          </cell>
          <cell r="F275" t="str">
            <v>R00100BA - Unit list price</v>
          </cell>
          <cell r="O275">
            <v>61.77517564</v>
          </cell>
        </row>
        <row r="276">
          <cell r="E276" t="e">
            <v>#N/A</v>
          </cell>
          <cell r="F276" t="str">
            <v>R00100AA - Invoiced units - in thousands</v>
          </cell>
          <cell r="O276">
            <v>11</v>
          </cell>
        </row>
        <row r="277">
          <cell r="E277" t="e">
            <v>#N/A</v>
          </cell>
          <cell r="F277" t="str">
            <v>R00100BA - Unit list price</v>
          </cell>
          <cell r="O277">
            <v>53.37</v>
          </cell>
        </row>
        <row r="278">
          <cell r="E278" t="e">
            <v>#N/A</v>
          </cell>
          <cell r="F278" t="str">
            <v>R00100AA - Invoiced units - in thousands</v>
          </cell>
          <cell r="O278">
            <v>9.24</v>
          </cell>
        </row>
        <row r="279">
          <cell r="E279" t="e">
            <v>#N/A</v>
          </cell>
          <cell r="F279" t="str">
            <v>R00100BA - Unit list price</v>
          </cell>
          <cell r="O279">
            <v>26.97</v>
          </cell>
        </row>
        <row r="280">
          <cell r="E280" t="e">
            <v>#N/A</v>
          </cell>
          <cell r="F280" t="str">
            <v>R00100AA - Invoiced units - in thousands</v>
          </cell>
          <cell r="O280">
            <v>0</v>
          </cell>
        </row>
        <row r="281">
          <cell r="E281" t="e">
            <v>#N/A</v>
          </cell>
          <cell r="F281" t="str">
            <v>R00100BA - Unit list price</v>
          </cell>
          <cell r="O281">
            <v>0</v>
          </cell>
        </row>
        <row r="282">
          <cell r="E282" t="e">
            <v>#N/A</v>
          </cell>
          <cell r="F282" t="str">
            <v>R00100AA - Invoiced units - in thousands</v>
          </cell>
          <cell r="O282">
            <v>8.99</v>
          </cell>
        </row>
        <row r="283">
          <cell r="E283" t="e">
            <v>#N/A</v>
          </cell>
          <cell r="F283" t="str">
            <v>R00100BA - Unit list price</v>
          </cell>
          <cell r="O283">
            <v>43.937142860000002</v>
          </cell>
        </row>
        <row r="284">
          <cell r="E284" t="e">
            <v>#N/A</v>
          </cell>
          <cell r="F284" t="str">
            <v>R00100AA - Invoiced units - in thousands</v>
          </cell>
          <cell r="O284">
            <v>8.68</v>
          </cell>
        </row>
        <row r="285">
          <cell r="E285" t="e">
            <v>#N/A</v>
          </cell>
          <cell r="F285" t="str">
            <v>R00100BA - Unit list price</v>
          </cell>
          <cell r="O285">
            <v>59.65</v>
          </cell>
        </row>
        <row r="286">
          <cell r="E286" t="e">
            <v>#N/A</v>
          </cell>
          <cell r="F286" t="str">
            <v>R00100AA - Invoiced units - in thousands</v>
          </cell>
          <cell r="O286">
            <v>16.8</v>
          </cell>
        </row>
        <row r="287">
          <cell r="E287" t="e">
            <v>#N/A</v>
          </cell>
          <cell r="F287" t="str">
            <v>R00100BA - Unit list price</v>
          </cell>
          <cell r="O287">
            <v>43.94</v>
          </cell>
        </row>
        <row r="288">
          <cell r="E288" t="e">
            <v>#N/A</v>
          </cell>
          <cell r="F288" t="str">
            <v>R00100AA - Invoiced units - in thousands</v>
          </cell>
          <cell r="O288">
            <v>2.0099999999999998</v>
          </cell>
        </row>
        <row r="289">
          <cell r="E289" t="e">
            <v>#N/A</v>
          </cell>
          <cell r="F289" t="str">
            <v>R00100BA - Unit list price</v>
          </cell>
          <cell r="O289">
            <v>56.62</v>
          </cell>
        </row>
        <row r="290">
          <cell r="E290" t="e">
            <v>#N/A</v>
          </cell>
          <cell r="F290" t="str">
            <v>R00100AA - Invoiced units - in thousands</v>
          </cell>
          <cell r="O290">
            <v>20</v>
          </cell>
        </row>
        <row r="291">
          <cell r="E291" t="e">
            <v>#N/A</v>
          </cell>
          <cell r="F291" t="str">
            <v>R00100BA - Unit list price</v>
          </cell>
          <cell r="O291">
            <v>20.557377049999999</v>
          </cell>
        </row>
        <row r="292">
          <cell r="E292" t="e">
            <v>#N/A</v>
          </cell>
          <cell r="F292" t="str">
            <v>R00100AA - Invoiced units - in thousands</v>
          </cell>
          <cell r="O292">
            <v>15</v>
          </cell>
        </row>
        <row r="293">
          <cell r="E293" t="e">
            <v>#N/A</v>
          </cell>
          <cell r="F293" t="str">
            <v>R00100BA - Unit list price</v>
          </cell>
          <cell r="O293">
            <v>30.86</v>
          </cell>
        </row>
        <row r="294">
          <cell r="E294" t="e">
            <v>#N/A</v>
          </cell>
          <cell r="F294" t="str">
            <v>R00100AA - Invoiced units - in thousands</v>
          </cell>
          <cell r="O294">
            <v>0.98599999999999999</v>
          </cell>
        </row>
        <row r="295">
          <cell r="E295" t="e">
            <v>#N/A</v>
          </cell>
          <cell r="F295" t="str">
            <v>R00100BA - Unit list price</v>
          </cell>
          <cell r="O295">
            <v>205.57377049999999</v>
          </cell>
        </row>
        <row r="296">
          <cell r="E296" t="e">
            <v>#N/A</v>
          </cell>
          <cell r="F296" t="str">
            <v>R00100AA - Invoiced units - in thousands</v>
          </cell>
          <cell r="O296">
            <v>0.437</v>
          </cell>
        </row>
        <row r="297">
          <cell r="E297" t="e">
            <v>#N/A</v>
          </cell>
          <cell r="F297" t="str">
            <v>R00100BA - Unit list price</v>
          </cell>
          <cell r="O297">
            <v>360.14051519999998</v>
          </cell>
        </row>
        <row r="298">
          <cell r="E298" t="e">
            <v>#N/A</v>
          </cell>
          <cell r="F298" t="str">
            <v>R00100AA - Invoiced units - in thousands</v>
          </cell>
          <cell r="O298">
            <v>0.308</v>
          </cell>
        </row>
        <row r="299">
          <cell r="E299" t="e">
            <v>#N/A</v>
          </cell>
          <cell r="F299" t="str">
            <v>R00100BA - Unit list price</v>
          </cell>
          <cell r="O299">
            <v>169.50819672131101</v>
          </cell>
        </row>
        <row r="300">
          <cell r="E300" t="e">
            <v>#N/A</v>
          </cell>
          <cell r="F300" t="str">
            <v>R00100AA - Invoiced units - in thousands</v>
          </cell>
          <cell r="O300">
            <v>1.1341000000000001</v>
          </cell>
        </row>
        <row r="301">
          <cell r="E301" t="e">
            <v>#N/A</v>
          </cell>
          <cell r="F301" t="str">
            <v>R00100BA - Unit list price</v>
          </cell>
          <cell r="O301">
            <v>87.072599530000005</v>
          </cell>
        </row>
        <row r="302">
          <cell r="E302" t="e">
            <v>#N/A</v>
          </cell>
          <cell r="F302" t="str">
            <v>R00100AA - Invoiced units - in thousands</v>
          </cell>
          <cell r="O302">
            <v>4.6631999999999998</v>
          </cell>
        </row>
        <row r="303">
          <cell r="E303" t="e">
            <v>#N/A</v>
          </cell>
          <cell r="F303" t="str">
            <v>R00100BA - Unit list price</v>
          </cell>
          <cell r="O303">
            <v>123.13817330000002</v>
          </cell>
        </row>
        <row r="304">
          <cell r="E304" t="e">
            <v>#N/A</v>
          </cell>
          <cell r="F304" t="str">
            <v>R00100AA - Invoiced units - in thousands</v>
          </cell>
          <cell r="O304">
            <v>4.1849999999999996</v>
          </cell>
        </row>
        <row r="305">
          <cell r="E305" t="e">
            <v>#N/A</v>
          </cell>
          <cell r="F305" t="str">
            <v>R00100BA - Unit list price</v>
          </cell>
          <cell r="O305">
            <v>49.6571</v>
          </cell>
        </row>
        <row r="306">
          <cell r="E306" t="e">
            <v>#N/A</v>
          </cell>
          <cell r="F306" t="str">
            <v>R00100AA - Invoiced units - in thousands</v>
          </cell>
          <cell r="O306">
            <v>5.0000000000000001E-3</v>
          </cell>
        </row>
        <row r="307">
          <cell r="E307" t="e">
            <v>#N/A</v>
          </cell>
          <cell r="F307" t="str">
            <v>R00100BA - Unit list price</v>
          </cell>
          <cell r="O307">
            <v>179.812646370023</v>
          </cell>
        </row>
        <row r="308">
          <cell r="E308" t="e">
            <v>#N/A</v>
          </cell>
          <cell r="F308" t="str">
            <v>R00100AA - Invoiced units - in thousands</v>
          </cell>
          <cell r="O308">
            <v>7.0000000000000001E-3</v>
          </cell>
        </row>
        <row r="309">
          <cell r="E309" t="e">
            <v>#N/A</v>
          </cell>
          <cell r="F309" t="str">
            <v>R00100BA - Unit list price</v>
          </cell>
          <cell r="O309">
            <v>206.80000000000004</v>
          </cell>
        </row>
        <row r="310">
          <cell r="E310" t="e">
            <v>#N/A</v>
          </cell>
          <cell r="F310" t="str">
            <v>R00100AA - Invoiced units - in thousands</v>
          </cell>
          <cell r="O310">
            <v>7.0000000000000001E-3</v>
          </cell>
        </row>
        <row r="311">
          <cell r="E311" t="e">
            <v>#N/A</v>
          </cell>
          <cell r="F311" t="str">
            <v>R00100BA - Unit list price</v>
          </cell>
          <cell r="O311">
            <v>174.66042154566699</v>
          </cell>
        </row>
        <row r="312">
          <cell r="E312" t="e">
            <v>#N/A</v>
          </cell>
          <cell r="F312" t="str">
            <v>R00100AA - Invoiced units - in thousands</v>
          </cell>
          <cell r="O312">
            <v>1.1000000000000001</v>
          </cell>
        </row>
        <row r="313">
          <cell r="E313" t="e">
            <v>#N/A</v>
          </cell>
          <cell r="F313" t="str">
            <v>R00100BA - Unit list price</v>
          </cell>
          <cell r="O313">
            <v>128.2903981</v>
          </cell>
        </row>
        <row r="314">
          <cell r="E314" t="e">
            <v>#N/A</v>
          </cell>
          <cell r="F314" t="str">
            <v>R00100AA - Invoiced units - in thousands</v>
          </cell>
          <cell r="O314">
            <v>3.9609999999999999</v>
          </cell>
        </row>
        <row r="315">
          <cell r="E315" t="e">
            <v>#N/A</v>
          </cell>
          <cell r="F315" t="str">
            <v>R00100BA - Unit list price</v>
          </cell>
          <cell r="O315">
            <v>206.0374707</v>
          </cell>
        </row>
        <row r="316">
          <cell r="E316" t="e">
            <v>#N/A</v>
          </cell>
          <cell r="F316" t="str">
            <v>R00100AA - Invoiced units - in thousands</v>
          </cell>
          <cell r="O316">
            <v>7.0000000000000001E-3</v>
          </cell>
        </row>
        <row r="317">
          <cell r="E317" t="e">
            <v>#N/A</v>
          </cell>
          <cell r="F317" t="str">
            <v>R00100BA - Unit list price</v>
          </cell>
          <cell r="O317">
            <v>241.639344262295</v>
          </cell>
        </row>
        <row r="318">
          <cell r="E318" t="e">
            <v>#N/A</v>
          </cell>
          <cell r="F318" t="str">
            <v>R00100AA - Invoiced units - in thousands</v>
          </cell>
          <cell r="O318">
            <v>0</v>
          </cell>
        </row>
        <row r="319">
          <cell r="E319" t="e">
            <v>#N/A</v>
          </cell>
          <cell r="F319" t="str">
            <v>R00100BA - Unit list price</v>
          </cell>
          <cell r="O319">
            <v>0</v>
          </cell>
        </row>
        <row r="320">
          <cell r="E320" t="e">
            <v>#N/A</v>
          </cell>
          <cell r="F320" t="str">
            <v>R00100AA - Invoiced units - in thousands</v>
          </cell>
          <cell r="O320">
            <v>8.0000000000000002E-3</v>
          </cell>
        </row>
        <row r="321">
          <cell r="E321" t="e">
            <v>#N/A</v>
          </cell>
          <cell r="F321" t="str">
            <v>R00100BA - Unit list price</v>
          </cell>
          <cell r="O321">
            <v>226.18266978922699</v>
          </cell>
        </row>
        <row r="322">
          <cell r="E322" t="e">
            <v>#N/A</v>
          </cell>
          <cell r="F322" t="str">
            <v>R00100AA - Invoiced units - in thousands</v>
          </cell>
          <cell r="O322">
            <v>5.5</v>
          </cell>
        </row>
        <row r="323">
          <cell r="E323" t="e">
            <v>#N/A</v>
          </cell>
          <cell r="F323" t="str">
            <v>R00100BA - Unit list price</v>
          </cell>
          <cell r="O323">
            <v>102.99</v>
          </cell>
        </row>
        <row r="324">
          <cell r="E324" t="e">
            <v>#N/A</v>
          </cell>
          <cell r="F324" t="str">
            <v>R00100AA - Invoiced units - in thousands</v>
          </cell>
          <cell r="O324">
            <v>0</v>
          </cell>
        </row>
        <row r="325">
          <cell r="E325" t="e">
            <v>#N/A</v>
          </cell>
          <cell r="F325" t="str">
            <v>R00100BA - Unit list price</v>
          </cell>
          <cell r="O325">
            <v>0</v>
          </cell>
        </row>
        <row r="326">
          <cell r="E326" t="e">
            <v>#N/A</v>
          </cell>
          <cell r="F326" t="str">
            <v>R00100AA - Invoiced units - in thousands</v>
          </cell>
          <cell r="O326">
            <v>3.1</v>
          </cell>
        </row>
        <row r="327">
          <cell r="E327" t="e">
            <v>#N/A</v>
          </cell>
          <cell r="F327" t="str">
            <v>R00100BA - Unit list price</v>
          </cell>
          <cell r="O327">
            <v>154.05000000000001</v>
          </cell>
        </row>
        <row r="328">
          <cell r="E328" t="e">
            <v>#N/A</v>
          </cell>
          <cell r="F328" t="str">
            <v>R00100AA - Invoiced units - in thousands</v>
          </cell>
          <cell r="O328">
            <v>4.0000000000000001E-3</v>
          </cell>
        </row>
        <row r="329">
          <cell r="E329" t="e">
            <v>#N/A</v>
          </cell>
          <cell r="F329" t="str">
            <v>R00100BA - Unit list price</v>
          </cell>
          <cell r="O329">
            <v>169.50819672131101</v>
          </cell>
        </row>
        <row r="330">
          <cell r="E330" t="e">
            <v>#N/A</v>
          </cell>
          <cell r="F330" t="str">
            <v>R00100AA - Invoiced units - in thousands</v>
          </cell>
          <cell r="O330">
            <v>8.0000000000000002E-3</v>
          </cell>
        </row>
        <row r="331">
          <cell r="E331" t="e">
            <v>#N/A</v>
          </cell>
          <cell r="F331" t="str">
            <v>R00100BA - Unit list price</v>
          </cell>
          <cell r="O331">
            <v>213.085714285714</v>
          </cell>
        </row>
        <row r="332">
          <cell r="E332" t="e">
            <v>#N/A</v>
          </cell>
          <cell r="F332" t="str">
            <v>R00100AA - Invoiced units - in thousands</v>
          </cell>
          <cell r="O332">
            <v>0</v>
          </cell>
        </row>
        <row r="333">
          <cell r="E333" t="e">
            <v>#N/A</v>
          </cell>
          <cell r="F333" t="str">
            <v>R00100BA - Unit list price</v>
          </cell>
          <cell r="O333">
            <v>0</v>
          </cell>
        </row>
        <row r="334">
          <cell r="E334" t="e">
            <v>#N/A</v>
          </cell>
          <cell r="F334" t="str">
            <v>R00100AA - Invoiced units - in thousands</v>
          </cell>
          <cell r="O334">
            <v>0.46899999999999997</v>
          </cell>
        </row>
        <row r="335">
          <cell r="E335" t="e">
            <v>#N/A</v>
          </cell>
          <cell r="F335" t="str">
            <v>R00100BA - Unit list price</v>
          </cell>
          <cell r="O335">
            <v>154.051522248244</v>
          </cell>
        </row>
        <row r="336">
          <cell r="E336" t="e">
            <v>#N/A</v>
          </cell>
          <cell r="F336" t="str">
            <v>R00100AA - Invoiced units - in thousands</v>
          </cell>
          <cell r="O336">
            <v>0</v>
          </cell>
        </row>
        <row r="337">
          <cell r="E337" t="e">
            <v>#N/A</v>
          </cell>
          <cell r="F337" t="str">
            <v>R00100BA - Unit list price</v>
          </cell>
          <cell r="O337">
            <v>0</v>
          </cell>
        </row>
        <row r="338">
          <cell r="E338" t="e">
            <v>#N/A</v>
          </cell>
          <cell r="F338" t="str">
            <v>R00100AA - Invoiced units - in thousands</v>
          </cell>
          <cell r="O338">
            <v>5.0000000000000001E-3</v>
          </cell>
        </row>
        <row r="339">
          <cell r="E339" t="e">
            <v>#N/A</v>
          </cell>
          <cell r="F339" t="str">
            <v>R00100BA - Unit list price</v>
          </cell>
          <cell r="O339">
            <v>272.55269320843098</v>
          </cell>
        </row>
        <row r="340">
          <cell r="E340" t="e">
            <v>#N/A</v>
          </cell>
          <cell r="F340" t="str">
            <v>R00100AA - Invoiced units - in thousands</v>
          </cell>
          <cell r="O340">
            <v>3.5670000000000002</v>
          </cell>
        </row>
        <row r="341">
          <cell r="E341" t="e">
            <v>#N/A</v>
          </cell>
          <cell r="F341" t="str">
            <v>R00100BA - Unit list price</v>
          </cell>
          <cell r="O341">
            <v>31.36571429</v>
          </cell>
        </row>
        <row r="342">
          <cell r="E342" t="e">
            <v>#N/A</v>
          </cell>
          <cell r="F342" t="str">
            <v>R00100AA - Invoiced units - in thousands</v>
          </cell>
          <cell r="O342">
            <v>1.6036666666666668</v>
          </cell>
        </row>
        <row r="343">
          <cell r="E343" t="e">
            <v>#N/A</v>
          </cell>
          <cell r="F343" t="str">
            <v>R00100BA - Unit list price</v>
          </cell>
          <cell r="O343">
            <v>205.57377049999997</v>
          </cell>
        </row>
        <row r="344">
          <cell r="E344" t="e">
            <v>#N/A</v>
          </cell>
          <cell r="F344" t="str">
            <v>R00100AA - Invoiced units - in thousands</v>
          </cell>
          <cell r="O344">
            <v>0</v>
          </cell>
        </row>
        <row r="345">
          <cell r="E345" t="e">
            <v>#N/A</v>
          </cell>
          <cell r="F345" t="str">
            <v>R00100BA - Unit list price</v>
          </cell>
          <cell r="O345">
            <v>0</v>
          </cell>
        </row>
        <row r="346">
          <cell r="E346" t="e">
            <v>#N/A</v>
          </cell>
          <cell r="F346" t="str">
            <v>R00100AA - Invoiced units - in thousands</v>
          </cell>
          <cell r="O346">
            <v>0.95</v>
          </cell>
        </row>
        <row r="347">
          <cell r="E347" t="e">
            <v>#N/A</v>
          </cell>
          <cell r="F347" t="str">
            <v>R00100BA - Unit list price</v>
          </cell>
          <cell r="O347">
            <v>257.0960187</v>
          </cell>
        </row>
        <row r="348">
          <cell r="E348" t="e">
            <v>#N/A</v>
          </cell>
          <cell r="F348" t="str">
            <v>R00100AA - Invoiced units - in thousands</v>
          </cell>
          <cell r="O348">
            <v>5.0000000000000001E-3</v>
          </cell>
        </row>
        <row r="349">
          <cell r="E349" t="e">
            <v>#N/A</v>
          </cell>
          <cell r="F349" t="str">
            <v>R00100BA - Unit list price</v>
          </cell>
          <cell r="O349">
            <v>375.6</v>
          </cell>
        </row>
        <row r="350">
          <cell r="E350" t="e">
            <v>#N/A</v>
          </cell>
          <cell r="F350" t="str">
            <v>R00100AA - Invoiced units - in thousands</v>
          </cell>
          <cell r="O350">
            <v>3.0000000000000001E-3</v>
          </cell>
        </row>
        <row r="351">
          <cell r="E351" t="e">
            <v>#N/A</v>
          </cell>
          <cell r="F351" t="str">
            <v>R00100BA - Unit list price</v>
          </cell>
          <cell r="O351">
            <v>332.51428571428602</v>
          </cell>
        </row>
        <row r="352">
          <cell r="E352" t="e">
            <v>#N/A</v>
          </cell>
          <cell r="F352" t="str">
            <v>R00100AA - Invoiced units - in thousands</v>
          </cell>
          <cell r="O352">
            <v>4.7210000000000001</v>
          </cell>
        </row>
        <row r="353">
          <cell r="E353" t="e">
            <v>#N/A</v>
          </cell>
          <cell r="F353" t="str">
            <v>R00100BA - Unit list price</v>
          </cell>
          <cell r="O353">
            <v>93.657142859999993</v>
          </cell>
        </row>
        <row r="354">
          <cell r="E354" t="e">
            <v>#N/A</v>
          </cell>
          <cell r="F354" t="str">
            <v>R00100AA - Invoiced units - in thousands</v>
          </cell>
          <cell r="O354">
            <v>2.4763589956422489</v>
          </cell>
        </row>
        <row r="355">
          <cell r="E355" t="e">
            <v>#N/A</v>
          </cell>
          <cell r="F355" t="str">
            <v>R00100BA - Unit list price</v>
          </cell>
          <cell r="O355">
            <v>81.085714289999999</v>
          </cell>
        </row>
        <row r="356">
          <cell r="E356" t="e">
            <v>#N/A</v>
          </cell>
          <cell r="F356" t="str">
            <v>R00100AA - Invoiced units - in thousands</v>
          </cell>
          <cell r="O356">
            <v>7.0000000000000001E-3</v>
          </cell>
        </row>
        <row r="357">
          <cell r="E357" t="e">
            <v>#N/A</v>
          </cell>
          <cell r="F357" t="str">
            <v>R00100BA - Unit list price</v>
          </cell>
          <cell r="O357">
            <v>117.985948477752</v>
          </cell>
        </row>
        <row r="358">
          <cell r="E358" t="e">
            <v>#N/A</v>
          </cell>
          <cell r="F358" t="str">
            <v>R00100AA - Invoiced units - in thousands</v>
          </cell>
          <cell r="O358">
            <v>5.0000000000000001E-3</v>
          </cell>
        </row>
        <row r="359">
          <cell r="E359" t="e">
            <v>#N/A</v>
          </cell>
          <cell r="F359" t="str">
            <v>R00100BA - Unit list price</v>
          </cell>
          <cell r="O359">
            <v>272.55269320843098</v>
          </cell>
        </row>
        <row r="360">
          <cell r="E360" t="e">
            <v>#N/A</v>
          </cell>
          <cell r="F360" t="str">
            <v>R00100AA - Invoiced units - in thousands</v>
          </cell>
          <cell r="O360">
            <v>0.32900000000000001</v>
          </cell>
        </row>
        <row r="361">
          <cell r="E361" t="e">
            <v>#N/A</v>
          </cell>
          <cell r="F361" t="str">
            <v>R00100BA - Unit list price</v>
          </cell>
          <cell r="O361">
            <v>257.0960187</v>
          </cell>
        </row>
        <row r="362">
          <cell r="E362" t="e">
            <v>#N/A</v>
          </cell>
          <cell r="F362" t="str">
            <v>R00100AA - Invoiced units - in thousands</v>
          </cell>
          <cell r="O362">
            <v>0.78100000000000003</v>
          </cell>
        </row>
        <row r="363">
          <cell r="E363" t="e">
            <v>#N/A</v>
          </cell>
          <cell r="F363" t="str">
            <v>R00100BA - Unit list price</v>
          </cell>
          <cell r="O363">
            <v>159.19999999999999</v>
          </cell>
        </row>
        <row r="364">
          <cell r="E364" t="e">
            <v>#N/A</v>
          </cell>
          <cell r="F364" t="str">
            <v>R00100AA - Invoiced units - in thousands</v>
          </cell>
          <cell r="O364">
            <v>2.2429999999999999</v>
          </cell>
        </row>
        <row r="365">
          <cell r="E365" t="e">
            <v>#N/A</v>
          </cell>
          <cell r="F365" t="str">
            <v>R00100BA - Unit list price</v>
          </cell>
          <cell r="O365">
            <v>128.2903981</v>
          </cell>
        </row>
        <row r="366">
          <cell r="E366" t="e">
            <v>#N/A</v>
          </cell>
          <cell r="F366" t="str">
            <v>R00100AA - Invoiced units - in thousands</v>
          </cell>
          <cell r="O366">
            <v>0.60899999999999999</v>
          </cell>
        </row>
        <row r="367">
          <cell r="E367" t="e">
            <v>#N/A</v>
          </cell>
          <cell r="F367" t="str">
            <v>R00100BA - Unit list price</v>
          </cell>
          <cell r="O367">
            <v>93.657142859999993</v>
          </cell>
        </row>
        <row r="368">
          <cell r="E368" t="e">
            <v>#N/A</v>
          </cell>
          <cell r="F368" t="str">
            <v>R00100AA - Invoiced units - in thousands</v>
          </cell>
          <cell r="O368">
            <v>0.35</v>
          </cell>
        </row>
        <row r="369">
          <cell r="E369" t="e">
            <v>#N/A</v>
          </cell>
          <cell r="F369" t="str">
            <v>R00100BA - Unit list price</v>
          </cell>
          <cell r="O369">
            <v>41.166276349999997</v>
          </cell>
        </row>
        <row r="370">
          <cell r="E370" t="e">
            <v>#N/A</v>
          </cell>
          <cell r="F370" t="str">
            <v>R00100AA - Invoiced units - in thousands</v>
          </cell>
          <cell r="O370">
            <v>7.0000000000000001E-3</v>
          </cell>
        </row>
        <row r="371">
          <cell r="E371" t="e">
            <v>#N/A</v>
          </cell>
          <cell r="F371" t="str">
            <v>R00100BA - Unit list price</v>
          </cell>
          <cell r="O371">
            <v>313.77049180327901</v>
          </cell>
        </row>
        <row r="372">
          <cell r="E372" t="e">
            <v>#N/A</v>
          </cell>
          <cell r="F372" t="str">
            <v>R00100AA - Invoiced units - in thousands</v>
          </cell>
          <cell r="O372">
            <v>7.0000000000000001E-3</v>
          </cell>
        </row>
        <row r="373">
          <cell r="E373" t="e">
            <v>#N/A</v>
          </cell>
          <cell r="F373" t="str">
            <v>R00100BA - Unit list price</v>
          </cell>
          <cell r="O373">
            <v>437.42388758782198</v>
          </cell>
        </row>
        <row r="374">
          <cell r="E374" t="e">
            <v>#N/A</v>
          </cell>
          <cell r="F374" t="str">
            <v>R00100AA - Invoiced units - in thousands</v>
          </cell>
          <cell r="O374">
            <v>6.0000000000000001E-3</v>
          </cell>
        </row>
        <row r="375">
          <cell r="E375" t="e">
            <v>#N/A</v>
          </cell>
          <cell r="F375" t="str">
            <v>R00100BA - Unit list price</v>
          </cell>
          <cell r="O375">
            <v>236.48711943793899</v>
          </cell>
        </row>
        <row r="376">
          <cell r="E376" t="e">
            <v>#N/A</v>
          </cell>
          <cell r="F376" t="str">
            <v>R00100AA - Invoiced units - in thousands</v>
          </cell>
          <cell r="O376">
            <v>7.0000000000000001E-3</v>
          </cell>
        </row>
        <row r="377">
          <cell r="E377" t="e">
            <v>#N/A</v>
          </cell>
          <cell r="F377" t="str">
            <v>R00100BA - Unit list price</v>
          </cell>
          <cell r="O377">
            <v>411.66276346604201</v>
          </cell>
        </row>
        <row r="378">
          <cell r="E378" t="e">
            <v>#N/A</v>
          </cell>
          <cell r="F378" t="str">
            <v>R00100AA - Invoiced units - in thousands</v>
          </cell>
          <cell r="O378">
            <v>7.0000000000000001E-3</v>
          </cell>
        </row>
        <row r="379">
          <cell r="E379" t="e">
            <v>#N/A</v>
          </cell>
          <cell r="F379" t="str">
            <v>R00100BA - Unit list price</v>
          </cell>
          <cell r="O379">
            <v>272.55269320000002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sas"/>
      <sheetName val="RESUMO P&amp;L"/>
      <sheetName val="Unidades "/>
      <sheetName val="Compass"/>
      <sheetName val="PREÇOS"/>
      <sheetName val="aumento de preço por categoria"/>
      <sheetName val="CA CATALOGUE"/>
      <sheetName val="REMISE"/>
      <sheetName val="promos 2016"/>
      <sheetName val="Promoções_Unid"/>
      <sheetName val="Promoções_descontonopreço"/>
      <sheetName val="AV PROMO"/>
      <sheetName val="AV PROMO hors"/>
      <sheetName val="AV PROMO Sur"/>
      <sheetName val="REPRISE"/>
      <sheetName val="CANET 0"/>
      <sheetName val="RFA"/>
      <sheetName val="CANET HG"/>
      <sheetName val="AAC"/>
      <sheetName val="CUT OFF"/>
      <sheetName val="CANET CONSOLIDE"/>
      <sheetName val="Resumo Quarter"/>
      <sheetName val="Resumo YTD"/>
      <sheetName val="Resumo YTD mercado"/>
      <sheetName val="Promos 2014"/>
      <sheetName val="Unidades sell out"/>
      <sheetName val="Plan1"/>
      <sheetName val="Plan2"/>
    </sheetNames>
    <sheetDataSet>
      <sheetData sheetId="0"/>
      <sheetData sheetId="1"/>
      <sheetData sheetId="2"/>
      <sheetData sheetId="3"/>
      <sheetData sheetId="4">
        <row r="1">
          <cell r="B1"/>
          <cell r="C1"/>
          <cell r="I1">
            <v>4311980</v>
          </cell>
          <cell r="J1">
            <v>0</v>
          </cell>
          <cell r="M1"/>
          <cell r="N1"/>
          <cell r="O1">
            <v>0.18032786885245899</v>
          </cell>
        </row>
        <row r="2">
          <cell r="B2" t="str">
            <v>T O T A L</v>
          </cell>
          <cell r="C2"/>
          <cell r="I2"/>
          <cell r="J2"/>
          <cell r="K2"/>
          <cell r="L2"/>
          <cell r="M2"/>
          <cell r="N2"/>
        </row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24</v>
          </cell>
          <cell r="J3">
            <v>25</v>
          </cell>
          <cell r="K3">
            <v>26</v>
          </cell>
          <cell r="L3">
            <v>27</v>
          </cell>
          <cell r="M3">
            <v>28</v>
          </cell>
          <cell r="N3">
            <v>29</v>
          </cell>
          <cell r="O3">
            <v>30</v>
          </cell>
          <cell r="P3">
            <v>31</v>
          </cell>
        </row>
        <row r="4">
          <cell r="I4"/>
          <cell r="J4" t="str">
            <v>MARÇO</v>
          </cell>
          <cell r="K4"/>
          <cell r="L4"/>
          <cell r="M4"/>
          <cell r="N4" t="str">
            <v>ABRIL</v>
          </cell>
          <cell r="O4"/>
          <cell r="P4"/>
        </row>
        <row r="5">
          <cell r="B5" t="str">
            <v>CÓDIGO</v>
          </cell>
          <cell r="C5" t="str">
            <v>Desc Produto</v>
          </cell>
          <cell r="D5" t="str">
            <v>FAMÍLIA</v>
          </cell>
          <cell r="E5" t="str">
            <v>GRUPO</v>
          </cell>
          <cell r="F5" t="str">
            <v>ORIGEM</v>
          </cell>
          <cell r="G5" t="str">
            <v>CÓDIGO OG</v>
          </cell>
          <cell r="H5" t="str">
            <v>IPI</v>
          </cell>
          <cell r="I5" t="str">
            <v>Unid 2015</v>
          </cell>
          <cell r="J5" t="str">
            <v>PREÇO PÚBLICO</v>
          </cell>
          <cell r="K5" t="str">
            <v>Mark-UP</v>
          </cell>
          <cell r="L5" t="str">
            <v>CAT</v>
          </cell>
          <cell r="M5"/>
          <cell r="N5" t="str">
            <v>PREÇO PÚBLICO</v>
          </cell>
          <cell r="O5" t="str">
            <v>Mark-UP</v>
          </cell>
          <cell r="P5" t="str">
            <v>CAT</v>
          </cell>
        </row>
        <row r="6">
          <cell r="B6">
            <v>17215556</v>
          </cell>
          <cell r="C6" t="str">
            <v>VCY AGUA TERMAL 150ML</v>
          </cell>
          <cell r="D6" t="str">
            <v>Eau Thermale Vichy</v>
          </cell>
          <cell r="E6" t="str">
            <v>NETTOYAGE</v>
          </cell>
          <cell r="F6" t="str">
            <v>Importado</v>
          </cell>
          <cell r="G6" t="str">
            <v>ÁGUA TERMAL</v>
          </cell>
          <cell r="H6">
            <v>0.22</v>
          </cell>
          <cell r="I6">
            <v>54292</v>
          </cell>
          <cell r="J6">
            <v>59.9</v>
          </cell>
          <cell r="K6">
            <v>0.4</v>
          </cell>
          <cell r="L6">
            <v>30.861826697892273</v>
          </cell>
          <cell r="M6"/>
          <cell r="N6">
            <v>69.900000000000006</v>
          </cell>
          <cell r="O6">
            <v>0.4</v>
          </cell>
          <cell r="P6">
            <v>36.014051522248252</v>
          </cell>
        </row>
        <row r="7">
          <cell r="B7" t="str">
            <v>w00200</v>
          </cell>
          <cell r="C7" t="str">
            <v>VCY Água Termal Vichy 150 ml</v>
          </cell>
          <cell r="D7" t="str">
            <v>Eau Thermale Vichy</v>
          </cell>
          <cell r="E7" t="str">
            <v>NETTOYAGE</v>
          </cell>
          <cell r="F7" t="str">
            <v>Importado</v>
          </cell>
          <cell r="G7" t="e">
            <v>#N/A</v>
          </cell>
          <cell r="H7">
            <v>0.22</v>
          </cell>
          <cell r="I7">
            <v>0</v>
          </cell>
          <cell r="J7">
            <v>59.9</v>
          </cell>
          <cell r="K7">
            <v>0.4</v>
          </cell>
          <cell r="L7">
            <v>30.861826697892273</v>
          </cell>
          <cell r="M7"/>
          <cell r="N7">
            <v>69.900000000000006</v>
          </cell>
          <cell r="O7">
            <v>0.4</v>
          </cell>
          <cell r="P7">
            <v>36.014051522248252</v>
          </cell>
        </row>
        <row r="8">
          <cell r="B8" t="str">
            <v>M1037302</v>
          </cell>
          <cell r="C8" t="str">
            <v>VCY AGUA TERMAL 300ML</v>
          </cell>
          <cell r="D8" t="str">
            <v>Eau Thermale Vichy</v>
          </cell>
          <cell r="E8" t="str">
            <v>NETTOYAGE</v>
          </cell>
          <cell r="F8" t="str">
            <v>Importado</v>
          </cell>
          <cell r="G8" t="str">
            <v>ÁGUA TERMAL</v>
          </cell>
          <cell r="H8">
            <v>0.22</v>
          </cell>
          <cell r="I8">
            <v>68040</v>
          </cell>
          <cell r="J8">
            <v>79.900000000000006</v>
          </cell>
          <cell r="K8">
            <v>0.4</v>
          </cell>
          <cell r="L8">
            <v>41.166276346604221</v>
          </cell>
          <cell r="M8"/>
          <cell r="N8">
            <v>89.9</v>
          </cell>
          <cell r="O8">
            <v>0.4</v>
          </cell>
          <cell r="P8">
            <v>46.318501170960197</v>
          </cell>
        </row>
        <row r="9">
          <cell r="B9" t="str">
            <v>VP027400</v>
          </cell>
          <cell r="C9" t="str">
            <v>VCY Solução Micelar Demaq 200ml</v>
          </cell>
          <cell r="D9" t="str">
            <v>Normaderm</v>
          </cell>
          <cell r="E9" t="str">
            <v>SOIN VISAGE</v>
          </cell>
          <cell r="F9" t="str">
            <v>Nacional</v>
          </cell>
          <cell r="G9" t="e">
            <v>#N/A</v>
          </cell>
          <cell r="H9">
            <v>0.22</v>
          </cell>
          <cell r="I9">
            <v>0</v>
          </cell>
          <cell r="J9"/>
          <cell r="K9">
            <v>0.4</v>
          </cell>
          <cell r="L9">
            <v>0</v>
          </cell>
          <cell r="M9"/>
          <cell r="N9">
            <v>0</v>
          </cell>
          <cell r="O9">
            <v>0.4</v>
          </cell>
          <cell r="P9">
            <v>0</v>
          </cell>
        </row>
        <row r="10">
          <cell r="B10" t="str">
            <v>VP040000</v>
          </cell>
          <cell r="C10" t="str">
            <v>VCY Pureté Thermale Tonico PNM 200ml</v>
          </cell>
          <cell r="D10" t="str">
            <v>Purete Thermale</v>
          </cell>
          <cell r="E10" t="str">
            <v>NETTOYAGE</v>
          </cell>
          <cell r="F10" t="str">
            <v>Importado</v>
          </cell>
          <cell r="G10" t="str">
            <v>ROSTO OUTROS</v>
          </cell>
          <cell r="H10">
            <v>0.22</v>
          </cell>
          <cell r="I10">
            <v>-2</v>
          </cell>
          <cell r="J10"/>
          <cell r="K10">
            <v>0.4</v>
          </cell>
          <cell r="L10">
            <v>0</v>
          </cell>
          <cell r="M10"/>
          <cell r="N10">
            <v>0</v>
          </cell>
          <cell r="O10">
            <v>0.4</v>
          </cell>
          <cell r="P10">
            <v>0</v>
          </cell>
        </row>
        <row r="11">
          <cell r="B11" t="str">
            <v>VP035700</v>
          </cell>
          <cell r="C11" t="str">
            <v>VCY Água Termal Vichy 50ml</v>
          </cell>
          <cell r="D11" t="str">
            <v>Eau Thermale Vichy</v>
          </cell>
          <cell r="E11" t="str">
            <v>NETTOYAGE</v>
          </cell>
          <cell r="F11" t="str">
            <v>Importado</v>
          </cell>
          <cell r="G11" t="e">
            <v>#N/A</v>
          </cell>
          <cell r="H11">
            <v>0.22</v>
          </cell>
          <cell r="I11">
            <v>0</v>
          </cell>
          <cell r="J11">
            <v>39.9</v>
          </cell>
          <cell r="K11">
            <v>0.4</v>
          </cell>
          <cell r="L11">
            <v>20.557377049180328</v>
          </cell>
          <cell r="M11"/>
          <cell r="N11">
            <v>49.9</v>
          </cell>
          <cell r="O11">
            <v>0.4</v>
          </cell>
          <cell r="P11">
            <v>25.709601873536304</v>
          </cell>
        </row>
        <row r="12">
          <cell r="B12" t="str">
            <v>M3408400</v>
          </cell>
          <cell r="C12" t="str">
            <v>VCY PT ESPUMA DE LIMPEZA 50 ML</v>
          </cell>
          <cell r="D12" t="str">
            <v>Purete Thermale</v>
          </cell>
          <cell r="E12" t="str">
            <v>NETTOYAGE</v>
          </cell>
          <cell r="F12" t="str">
            <v>Importado</v>
          </cell>
          <cell r="G12" t="e">
            <v>#N/A</v>
          </cell>
          <cell r="H12">
            <v>0.1</v>
          </cell>
          <cell r="I12">
            <v>-1</v>
          </cell>
          <cell r="J12">
            <v>49.9</v>
          </cell>
          <cell r="K12">
            <v>0.4</v>
          </cell>
          <cell r="L12">
            <v>31.36571428571429</v>
          </cell>
          <cell r="M12"/>
          <cell r="N12">
            <v>49.9</v>
          </cell>
          <cell r="O12">
            <v>0.4</v>
          </cell>
          <cell r="P12">
            <v>31.36571428571429</v>
          </cell>
        </row>
        <row r="13">
          <cell r="B13" t="str">
            <v>M5030800</v>
          </cell>
          <cell r="C13" t="str">
            <v>VCY AGUA TERMAL 50 ML (2)</v>
          </cell>
          <cell r="D13" t="str">
            <v>Eau Thermale Vichy</v>
          </cell>
          <cell r="E13" t="str">
            <v>NETTOYAGE</v>
          </cell>
          <cell r="F13" t="str">
            <v>Importado</v>
          </cell>
          <cell r="G13" t="str">
            <v>ÁGUA TERMAL</v>
          </cell>
          <cell r="H13">
            <v>0.22</v>
          </cell>
          <cell r="I13">
            <v>41</v>
          </cell>
          <cell r="J13">
            <v>39.9</v>
          </cell>
          <cell r="K13">
            <v>0.4</v>
          </cell>
          <cell r="L13">
            <v>20.557377049180328</v>
          </cell>
          <cell r="M13"/>
          <cell r="N13">
            <v>49.9</v>
          </cell>
          <cell r="O13">
            <v>0.4</v>
          </cell>
          <cell r="P13">
            <v>25.709601873536304</v>
          </cell>
        </row>
        <row r="14">
          <cell r="B14" t="str">
            <v>M5030801</v>
          </cell>
          <cell r="C14" t="str">
            <v>VCY AGUA TERMAL 50ML</v>
          </cell>
          <cell r="D14" t="str">
            <v>Eau Thermale Vichy</v>
          </cell>
          <cell r="E14" t="str">
            <v>NETTOYAGE</v>
          </cell>
          <cell r="F14" t="str">
            <v>Importado</v>
          </cell>
          <cell r="G14" t="str">
            <v>ÁGUA TERMAL</v>
          </cell>
          <cell r="H14">
            <v>0.22</v>
          </cell>
          <cell r="I14">
            <v>92858</v>
          </cell>
          <cell r="J14">
            <v>39.9</v>
          </cell>
          <cell r="K14">
            <v>0.4</v>
          </cell>
          <cell r="L14">
            <v>20.557377049180328</v>
          </cell>
          <cell r="M14"/>
          <cell r="N14">
            <v>49.9</v>
          </cell>
          <cell r="O14">
            <v>0.4</v>
          </cell>
          <cell r="P14">
            <v>25.709601873536304</v>
          </cell>
        </row>
        <row r="15">
          <cell r="B15" t="str">
            <v>M5038901</v>
          </cell>
          <cell r="C15" t="str">
            <v>VCY PURETE THERMALE ESPUMA DE LIMPEZA NV</v>
          </cell>
          <cell r="D15" t="str">
            <v>Purete Thermale</v>
          </cell>
          <cell r="E15" t="str">
            <v>NETTOYAGE</v>
          </cell>
          <cell r="F15" t="str">
            <v>Importado</v>
          </cell>
          <cell r="G15" t="str">
            <v>ROSTO OUTROS</v>
          </cell>
          <cell r="H15">
            <v>0.1</v>
          </cell>
          <cell r="I15">
            <v>8928</v>
          </cell>
          <cell r="J15">
            <v>64.900000000000006</v>
          </cell>
          <cell r="K15">
            <v>0.4</v>
          </cell>
          <cell r="L15">
            <v>40.794285714285721</v>
          </cell>
          <cell r="M15"/>
          <cell r="N15">
            <v>74.900000000000006</v>
          </cell>
          <cell r="O15">
            <v>0.4</v>
          </cell>
          <cell r="P15">
            <v>47.080000000000005</v>
          </cell>
        </row>
        <row r="16">
          <cell r="B16" t="str">
            <v>VL061800</v>
          </cell>
          <cell r="C16" t="str">
            <v>RENOVAÇÃO PURETE THERMALE CREME MOUSSE</v>
          </cell>
          <cell r="D16" t="str">
            <v>Purete Thermale</v>
          </cell>
          <cell r="E16" t="str">
            <v>NETTOYAGE</v>
          </cell>
          <cell r="F16" t="str">
            <v>Importado</v>
          </cell>
          <cell r="G16" t="e">
            <v>#N/A</v>
          </cell>
          <cell r="H16">
            <v>0.1</v>
          </cell>
          <cell r="I16">
            <v>0</v>
          </cell>
          <cell r="J16"/>
          <cell r="K16">
            <v>0.4</v>
          </cell>
          <cell r="L16">
            <v>0</v>
          </cell>
          <cell r="M16"/>
          <cell r="N16">
            <v>0</v>
          </cell>
          <cell r="O16">
            <v>0.4</v>
          </cell>
          <cell r="P16">
            <v>0</v>
          </cell>
        </row>
        <row r="17">
          <cell r="B17" t="str">
            <v>VP027200</v>
          </cell>
          <cell r="C17" t="str">
            <v>PT LOÇÃO TÔNICA HIDROSUAVIZANTE PS</v>
          </cell>
          <cell r="D17" t="str">
            <v>Purete Thermale</v>
          </cell>
          <cell r="E17" t="str">
            <v>NETTOYAGE</v>
          </cell>
          <cell r="F17" t="str">
            <v>Importado</v>
          </cell>
          <cell r="G17" t="e">
            <v>#N/A</v>
          </cell>
          <cell r="H17">
            <v>0.22</v>
          </cell>
          <cell r="I17">
            <v>0</v>
          </cell>
          <cell r="J17"/>
          <cell r="K17">
            <v>0.4</v>
          </cell>
          <cell r="L17">
            <v>0</v>
          </cell>
          <cell r="M17"/>
          <cell r="N17">
            <v>0</v>
          </cell>
          <cell r="O17">
            <v>0.4</v>
          </cell>
          <cell r="P17">
            <v>0</v>
          </cell>
        </row>
        <row r="18">
          <cell r="B18" t="str">
            <v>VP036800</v>
          </cell>
          <cell r="C18" t="str">
            <v>VCY Pureté Thermale Dem Olhos Sens 150ml</v>
          </cell>
          <cell r="D18" t="str">
            <v>Purete Thermale</v>
          </cell>
          <cell r="E18" t="str">
            <v>NETTOYAGE</v>
          </cell>
          <cell r="F18" t="str">
            <v>Importado</v>
          </cell>
          <cell r="G18" t="str">
            <v>ROSTO OUTROS</v>
          </cell>
          <cell r="H18">
            <v>0.22</v>
          </cell>
          <cell r="I18">
            <v>-6</v>
          </cell>
          <cell r="J18"/>
          <cell r="K18">
            <v>0.4</v>
          </cell>
          <cell r="L18">
            <v>0</v>
          </cell>
          <cell r="M18"/>
          <cell r="N18">
            <v>0</v>
          </cell>
          <cell r="O18">
            <v>0.4</v>
          </cell>
          <cell r="P18">
            <v>0</v>
          </cell>
        </row>
        <row r="19">
          <cell r="B19" t="str">
            <v>M0137101</v>
          </cell>
          <cell r="C19" t="str">
            <v>VCY PURETE THERMALE DEM OLHOS SENSI 150M</v>
          </cell>
          <cell r="D19" t="str">
            <v>Purete Thermale</v>
          </cell>
          <cell r="E19" t="str">
            <v>NETTOYAGE</v>
          </cell>
          <cell r="F19" t="str">
            <v>Importado</v>
          </cell>
          <cell r="G19" t="e">
            <v>#N/A</v>
          </cell>
          <cell r="H19">
            <v>0.22</v>
          </cell>
          <cell r="I19">
            <v>0</v>
          </cell>
          <cell r="J19"/>
          <cell r="K19">
            <v>0.4</v>
          </cell>
          <cell r="L19">
            <v>0</v>
          </cell>
          <cell r="M19"/>
          <cell r="N19">
            <v>0</v>
          </cell>
          <cell r="O19">
            <v>0.4</v>
          </cell>
          <cell r="P19">
            <v>0</v>
          </cell>
        </row>
        <row r="20">
          <cell r="B20" t="str">
            <v>VP031500</v>
          </cell>
          <cell r="C20" t="str">
            <v>VCY Pureté Thermale Mousse Limpeza 125ml</v>
          </cell>
          <cell r="D20" t="str">
            <v>Purete Thermale</v>
          </cell>
          <cell r="E20" t="str">
            <v>NETTOYAGE</v>
          </cell>
          <cell r="F20" t="str">
            <v>Importado</v>
          </cell>
          <cell r="G20" t="str">
            <v>ROSTO OUTROS</v>
          </cell>
          <cell r="H20">
            <v>0.22</v>
          </cell>
          <cell r="I20">
            <v>-7</v>
          </cell>
          <cell r="J20"/>
          <cell r="K20">
            <v>0.4</v>
          </cell>
          <cell r="L20">
            <v>0</v>
          </cell>
          <cell r="M20"/>
          <cell r="N20">
            <v>0</v>
          </cell>
          <cell r="O20">
            <v>0.4</v>
          </cell>
          <cell r="P20">
            <v>0</v>
          </cell>
        </row>
        <row r="21">
          <cell r="B21" t="str">
            <v>17206633</v>
          </cell>
          <cell r="C21" t="str">
            <v>VCY PURETE THERMALE ESPUMA LIMPEZA 150ML</v>
          </cell>
          <cell r="D21" t="str">
            <v>Purete Thermale</v>
          </cell>
          <cell r="E21" t="str">
            <v>NETTOYAGE</v>
          </cell>
          <cell r="F21" t="str">
            <v>Importado</v>
          </cell>
          <cell r="G21" t="e">
            <v>#N/A</v>
          </cell>
          <cell r="H21">
            <v>0.1</v>
          </cell>
          <cell r="I21">
            <v>0</v>
          </cell>
          <cell r="J21">
            <v>64.900000000000006</v>
          </cell>
          <cell r="K21">
            <v>0.4</v>
          </cell>
          <cell r="L21">
            <v>40.794285714285721</v>
          </cell>
          <cell r="M21"/>
          <cell r="N21">
            <v>74.900000000000006</v>
          </cell>
          <cell r="O21">
            <v>0.4</v>
          </cell>
          <cell r="P21">
            <v>47.080000000000005</v>
          </cell>
        </row>
        <row r="22">
          <cell r="B22" t="str">
            <v>VP040100</v>
          </cell>
          <cell r="C22" t="str">
            <v>VCY Pureté Thermale Tonico PS 200ml</v>
          </cell>
          <cell r="D22" t="str">
            <v>Purete Thermale</v>
          </cell>
          <cell r="E22" t="str">
            <v>NETTOYAGE</v>
          </cell>
          <cell r="F22" t="str">
            <v>Importado</v>
          </cell>
          <cell r="G22" t="str">
            <v>ROSTO OUTROS</v>
          </cell>
          <cell r="H22">
            <v>0.22</v>
          </cell>
          <cell r="I22">
            <v>-1</v>
          </cell>
          <cell r="J22"/>
          <cell r="K22">
            <v>0.4</v>
          </cell>
          <cell r="L22">
            <v>0</v>
          </cell>
          <cell r="M22"/>
          <cell r="N22">
            <v>0</v>
          </cell>
          <cell r="O22">
            <v>0.4</v>
          </cell>
          <cell r="P22">
            <v>0</v>
          </cell>
        </row>
        <row r="23">
          <cell r="B23" t="str">
            <v>M5030101</v>
          </cell>
          <cell r="C23" t="str">
            <v>VCY PURETE THERMALE TONICO PNM NEW</v>
          </cell>
          <cell r="D23" t="str">
            <v>Purete Thermale</v>
          </cell>
          <cell r="E23" t="str">
            <v>NETTOYAGE</v>
          </cell>
          <cell r="F23" t="str">
            <v>Importado</v>
          </cell>
          <cell r="G23" t="str">
            <v>ROSTO OUTROS</v>
          </cell>
          <cell r="H23">
            <v>0.22</v>
          </cell>
          <cell r="I23">
            <v>71</v>
          </cell>
          <cell r="J23">
            <v>79.900000000000006</v>
          </cell>
          <cell r="K23">
            <v>0.4</v>
          </cell>
          <cell r="L23">
            <v>41.166276346604221</v>
          </cell>
          <cell r="M23"/>
          <cell r="N23">
            <v>79.900000000000006</v>
          </cell>
          <cell r="O23">
            <v>0.4</v>
          </cell>
          <cell r="P23">
            <v>41.166276346604221</v>
          </cell>
        </row>
        <row r="24">
          <cell r="B24" t="str">
            <v>H0520800</v>
          </cell>
          <cell r="C24" t="str">
            <v>VCY NORMADERM GEL DE LIMPEZA 60G</v>
          </cell>
          <cell r="D24" t="str">
            <v>Normaderm</v>
          </cell>
          <cell r="E24" t="str">
            <v>SOIN VISAGE</v>
          </cell>
          <cell r="F24" t="str">
            <v>Nacional</v>
          </cell>
          <cell r="G24" t="str">
            <v>ACNE LIMPEZA</v>
          </cell>
          <cell r="H24">
            <v>0.05</v>
          </cell>
          <cell r="I24">
            <v>-31</v>
          </cell>
          <cell r="J24">
            <v>25.9</v>
          </cell>
          <cell r="K24">
            <v>0.4</v>
          </cell>
          <cell r="L24">
            <v>16.28</v>
          </cell>
          <cell r="M24"/>
          <cell r="N24">
            <v>25.9</v>
          </cell>
          <cell r="O24">
            <v>0.4</v>
          </cell>
          <cell r="P24">
            <v>16.28</v>
          </cell>
        </row>
        <row r="25">
          <cell r="B25" t="str">
            <v>H0520801</v>
          </cell>
          <cell r="C25" t="str">
            <v>NORMADERM GEL 60ML .</v>
          </cell>
          <cell r="D25" t="str">
            <v>Normaderm</v>
          </cell>
          <cell r="E25" t="str">
            <v>SOIN VISAGE</v>
          </cell>
          <cell r="F25" t="str">
            <v>Nacional</v>
          </cell>
          <cell r="G25" t="str">
            <v>ACNE LIMPEZA</v>
          </cell>
          <cell r="H25">
            <v>0.05</v>
          </cell>
          <cell r="I25">
            <v>287680</v>
          </cell>
          <cell r="J25">
            <v>25.9</v>
          </cell>
          <cell r="K25">
            <v>0.4</v>
          </cell>
          <cell r="L25">
            <v>16.28</v>
          </cell>
          <cell r="M25"/>
          <cell r="N25">
            <v>25.9</v>
          </cell>
          <cell r="O25">
            <v>0.4</v>
          </cell>
          <cell r="P25">
            <v>16.28</v>
          </cell>
        </row>
        <row r="26">
          <cell r="B26" t="str">
            <v>w12200</v>
          </cell>
          <cell r="C26" t="str">
            <v>VCY Normaderm Gel esfoliante 125ml</v>
          </cell>
          <cell r="D26" t="str">
            <v>Normaderm</v>
          </cell>
          <cell r="E26" t="str">
            <v>SOIN VISAGE</v>
          </cell>
          <cell r="F26" t="str">
            <v>Importado</v>
          </cell>
          <cell r="G26" t="e">
            <v>#N/A</v>
          </cell>
          <cell r="H26">
            <v>0.22</v>
          </cell>
          <cell r="I26">
            <v>0</v>
          </cell>
          <cell r="J26">
            <v>57.018000000000001</v>
          </cell>
          <cell r="K26">
            <v>0.4</v>
          </cell>
          <cell r="L26">
            <v>29.376955503512882</v>
          </cell>
          <cell r="M26"/>
          <cell r="N26">
            <v>57.02</v>
          </cell>
          <cell r="O26">
            <v>0.4</v>
          </cell>
          <cell r="P26">
            <v>29.377985948477761</v>
          </cell>
        </row>
        <row r="27">
          <cell r="B27" t="str">
            <v>17205043</v>
          </cell>
          <cell r="C27" t="str">
            <v>VCY NORMADERM TONICO ADST. RENO 200ML</v>
          </cell>
          <cell r="D27" t="str">
            <v>Normaderm</v>
          </cell>
          <cell r="E27" t="str">
            <v>SOIN VISAGE</v>
          </cell>
          <cell r="F27" t="str">
            <v>Importado</v>
          </cell>
          <cell r="G27" t="e">
            <v>#N/A</v>
          </cell>
          <cell r="H27">
            <v>0.22</v>
          </cell>
          <cell r="I27">
            <v>0</v>
          </cell>
          <cell r="J27">
            <v>55.9</v>
          </cell>
          <cell r="K27">
            <v>0.4</v>
          </cell>
          <cell r="L27">
            <v>28.800936768149885</v>
          </cell>
          <cell r="M27"/>
          <cell r="N27">
            <v>84.9</v>
          </cell>
          <cell r="O27">
            <v>0.4</v>
          </cell>
          <cell r="P27">
            <v>43.742388758782212</v>
          </cell>
        </row>
        <row r="28">
          <cell r="B28" t="str">
            <v>VP028700</v>
          </cell>
          <cell r="C28" t="str">
            <v>VCY Normaderm Hidratrante  50ml</v>
          </cell>
          <cell r="D28" t="str">
            <v>Normaderm</v>
          </cell>
          <cell r="E28" t="str">
            <v>SOIN VISAGE</v>
          </cell>
          <cell r="F28" t="str">
            <v>Nacional</v>
          </cell>
          <cell r="G28" t="e">
            <v>#N/A</v>
          </cell>
          <cell r="H28">
            <v>0.22</v>
          </cell>
          <cell r="I28">
            <v>0</v>
          </cell>
          <cell r="J28"/>
          <cell r="K28">
            <v>0.4</v>
          </cell>
          <cell r="L28">
            <v>0</v>
          </cell>
          <cell r="M28"/>
          <cell r="N28">
            <v>0</v>
          </cell>
          <cell r="O28">
            <v>0.4</v>
          </cell>
          <cell r="P28">
            <v>0</v>
          </cell>
        </row>
        <row r="29">
          <cell r="B29" t="str">
            <v>VP002700</v>
          </cell>
          <cell r="C29" t="str">
            <v>VCY NORMADERM SABONETE 80G</v>
          </cell>
          <cell r="D29" t="str">
            <v>Normaderm</v>
          </cell>
          <cell r="E29" t="str">
            <v>SOIN VISAGE</v>
          </cell>
          <cell r="F29" t="str">
            <v>Nacional</v>
          </cell>
          <cell r="G29" t="e">
            <v>#N/A</v>
          </cell>
          <cell r="H29">
            <v>0.05</v>
          </cell>
          <cell r="I29">
            <v>0</v>
          </cell>
          <cell r="J29">
            <v>21.9</v>
          </cell>
          <cell r="K29">
            <v>0.4</v>
          </cell>
          <cell r="L29">
            <v>13.765714285714285</v>
          </cell>
          <cell r="M29"/>
          <cell r="N29">
            <v>27.9</v>
          </cell>
          <cell r="O29">
            <v>0.4</v>
          </cell>
          <cell r="P29">
            <v>17.537142857142857</v>
          </cell>
        </row>
        <row r="30">
          <cell r="B30" t="str">
            <v>H0258801</v>
          </cell>
          <cell r="C30" t="str">
            <v>VCY NORMADERM SABONETE 80G</v>
          </cell>
          <cell r="D30" t="str">
            <v>Normaderm</v>
          </cell>
          <cell r="E30" t="str">
            <v>SOIN VISAGE</v>
          </cell>
          <cell r="F30" t="str">
            <v>Nacional</v>
          </cell>
          <cell r="G30" t="str">
            <v>ACNE LIMPEZA</v>
          </cell>
          <cell r="H30">
            <v>0</v>
          </cell>
          <cell r="I30">
            <v>-3</v>
          </cell>
          <cell r="J30">
            <v>25.9</v>
          </cell>
          <cell r="K30">
            <v>0.4</v>
          </cell>
          <cell r="L30">
            <v>16.28</v>
          </cell>
          <cell r="M30"/>
          <cell r="N30">
            <v>29.9</v>
          </cell>
          <cell r="O30">
            <v>0.4</v>
          </cell>
          <cell r="P30">
            <v>18.794285714285714</v>
          </cell>
        </row>
        <row r="31">
          <cell r="B31" t="str">
            <v>H0258803</v>
          </cell>
          <cell r="C31" t="str">
            <v>VCY NORMADERM SABONETE RENO 80G</v>
          </cell>
          <cell r="D31" t="str">
            <v>Normaderm</v>
          </cell>
          <cell r="E31" t="str">
            <v>SOIN VISAGE</v>
          </cell>
          <cell r="F31" t="str">
            <v>Nacional</v>
          </cell>
          <cell r="G31" t="str">
            <v>ACNE LIMPEZA</v>
          </cell>
          <cell r="H31">
            <v>0</v>
          </cell>
          <cell r="I31">
            <v>0</v>
          </cell>
          <cell r="J31">
            <v>25.9</v>
          </cell>
          <cell r="K31">
            <v>0.4</v>
          </cell>
          <cell r="L31">
            <v>16.28</v>
          </cell>
          <cell r="M31"/>
          <cell r="N31">
            <v>29.9</v>
          </cell>
          <cell r="O31">
            <v>0.4</v>
          </cell>
          <cell r="P31">
            <v>18.794285714285714</v>
          </cell>
        </row>
        <row r="32">
          <cell r="B32" t="str">
            <v>VP034300</v>
          </cell>
          <cell r="C32" t="str">
            <v>VCY NORMADERM GEL DE LIMPEZA 210G</v>
          </cell>
          <cell r="D32" t="str">
            <v>Normaderm</v>
          </cell>
          <cell r="E32" t="str">
            <v>SOIN VISAGE</v>
          </cell>
          <cell r="F32" t="str">
            <v>Nacional</v>
          </cell>
          <cell r="G32" t="str">
            <v>ACNE LIMPEZA</v>
          </cell>
          <cell r="H32">
            <v>0.05</v>
          </cell>
          <cell r="I32">
            <v>-2</v>
          </cell>
          <cell r="J32">
            <v>49.9</v>
          </cell>
          <cell r="K32">
            <v>0.4</v>
          </cell>
          <cell r="L32">
            <v>31.36571428571429</v>
          </cell>
          <cell r="M32"/>
          <cell r="N32">
            <v>54.9</v>
          </cell>
          <cell r="O32">
            <v>0.4</v>
          </cell>
          <cell r="P32">
            <v>34.508571428571429</v>
          </cell>
        </row>
        <row r="33">
          <cell r="B33" t="str">
            <v>M5057301</v>
          </cell>
          <cell r="C33" t="str">
            <v>VCY NORMADERM GEL ESFOLIANTE 125ML</v>
          </cell>
          <cell r="D33" t="str">
            <v>Normaderm</v>
          </cell>
          <cell r="E33" t="str">
            <v>SOIN VISAGE</v>
          </cell>
          <cell r="F33" t="str">
            <v>Importado</v>
          </cell>
          <cell r="G33" t="e">
            <v>#N/A</v>
          </cell>
          <cell r="H33">
            <v>0.22</v>
          </cell>
          <cell r="I33">
            <v>0</v>
          </cell>
          <cell r="J33"/>
          <cell r="K33">
            <v>0.4</v>
          </cell>
          <cell r="L33">
            <v>0</v>
          </cell>
          <cell r="M33"/>
          <cell r="N33">
            <v>0</v>
          </cell>
          <cell r="O33">
            <v>0.4</v>
          </cell>
          <cell r="P33">
            <v>0</v>
          </cell>
        </row>
        <row r="34">
          <cell r="B34" t="str">
            <v>VP035000</v>
          </cell>
          <cell r="C34" t="str">
            <v>VCY Normaderm Tonico Adstringente 200ml</v>
          </cell>
          <cell r="D34" t="str">
            <v>Normaderm</v>
          </cell>
          <cell r="E34" t="str">
            <v>SOIN VISAGE</v>
          </cell>
          <cell r="F34" t="str">
            <v>Importado</v>
          </cell>
          <cell r="G34" t="e">
            <v>#N/A</v>
          </cell>
          <cell r="H34">
            <v>0.22</v>
          </cell>
          <cell r="I34">
            <v>0</v>
          </cell>
          <cell r="J34">
            <v>79.900000000000006</v>
          </cell>
          <cell r="K34">
            <v>0.4</v>
          </cell>
          <cell r="L34">
            <v>41.166276346604221</v>
          </cell>
          <cell r="M34"/>
          <cell r="N34">
            <v>84.9</v>
          </cell>
          <cell r="O34">
            <v>0.4</v>
          </cell>
          <cell r="P34">
            <v>43.742388758782212</v>
          </cell>
        </row>
        <row r="35">
          <cell r="B35" t="str">
            <v>M3262000</v>
          </cell>
          <cell r="C35" t="str">
            <v>VCY NORMADERM SOLUCAO MICELAR 200ML</v>
          </cell>
          <cell r="D35" t="str">
            <v>Normaderm</v>
          </cell>
          <cell r="E35" t="str">
            <v>SOIN VISAGE</v>
          </cell>
          <cell r="F35" t="str">
            <v>Importado</v>
          </cell>
          <cell r="G35" t="str">
            <v>ACNE LIMPEZA</v>
          </cell>
          <cell r="H35">
            <v>0.05</v>
          </cell>
          <cell r="I35">
            <v>56009</v>
          </cell>
          <cell r="J35">
            <v>59.9</v>
          </cell>
          <cell r="K35">
            <v>0.4</v>
          </cell>
          <cell r="L35">
            <v>37.651428571428568</v>
          </cell>
          <cell r="M35"/>
          <cell r="N35">
            <v>64.900000000000006</v>
          </cell>
          <cell r="O35">
            <v>0.4</v>
          </cell>
          <cell r="P35">
            <v>40.794285714285721</v>
          </cell>
        </row>
        <row r="36">
          <cell r="B36" t="str">
            <v>M3262003</v>
          </cell>
          <cell r="C36" t="str">
            <v>VCY NMD SOLUCAO MICELAR 200ML</v>
          </cell>
          <cell r="D36" t="str">
            <v>Normaderm</v>
          </cell>
          <cell r="E36" t="str">
            <v>SOIN VISAGE</v>
          </cell>
          <cell r="F36" t="str">
            <v>Importado</v>
          </cell>
          <cell r="G36" t="str">
            <v>ACNE LIMPEZA</v>
          </cell>
          <cell r="H36">
            <v>0.05</v>
          </cell>
          <cell r="I36">
            <v>0</v>
          </cell>
          <cell r="J36">
            <v>59.9</v>
          </cell>
          <cell r="K36">
            <v>0.4</v>
          </cell>
          <cell r="L36">
            <v>37.651428571428568</v>
          </cell>
          <cell r="M36"/>
          <cell r="N36">
            <v>64.900000000000006</v>
          </cell>
          <cell r="O36">
            <v>0.4</v>
          </cell>
          <cell r="P36">
            <v>40.794285714285721</v>
          </cell>
        </row>
        <row r="37">
          <cell r="B37" t="str">
            <v>M3502700</v>
          </cell>
          <cell r="C37" t="str">
            <v>VCY NORMADERM LIMPEZA 3 EM 1</v>
          </cell>
          <cell r="D37" t="str">
            <v>Normaderm</v>
          </cell>
          <cell r="E37" t="str">
            <v>SOIN VISAGE</v>
          </cell>
          <cell r="F37" t="str">
            <v>Importado</v>
          </cell>
          <cell r="G37" t="str">
            <v>ACNE LIMPEZA</v>
          </cell>
          <cell r="H37">
            <v>0.22</v>
          </cell>
          <cell r="I37">
            <v>78341</v>
          </cell>
          <cell r="J37">
            <v>64.900000000000006</v>
          </cell>
          <cell r="K37">
            <v>0.4</v>
          </cell>
          <cell r="L37">
            <v>33.437939110070261</v>
          </cell>
          <cell r="M37"/>
          <cell r="N37">
            <v>74.900000000000006</v>
          </cell>
          <cell r="O37">
            <v>0.4</v>
          </cell>
          <cell r="P37">
            <v>38.590163934426236</v>
          </cell>
        </row>
        <row r="38">
          <cell r="B38" t="str">
            <v>H0776000</v>
          </cell>
          <cell r="C38" t="str">
            <v>NORMADERM GEL NETTOYANT 210 G</v>
          </cell>
          <cell r="D38" t="str">
            <v>Normaderm</v>
          </cell>
          <cell r="E38" t="str">
            <v>SOIN VISAGE</v>
          </cell>
          <cell r="F38" t="str">
            <v>Nacional</v>
          </cell>
          <cell r="G38" t="str">
            <v>ACNE LIMPEZA</v>
          </cell>
          <cell r="H38">
            <v>0.05</v>
          </cell>
          <cell r="I38">
            <v>247638</v>
          </cell>
          <cell r="J38">
            <v>49.9</v>
          </cell>
          <cell r="K38">
            <v>0.4</v>
          </cell>
          <cell r="L38">
            <v>31.36571428571429</v>
          </cell>
          <cell r="M38"/>
          <cell r="N38">
            <v>54.9</v>
          </cell>
          <cell r="O38">
            <v>0.4</v>
          </cell>
          <cell r="P38">
            <v>34.508571428571429</v>
          </cell>
        </row>
        <row r="39">
          <cell r="B39" t="str">
            <v>M5063601</v>
          </cell>
          <cell r="C39" t="str">
            <v>VCY NORMADERM TONICO ADST. RENO 200ML</v>
          </cell>
          <cell r="D39" t="str">
            <v>Normaderm</v>
          </cell>
          <cell r="E39" t="str">
            <v>SOIN VISAGE</v>
          </cell>
          <cell r="F39" t="str">
            <v>Importado</v>
          </cell>
          <cell r="G39" t="str">
            <v>ACNE LIMPEZA</v>
          </cell>
          <cell r="H39">
            <v>0.22</v>
          </cell>
          <cell r="I39">
            <v>30964</v>
          </cell>
          <cell r="J39">
            <v>79.900000000000006</v>
          </cell>
          <cell r="K39">
            <v>0.4</v>
          </cell>
          <cell r="L39">
            <v>41.166276346604221</v>
          </cell>
          <cell r="M39"/>
          <cell r="N39">
            <v>84.9</v>
          </cell>
          <cell r="O39">
            <v>0.4</v>
          </cell>
          <cell r="P39">
            <v>43.742388758782212</v>
          </cell>
        </row>
        <row r="40">
          <cell r="B40" t="str">
            <v>M5063602</v>
          </cell>
          <cell r="C40" t="str">
            <v>VCY NMD TONICO ADSTRINGENTE 200ML</v>
          </cell>
          <cell r="D40" t="str">
            <v>Normaderm</v>
          </cell>
          <cell r="E40" t="str">
            <v>SOIN VISAGE</v>
          </cell>
          <cell r="F40" t="str">
            <v>Importado</v>
          </cell>
          <cell r="G40" t="str">
            <v>ACNE LIMPEZA</v>
          </cell>
          <cell r="H40">
            <v>0.22</v>
          </cell>
          <cell r="I40">
            <v>0</v>
          </cell>
          <cell r="J40">
            <v>79.900000000000006</v>
          </cell>
          <cell r="K40">
            <v>0.4</v>
          </cell>
          <cell r="L40">
            <v>41.166276346604221</v>
          </cell>
          <cell r="M40"/>
          <cell r="N40">
            <v>84.9</v>
          </cell>
          <cell r="O40">
            <v>0.4</v>
          </cell>
          <cell r="P40">
            <v>43.742388758782212</v>
          </cell>
        </row>
        <row r="41">
          <cell r="B41" t="str">
            <v>H0258802</v>
          </cell>
          <cell r="C41" t="str">
            <v>VCY NORMADERM SABONETE 80G</v>
          </cell>
          <cell r="D41" t="str">
            <v>Normaderm</v>
          </cell>
          <cell r="E41" t="str">
            <v>SOIN VISAGE</v>
          </cell>
          <cell r="F41" t="str">
            <v>Nacional</v>
          </cell>
          <cell r="G41" t="str">
            <v>ACNE LIMPEZA</v>
          </cell>
          <cell r="H41">
            <v>0</v>
          </cell>
          <cell r="I41">
            <v>433536</v>
          </cell>
          <cell r="J41">
            <v>25.9</v>
          </cell>
          <cell r="K41">
            <v>0.4</v>
          </cell>
          <cell r="L41">
            <v>16.28</v>
          </cell>
          <cell r="M41"/>
          <cell r="N41">
            <v>29.9</v>
          </cell>
          <cell r="O41">
            <v>0.4</v>
          </cell>
          <cell r="P41">
            <v>18.794285714285714</v>
          </cell>
        </row>
        <row r="42">
          <cell r="B42" t="str">
            <v>VP028600</v>
          </cell>
          <cell r="C42" t="str">
            <v>VCY NORMADERM NOITE 50ML</v>
          </cell>
          <cell r="D42" t="str">
            <v>Normaderm</v>
          </cell>
          <cell r="E42" t="str">
            <v>SOIN VISAGE</v>
          </cell>
          <cell r="F42" t="str">
            <v>Nacional</v>
          </cell>
          <cell r="G42" t="str">
            <v>ACNE TRATAMENTO</v>
          </cell>
          <cell r="H42">
            <v>0.22</v>
          </cell>
          <cell r="I42">
            <v>-47</v>
          </cell>
          <cell r="J42">
            <v>89.9</v>
          </cell>
          <cell r="K42">
            <v>0.4</v>
          </cell>
          <cell r="L42">
            <v>46.318501170960197</v>
          </cell>
          <cell r="M42"/>
          <cell r="N42">
            <v>89.9</v>
          </cell>
          <cell r="O42">
            <v>0.4</v>
          </cell>
          <cell r="P42">
            <v>46.318501170960197</v>
          </cell>
        </row>
        <row r="43">
          <cell r="B43" t="str">
            <v>17202067</v>
          </cell>
          <cell r="C43" t="str">
            <v>VCY NORMADERM CONCENTRADO 15ml</v>
          </cell>
          <cell r="D43" t="str">
            <v>Normaderm</v>
          </cell>
          <cell r="E43" t="str">
            <v>SOIN VISAGE</v>
          </cell>
          <cell r="F43" t="str">
            <v>Importado</v>
          </cell>
          <cell r="G43" t="e">
            <v>#N/A</v>
          </cell>
          <cell r="H43">
            <v>0.22</v>
          </cell>
          <cell r="I43">
            <v>0</v>
          </cell>
          <cell r="J43"/>
          <cell r="K43">
            <v>0.4</v>
          </cell>
          <cell r="L43">
            <v>0</v>
          </cell>
          <cell r="M43"/>
          <cell r="N43">
            <v>0</v>
          </cell>
          <cell r="O43">
            <v>0.4</v>
          </cell>
          <cell r="P43">
            <v>0</v>
          </cell>
        </row>
        <row r="44">
          <cell r="B44" t="str">
            <v>W12600</v>
          </cell>
          <cell r="C44" t="str">
            <v>VCY Normaderm Concentrado 15ml</v>
          </cell>
          <cell r="D44" t="str">
            <v>Normaderm</v>
          </cell>
          <cell r="E44" t="str">
            <v>SOIN VISAGE</v>
          </cell>
          <cell r="F44" t="str">
            <v>Importado</v>
          </cell>
          <cell r="G44" t="e">
            <v>#N/A</v>
          </cell>
          <cell r="H44">
            <v>0.22</v>
          </cell>
          <cell r="I44">
            <v>0</v>
          </cell>
          <cell r="J44"/>
          <cell r="K44">
            <v>0.4</v>
          </cell>
          <cell r="L44">
            <v>0</v>
          </cell>
          <cell r="M44"/>
          <cell r="N44">
            <v>0</v>
          </cell>
          <cell r="O44">
            <v>0.4</v>
          </cell>
          <cell r="P44">
            <v>0</v>
          </cell>
        </row>
        <row r="45">
          <cell r="B45" t="str">
            <v>M1780000</v>
          </cell>
          <cell r="C45" t="str">
            <v>VCY Normaderm Tri-Activ hidratante 50ml</v>
          </cell>
          <cell r="D45" t="str">
            <v>Normaderm</v>
          </cell>
          <cell r="E45" t="str">
            <v>SOIN VISAGE</v>
          </cell>
          <cell r="F45" t="str">
            <v>Importado</v>
          </cell>
          <cell r="G45" t="str">
            <v>ACNE TRATAMENTO</v>
          </cell>
          <cell r="H45">
            <v>0.22</v>
          </cell>
          <cell r="I45">
            <v>-1</v>
          </cell>
          <cell r="J45">
            <v>94.9</v>
          </cell>
          <cell r="K45">
            <v>0.4</v>
          </cell>
          <cell r="L45">
            <v>48.894613583138174</v>
          </cell>
          <cell r="M45"/>
          <cell r="N45">
            <v>104.9</v>
          </cell>
          <cell r="O45">
            <v>0.4</v>
          </cell>
          <cell r="P45">
            <v>54.04683840749415</v>
          </cell>
        </row>
        <row r="46">
          <cell r="B46" t="str">
            <v>VP039400</v>
          </cell>
          <cell r="C46" t="str">
            <v>NORMATEINT 35</v>
          </cell>
          <cell r="D46" t="str">
            <v>Teint</v>
          </cell>
          <cell r="E46" t="str">
            <v>SOIN VISAGE</v>
          </cell>
          <cell r="F46" t="str">
            <v>Importado</v>
          </cell>
          <cell r="G46" t="e">
            <v>#N/A</v>
          </cell>
          <cell r="H46">
            <v>0.22</v>
          </cell>
          <cell r="I46">
            <v>0</v>
          </cell>
          <cell r="J46"/>
          <cell r="K46">
            <v>0.4</v>
          </cell>
          <cell r="L46">
            <v>0</v>
          </cell>
          <cell r="M46"/>
          <cell r="N46">
            <v>0</v>
          </cell>
          <cell r="O46">
            <v>0.4</v>
          </cell>
          <cell r="P46">
            <v>0</v>
          </cell>
        </row>
        <row r="47">
          <cell r="B47" t="str">
            <v>VP039500</v>
          </cell>
          <cell r="C47" t="str">
            <v>NORMATEINT 45</v>
          </cell>
          <cell r="D47" t="str">
            <v>Teint</v>
          </cell>
          <cell r="E47" t="str">
            <v>SOIN VISAGE</v>
          </cell>
          <cell r="F47" t="str">
            <v>Importado</v>
          </cell>
          <cell r="G47" t="e">
            <v>#N/A</v>
          </cell>
          <cell r="H47">
            <v>0.22</v>
          </cell>
          <cell r="I47">
            <v>0</v>
          </cell>
          <cell r="J47"/>
          <cell r="K47">
            <v>0.4</v>
          </cell>
          <cell r="L47">
            <v>0</v>
          </cell>
          <cell r="M47"/>
          <cell r="N47">
            <v>0</v>
          </cell>
          <cell r="O47">
            <v>0.4</v>
          </cell>
          <cell r="P47">
            <v>0</v>
          </cell>
        </row>
        <row r="48">
          <cell r="B48" t="str">
            <v>H0547500</v>
          </cell>
          <cell r="C48" t="str">
            <v>VCY NORM TRI-ACTIV HID 50ML</v>
          </cell>
          <cell r="D48" t="str">
            <v>Normaderm</v>
          </cell>
          <cell r="E48" t="str">
            <v>SOIN VISAGE</v>
          </cell>
          <cell r="F48" t="str">
            <v>Nacional</v>
          </cell>
          <cell r="G48" t="e">
            <v>#N/A</v>
          </cell>
          <cell r="H48">
            <v>0.22</v>
          </cell>
          <cell r="I48">
            <v>0</v>
          </cell>
          <cell r="J48">
            <v>94.9</v>
          </cell>
          <cell r="K48">
            <v>0.4</v>
          </cell>
          <cell r="L48">
            <v>48.894613583138174</v>
          </cell>
          <cell r="M48"/>
          <cell r="N48">
            <v>104.9</v>
          </cell>
          <cell r="O48">
            <v>0.4</v>
          </cell>
          <cell r="P48">
            <v>54.04683840749415</v>
          </cell>
        </row>
        <row r="49">
          <cell r="B49" t="str">
            <v>H0591600</v>
          </cell>
          <cell r="C49" t="str">
            <v>VCY NORM TRI-ACTIV HID 30ML</v>
          </cell>
          <cell r="D49" t="str">
            <v>Normaderm</v>
          </cell>
          <cell r="E49" t="str">
            <v>SOIN VISAGE</v>
          </cell>
          <cell r="F49" t="str">
            <v>Nacional</v>
          </cell>
          <cell r="G49" t="e">
            <v>#N/A</v>
          </cell>
          <cell r="H49">
            <v>0.22</v>
          </cell>
          <cell r="I49">
            <v>0</v>
          </cell>
          <cell r="J49">
            <v>59.9</v>
          </cell>
          <cell r="K49">
            <v>0.4</v>
          </cell>
          <cell r="L49">
            <v>30.861826697892273</v>
          </cell>
          <cell r="M49"/>
          <cell r="N49">
            <v>79.900000000000006</v>
          </cell>
          <cell r="O49">
            <v>0.4</v>
          </cell>
          <cell r="P49">
            <v>41.166276346604221</v>
          </cell>
        </row>
        <row r="50">
          <cell r="B50" t="str">
            <v>M2141000</v>
          </cell>
          <cell r="C50" t="str">
            <v>VCY NORMADERM TRI-ACTIV 30ml</v>
          </cell>
          <cell r="D50" t="str">
            <v>Normaderm</v>
          </cell>
          <cell r="E50" t="str">
            <v>SOIN VISAGE</v>
          </cell>
          <cell r="F50" t="str">
            <v>Importado</v>
          </cell>
          <cell r="G50" t="str">
            <v>ACNE TRATAMENTO</v>
          </cell>
          <cell r="H50">
            <v>0.22</v>
          </cell>
          <cell r="I50">
            <v>-5</v>
          </cell>
          <cell r="J50">
            <v>59.9</v>
          </cell>
          <cell r="K50">
            <v>0.4</v>
          </cell>
          <cell r="L50">
            <v>30.861826697892273</v>
          </cell>
          <cell r="M50"/>
          <cell r="N50">
            <v>79.900000000000006</v>
          </cell>
          <cell r="O50">
            <v>0.4</v>
          </cell>
          <cell r="P50">
            <v>41.166276346604221</v>
          </cell>
        </row>
        <row r="51">
          <cell r="B51" t="str">
            <v>VP039700</v>
          </cell>
          <cell r="C51" t="str">
            <v>VCY NORMADERM TEINT 25 NUDE 30ML</v>
          </cell>
          <cell r="D51" t="str">
            <v>Teint</v>
          </cell>
          <cell r="E51" t="str">
            <v>SOIN VISAGE</v>
          </cell>
          <cell r="F51" t="str">
            <v>Importado</v>
          </cell>
          <cell r="G51" t="str">
            <v>ACNE TRATAMENTO</v>
          </cell>
          <cell r="H51">
            <v>0.22</v>
          </cell>
          <cell r="I51">
            <v>10141</v>
          </cell>
          <cell r="J51">
            <v>119.9</v>
          </cell>
          <cell r="K51">
            <v>0.4</v>
          </cell>
          <cell r="L51">
            <v>61.775175644028117</v>
          </cell>
          <cell r="M51"/>
          <cell r="N51">
            <v>129.9</v>
          </cell>
          <cell r="O51">
            <v>0.4</v>
          </cell>
          <cell r="P51">
            <v>66.927400468384079</v>
          </cell>
        </row>
        <row r="52">
          <cell r="B52" t="str">
            <v>VP027000</v>
          </cell>
          <cell r="C52" t="str">
            <v>Normaderm Renovador anti-imperf. FPS 15</v>
          </cell>
          <cell r="D52" t="str">
            <v>Normaderm</v>
          </cell>
          <cell r="E52" t="str">
            <v>SOIN VISAGE</v>
          </cell>
          <cell r="F52" t="str">
            <v>Importado</v>
          </cell>
          <cell r="G52" t="e">
            <v>#N/A</v>
          </cell>
          <cell r="H52">
            <v>0.22</v>
          </cell>
          <cell r="I52">
            <v>0</v>
          </cell>
          <cell r="J52"/>
          <cell r="K52">
            <v>0.4</v>
          </cell>
          <cell r="L52">
            <v>0</v>
          </cell>
          <cell r="M52"/>
          <cell r="N52">
            <v>0</v>
          </cell>
          <cell r="O52">
            <v>0.4</v>
          </cell>
          <cell r="P52">
            <v>0</v>
          </cell>
        </row>
        <row r="53">
          <cell r="B53" t="str">
            <v>VP039800</v>
          </cell>
          <cell r="C53" t="str">
            <v>VCY NORMADERM TEINT 35 AREIA 30ML</v>
          </cell>
          <cell r="D53" t="str">
            <v>Teint</v>
          </cell>
          <cell r="E53" t="str">
            <v>SOIN VISAGE</v>
          </cell>
          <cell r="F53" t="str">
            <v>Importado</v>
          </cell>
          <cell r="G53" t="str">
            <v>ACNE TRATAMENTO</v>
          </cell>
          <cell r="H53">
            <v>0.22</v>
          </cell>
          <cell r="I53">
            <v>5703</v>
          </cell>
          <cell r="J53">
            <v>119.9</v>
          </cell>
          <cell r="K53">
            <v>0.4</v>
          </cell>
          <cell r="L53">
            <v>61.775175644028117</v>
          </cell>
          <cell r="M53"/>
          <cell r="N53">
            <v>129.9</v>
          </cell>
          <cell r="O53">
            <v>0.4</v>
          </cell>
          <cell r="P53">
            <v>66.927400468384079</v>
          </cell>
        </row>
        <row r="54">
          <cell r="B54" t="str">
            <v>VP039900</v>
          </cell>
          <cell r="C54" t="str">
            <v>VCY NORMADERM TEINT 45 30ML</v>
          </cell>
          <cell r="D54" t="str">
            <v>Teint</v>
          </cell>
          <cell r="E54" t="str">
            <v>SOIN VISAGE</v>
          </cell>
          <cell r="F54" t="str">
            <v>Importado</v>
          </cell>
          <cell r="G54" t="str">
            <v>ACNE TRATAMENTO</v>
          </cell>
          <cell r="H54">
            <v>0.22</v>
          </cell>
          <cell r="I54">
            <v>3302</v>
          </cell>
          <cell r="J54">
            <v>119.9</v>
          </cell>
          <cell r="K54">
            <v>0.4</v>
          </cell>
          <cell r="L54">
            <v>61.775175644028117</v>
          </cell>
          <cell r="M54"/>
          <cell r="N54">
            <v>129.9</v>
          </cell>
          <cell r="O54">
            <v>0.4</v>
          </cell>
          <cell r="P54">
            <v>66.927400468384079</v>
          </cell>
        </row>
        <row r="55">
          <cell r="B55" t="str">
            <v>VP034600</v>
          </cell>
          <cell r="C55" t="str">
            <v>VCY NORMADERM FPS 15 30G</v>
          </cell>
          <cell r="D55" t="str">
            <v>Normaderm</v>
          </cell>
          <cell r="E55" t="str">
            <v>SOIN VISAGE</v>
          </cell>
          <cell r="F55" t="str">
            <v>Nacional</v>
          </cell>
          <cell r="G55" t="e">
            <v>#N/A</v>
          </cell>
          <cell r="H55">
            <v>0.22</v>
          </cell>
          <cell r="I55">
            <v>-6</v>
          </cell>
          <cell r="J55"/>
          <cell r="K55">
            <v>0.4</v>
          </cell>
          <cell r="L55">
            <v>0</v>
          </cell>
          <cell r="M55"/>
          <cell r="N55">
            <v>0</v>
          </cell>
          <cell r="O55">
            <v>0.4</v>
          </cell>
          <cell r="P55">
            <v>0</v>
          </cell>
        </row>
        <row r="56">
          <cell r="B56" t="str">
            <v>VP039600</v>
          </cell>
          <cell r="C56" t="str">
            <v>VCY NORMADERM TEINT 15 30ML</v>
          </cell>
          <cell r="D56" t="str">
            <v>Teint</v>
          </cell>
          <cell r="E56" t="str">
            <v>SOIN VISAGE</v>
          </cell>
          <cell r="F56" t="str">
            <v>Importado</v>
          </cell>
          <cell r="G56" t="str">
            <v>ACNE TRATAMENTO</v>
          </cell>
          <cell r="H56">
            <v>0.22</v>
          </cell>
          <cell r="I56">
            <v>6538</v>
          </cell>
          <cell r="J56">
            <v>119.9</v>
          </cell>
          <cell r="K56">
            <v>0.4</v>
          </cell>
          <cell r="L56">
            <v>61.775175644028117</v>
          </cell>
          <cell r="M56"/>
          <cell r="N56">
            <v>129.9</v>
          </cell>
          <cell r="O56">
            <v>0.4</v>
          </cell>
          <cell r="P56">
            <v>66.927400468384079</v>
          </cell>
        </row>
        <row r="57">
          <cell r="B57" t="str">
            <v>M5475400</v>
          </cell>
          <cell r="C57" t="str">
            <v>VCY NORMADERM TOTAL MAT 30ML</v>
          </cell>
          <cell r="D57" t="str">
            <v>Normaderm</v>
          </cell>
          <cell r="E57" t="str">
            <v>SOIN VISAGE</v>
          </cell>
          <cell r="F57" t="str">
            <v>Importado</v>
          </cell>
          <cell r="G57" t="str">
            <v>ACNE TRATAMENTO</v>
          </cell>
          <cell r="H57">
            <v>0.22</v>
          </cell>
          <cell r="I57">
            <v>31655</v>
          </cell>
          <cell r="J57">
            <v>74.900000000000006</v>
          </cell>
          <cell r="K57">
            <v>0.4</v>
          </cell>
          <cell r="L57">
            <v>38.590163934426236</v>
          </cell>
          <cell r="M57"/>
          <cell r="N57">
            <v>79.900000000000006</v>
          </cell>
          <cell r="O57">
            <v>0.4</v>
          </cell>
          <cell r="P57">
            <v>41.166276346604221</v>
          </cell>
        </row>
        <row r="58">
          <cell r="B58" t="str">
            <v>H0858200</v>
          </cell>
          <cell r="C58" t="str">
            <v>NORMADERM TRI ACTIVE 50 ML</v>
          </cell>
          <cell r="D58" t="str">
            <v>Normaderm</v>
          </cell>
          <cell r="E58" t="str">
            <v>SOIN VISAGE</v>
          </cell>
          <cell r="F58" t="str">
            <v>Nacional</v>
          </cell>
          <cell r="G58" t="str">
            <v>ACNE TRATAMENTO</v>
          </cell>
          <cell r="H58">
            <v>0.22</v>
          </cell>
          <cell r="I58">
            <v>27318</v>
          </cell>
          <cell r="J58">
            <v>94.9</v>
          </cell>
          <cell r="K58">
            <v>0.4</v>
          </cell>
          <cell r="L58">
            <v>48.894613583138174</v>
          </cell>
          <cell r="M58"/>
          <cell r="N58">
            <v>104.9</v>
          </cell>
          <cell r="O58">
            <v>0.4</v>
          </cell>
          <cell r="P58">
            <v>54.04683840749415</v>
          </cell>
        </row>
        <row r="59">
          <cell r="B59" t="str">
            <v>H0858600</v>
          </cell>
          <cell r="C59" t="str">
            <v>NORMADERM TRI ACTIVE 30 ML</v>
          </cell>
          <cell r="D59" t="str">
            <v>Normaderm</v>
          </cell>
          <cell r="E59" t="str">
            <v>SOIN VISAGE</v>
          </cell>
          <cell r="F59" t="str">
            <v>Nacional</v>
          </cell>
          <cell r="G59" t="str">
            <v>ACNE TRATAMENTO</v>
          </cell>
          <cell r="H59">
            <v>0.22</v>
          </cell>
          <cell r="I59">
            <v>25706</v>
          </cell>
          <cell r="J59">
            <v>74.900000000000006</v>
          </cell>
          <cell r="K59">
            <v>0.4</v>
          </cell>
          <cell r="L59">
            <v>38.590163934426236</v>
          </cell>
          <cell r="M59"/>
          <cell r="N59">
            <v>79.900000000000006</v>
          </cell>
          <cell r="O59">
            <v>0.4</v>
          </cell>
          <cell r="P59">
            <v>41.166276346604221</v>
          </cell>
        </row>
        <row r="60">
          <cell r="B60" t="str">
            <v>M6346500</v>
          </cell>
          <cell r="C60" t="str">
            <v>VCY NORMADERM NOITE DETOX 40ML</v>
          </cell>
          <cell r="D60" t="str">
            <v>Normaderm</v>
          </cell>
          <cell r="E60" t="str">
            <v>SOIN VISAGE</v>
          </cell>
          <cell r="F60" t="str">
            <v>Importado</v>
          </cell>
          <cell r="G60" t="str">
            <v>ACNE TRATAMENTO</v>
          </cell>
          <cell r="H60">
            <v>0.22</v>
          </cell>
          <cell r="I60">
            <v>24275</v>
          </cell>
          <cell r="J60">
            <v>99.9</v>
          </cell>
          <cell r="K60">
            <v>0.4</v>
          </cell>
          <cell r="L60">
            <v>51.470725995316165</v>
          </cell>
          <cell r="M60"/>
          <cell r="N60">
            <v>99.9</v>
          </cell>
          <cell r="O60">
            <v>0.4</v>
          </cell>
          <cell r="P60">
            <v>51.470725995316165</v>
          </cell>
        </row>
        <row r="61">
          <cell r="B61" t="str">
            <v>VP033800</v>
          </cell>
          <cell r="C61" t="str">
            <v>VCY LIFTACTIV RETINOL HA OLHOS 15ML</v>
          </cell>
          <cell r="D61" t="str">
            <v>Liftactiv</v>
          </cell>
          <cell r="E61" t="str">
            <v>SOIN VISAGE</v>
          </cell>
          <cell r="F61" t="str">
            <v>Importado</v>
          </cell>
          <cell r="G61" t="str">
            <v>ANTIRRUGAS TOTAL</v>
          </cell>
          <cell r="H61">
            <v>0.22</v>
          </cell>
          <cell r="I61">
            <v>13982</v>
          </cell>
          <cell r="J61">
            <v>179.9</v>
          </cell>
          <cell r="K61">
            <v>0.4</v>
          </cell>
          <cell r="L61">
            <v>92.688524590163937</v>
          </cell>
          <cell r="M61"/>
          <cell r="N61">
            <v>179.9</v>
          </cell>
          <cell r="O61">
            <v>0.4</v>
          </cell>
          <cell r="P61">
            <v>92.688524590163937</v>
          </cell>
        </row>
        <row r="62">
          <cell r="B62" t="str">
            <v>H0547900</v>
          </cell>
          <cell r="C62" t="str">
            <v>VCY RHAMNOSE 5% 30ML</v>
          </cell>
          <cell r="D62" t="str">
            <v>Liftactiv</v>
          </cell>
          <cell r="E62" t="str">
            <v>SOIN VISAGE</v>
          </cell>
          <cell r="F62" t="str">
            <v>Nacional</v>
          </cell>
          <cell r="G62" t="str">
            <v>ANTIRRUGAS TOTAL</v>
          </cell>
          <cell r="H62">
            <v>0.22</v>
          </cell>
          <cell r="I62">
            <v>-5</v>
          </cell>
          <cell r="J62">
            <v>176.29500000000002</v>
          </cell>
          <cell r="K62">
            <v>0.4</v>
          </cell>
          <cell r="L62">
            <v>90.831147540983622</v>
          </cell>
          <cell r="M62"/>
          <cell r="N62">
            <v>176.29500000000002</v>
          </cell>
          <cell r="O62">
            <v>0.4</v>
          </cell>
          <cell r="P62">
            <v>90.831147540983622</v>
          </cell>
        </row>
        <row r="63">
          <cell r="B63" t="str">
            <v>VP033700</v>
          </cell>
          <cell r="C63" t="str">
            <v>VCY Liftactiv Retinol HA 30ml</v>
          </cell>
          <cell r="D63" t="str">
            <v>Liftactiv</v>
          </cell>
          <cell r="E63" t="str">
            <v>SOIN VISAGE</v>
          </cell>
          <cell r="F63" t="str">
            <v>Importado</v>
          </cell>
          <cell r="G63" t="str">
            <v>ANTIRRUGAS TOTAL</v>
          </cell>
          <cell r="H63">
            <v>0.22</v>
          </cell>
          <cell r="I63">
            <v>-4</v>
          </cell>
          <cell r="J63">
            <v>194.9</v>
          </cell>
          <cell r="K63">
            <v>0.4</v>
          </cell>
          <cell r="L63">
            <v>100.41686182669791</v>
          </cell>
          <cell r="M63"/>
          <cell r="N63">
            <v>219.9</v>
          </cell>
          <cell r="O63">
            <v>0.4</v>
          </cell>
          <cell r="P63">
            <v>113.29742388758784</v>
          </cell>
        </row>
        <row r="64">
          <cell r="B64" t="str">
            <v>VP033000</v>
          </cell>
          <cell r="C64" t="str">
            <v>VCY Liftactiv CxP Noite 50ml</v>
          </cell>
          <cell r="D64" t="str">
            <v>Liftactiv</v>
          </cell>
          <cell r="E64" t="str">
            <v>SOIN VISAGE</v>
          </cell>
          <cell r="F64" t="str">
            <v>Importado</v>
          </cell>
          <cell r="G64" t="e">
            <v>#N/A</v>
          </cell>
          <cell r="H64">
            <v>0.22</v>
          </cell>
          <cell r="I64">
            <v>0</v>
          </cell>
          <cell r="J64"/>
          <cell r="K64">
            <v>0.4</v>
          </cell>
          <cell r="L64">
            <v>0</v>
          </cell>
          <cell r="M64"/>
          <cell r="N64">
            <v>0</v>
          </cell>
          <cell r="O64">
            <v>0.4</v>
          </cell>
          <cell r="P64">
            <v>0</v>
          </cell>
        </row>
        <row r="65">
          <cell r="B65" t="str">
            <v>VP033600</v>
          </cell>
          <cell r="C65" t="str">
            <v>VCY Liftactiv CxP Olhos 15ml</v>
          </cell>
          <cell r="D65" t="str">
            <v>Liftactiv</v>
          </cell>
          <cell r="E65" t="str">
            <v>SOIN VISAGE</v>
          </cell>
          <cell r="F65" t="str">
            <v>Importado</v>
          </cell>
          <cell r="G65" t="str">
            <v>ANTIRRUGAS TOTAL</v>
          </cell>
          <cell r="H65">
            <v>0.22</v>
          </cell>
          <cell r="I65">
            <v>-3</v>
          </cell>
          <cell r="J65"/>
          <cell r="K65">
            <v>0.4</v>
          </cell>
          <cell r="L65">
            <v>0</v>
          </cell>
          <cell r="M65"/>
          <cell r="N65"/>
          <cell r="O65">
            <v>0.4</v>
          </cell>
          <cell r="P65">
            <v>0</v>
          </cell>
        </row>
        <row r="66">
          <cell r="B66" t="str">
            <v>VP032900</v>
          </cell>
          <cell r="C66" t="str">
            <v>VCY Liftactiv CxP Dia 50ml</v>
          </cell>
          <cell r="D66" t="str">
            <v>Liftactiv</v>
          </cell>
          <cell r="E66" t="str">
            <v>SOIN VISAGE</v>
          </cell>
          <cell r="F66" t="str">
            <v>Importado</v>
          </cell>
          <cell r="G66" t="str">
            <v>ANTIRRUGAS TOTAL</v>
          </cell>
          <cell r="H66">
            <v>0.22</v>
          </cell>
          <cell r="I66">
            <v>-21</v>
          </cell>
          <cell r="J66"/>
          <cell r="K66">
            <v>0.4</v>
          </cell>
          <cell r="L66">
            <v>0</v>
          </cell>
          <cell r="M66"/>
          <cell r="N66">
            <v>0</v>
          </cell>
          <cell r="O66">
            <v>0.4</v>
          </cell>
          <cell r="P66">
            <v>0</v>
          </cell>
        </row>
        <row r="67">
          <cell r="B67" t="str">
            <v>M4790700</v>
          </cell>
          <cell r="C67" t="str">
            <v>VCY LIFTACTIV SERUM 10 50ML NV</v>
          </cell>
          <cell r="D67" t="str">
            <v>Liftactiv</v>
          </cell>
          <cell r="E67" t="str">
            <v>SOIN VISAGE</v>
          </cell>
          <cell r="F67" t="str">
            <v>Importado</v>
          </cell>
          <cell r="G67" t="str">
            <v>ANTIRRUGAS TOTAL</v>
          </cell>
          <cell r="H67">
            <v>0.22</v>
          </cell>
          <cell r="I67">
            <v>19630</v>
          </cell>
          <cell r="J67">
            <v>199.9</v>
          </cell>
          <cell r="K67">
            <v>0.4</v>
          </cell>
          <cell r="L67">
            <v>102.99297423887589</v>
          </cell>
          <cell r="M67"/>
          <cell r="N67">
            <v>199.9</v>
          </cell>
          <cell r="O67">
            <v>0.4</v>
          </cell>
          <cell r="P67">
            <v>102.99297423887589</v>
          </cell>
        </row>
        <row r="68">
          <cell r="B68" t="str">
            <v>VP037100</v>
          </cell>
          <cell r="C68" t="str">
            <v>VCY LIFTACTIV RETINOL HA NOITE 30ML</v>
          </cell>
          <cell r="D68" t="str">
            <v>Liftactiv</v>
          </cell>
          <cell r="E68" t="str">
            <v>SOIN VISAGE</v>
          </cell>
          <cell r="F68" t="str">
            <v>Importado</v>
          </cell>
          <cell r="G68" t="e">
            <v>#N/A</v>
          </cell>
          <cell r="H68">
            <v>0.22</v>
          </cell>
          <cell r="I68">
            <v>0</v>
          </cell>
          <cell r="J68">
            <v>169.9</v>
          </cell>
          <cell r="K68">
            <v>0.4</v>
          </cell>
          <cell r="L68">
            <v>87.536299765807982</v>
          </cell>
          <cell r="M68"/>
          <cell r="N68">
            <v>219.9</v>
          </cell>
          <cell r="O68">
            <v>0.4</v>
          </cell>
          <cell r="P68">
            <v>113.29742388758784</v>
          </cell>
        </row>
        <row r="69">
          <cell r="B69" t="str">
            <v>M5059001</v>
          </cell>
          <cell r="C69" t="str">
            <v>VCY LIFTACTIV RETINOL HA 30ML NEW VICHY</v>
          </cell>
          <cell r="D69" t="str">
            <v>Liftactiv</v>
          </cell>
          <cell r="E69" t="str">
            <v>SOIN VISAGE</v>
          </cell>
          <cell r="F69" t="str">
            <v>Importado</v>
          </cell>
          <cell r="G69" t="e">
            <v>#N/A</v>
          </cell>
          <cell r="H69">
            <v>0.22</v>
          </cell>
          <cell r="I69">
            <v>-3</v>
          </cell>
          <cell r="J69">
            <v>167.9</v>
          </cell>
          <cell r="K69">
            <v>0.4</v>
          </cell>
          <cell r="L69">
            <v>86.505854800936774</v>
          </cell>
          <cell r="M69"/>
          <cell r="N69">
            <v>219.9</v>
          </cell>
          <cell r="O69">
            <v>0.4</v>
          </cell>
          <cell r="P69">
            <v>113.29742388758784</v>
          </cell>
        </row>
        <row r="70">
          <cell r="B70" t="str">
            <v>M5877900</v>
          </cell>
          <cell r="C70" t="str">
            <v>VCY LIFTACTIV SERUM 10 O E C 15ML</v>
          </cell>
          <cell r="D70" t="str">
            <v>Liftactiv</v>
          </cell>
          <cell r="E70" t="str">
            <v>SOIN VISAGE</v>
          </cell>
          <cell r="F70" t="str">
            <v>Importado</v>
          </cell>
          <cell r="G70" t="str">
            <v>ANTIRRUGAS TOTAL</v>
          </cell>
          <cell r="H70">
            <v>0.22</v>
          </cell>
          <cell r="I70">
            <v>36523</v>
          </cell>
          <cell r="J70">
            <v>164.9</v>
          </cell>
          <cell r="K70">
            <v>0.4</v>
          </cell>
          <cell r="L70">
            <v>84.960187353629976</v>
          </cell>
          <cell r="M70"/>
          <cell r="N70">
            <v>179.9</v>
          </cell>
          <cell r="O70">
            <v>0.4</v>
          </cell>
          <cell r="P70">
            <v>92.688524590163937</v>
          </cell>
        </row>
        <row r="71">
          <cell r="B71" t="str">
            <v>H0855600</v>
          </cell>
          <cell r="C71" t="str">
            <v>VCY LIFTACTIV SERUM 10 BR</v>
          </cell>
          <cell r="D71" t="str">
            <v>Liftactiv</v>
          </cell>
          <cell r="E71" t="str">
            <v>SOIN VISAGE</v>
          </cell>
          <cell r="F71" t="str">
            <v>Nacional</v>
          </cell>
          <cell r="G71" t="str">
            <v>ANTIRRUGAS TOTAL</v>
          </cell>
          <cell r="H71">
            <v>0.22</v>
          </cell>
          <cell r="I71">
            <v>54920</v>
          </cell>
          <cell r="J71">
            <v>199.9</v>
          </cell>
          <cell r="K71">
            <v>0.4</v>
          </cell>
          <cell r="L71">
            <v>102.99297423887589</v>
          </cell>
          <cell r="M71"/>
          <cell r="N71">
            <v>199.9</v>
          </cell>
          <cell r="O71">
            <v>0.4</v>
          </cell>
          <cell r="P71">
            <v>102.99297423887589</v>
          </cell>
        </row>
        <row r="72">
          <cell r="B72" t="str">
            <v>M5891900</v>
          </cell>
          <cell r="C72" t="str">
            <v>VCY LIFTACTIV RETINOL HA ADVCD 30ML</v>
          </cell>
          <cell r="D72" t="str">
            <v>Liftactiv</v>
          </cell>
          <cell r="E72" t="str">
            <v>SOIN VISAGE</v>
          </cell>
          <cell r="F72" t="str">
            <v>Importado</v>
          </cell>
          <cell r="G72" t="str">
            <v>ANTIRRUGAS TOTAL</v>
          </cell>
          <cell r="H72">
            <v>0.22</v>
          </cell>
          <cell r="I72">
            <v>43522</v>
          </cell>
          <cell r="J72">
            <v>194.9</v>
          </cell>
          <cell r="K72">
            <v>0.4</v>
          </cell>
          <cell r="L72">
            <v>100.41686182669791</v>
          </cell>
          <cell r="M72"/>
          <cell r="N72">
            <v>209.9</v>
          </cell>
          <cell r="O72">
            <v>0.4</v>
          </cell>
          <cell r="P72">
            <v>108.14519906323186</v>
          </cell>
        </row>
        <row r="73">
          <cell r="B73" t="str">
            <v>VP041700</v>
          </cell>
          <cell r="C73" t="str">
            <v>VCY NEOVADIOL GF NOITE BR</v>
          </cell>
          <cell r="D73" t="str">
            <v>Neovadiol</v>
          </cell>
          <cell r="E73" t="str">
            <v>SOIN VISAGE</v>
          </cell>
          <cell r="F73" t="str">
            <v>Nacional</v>
          </cell>
          <cell r="G73" t="str">
            <v>ANTIRRUGAS TOTAL</v>
          </cell>
          <cell r="H73">
            <v>0.22</v>
          </cell>
          <cell r="I73">
            <v>28591</v>
          </cell>
          <cell r="J73">
            <v>219.9</v>
          </cell>
          <cell r="K73">
            <v>0.4</v>
          </cell>
          <cell r="L73">
            <v>113.29742388758784</v>
          </cell>
          <cell r="M73"/>
          <cell r="N73">
            <v>249.9</v>
          </cell>
          <cell r="O73">
            <v>0.4</v>
          </cell>
          <cell r="P73">
            <v>128.75409836065577</v>
          </cell>
        </row>
        <row r="74">
          <cell r="B74" t="str">
            <v>VP038400</v>
          </cell>
          <cell r="C74" t="str">
            <v>VCY Neovadiol Gf dia 50ml</v>
          </cell>
          <cell r="D74" t="str">
            <v>Neovadiol</v>
          </cell>
          <cell r="E74" t="str">
            <v>SOIN VISAGE</v>
          </cell>
          <cell r="F74" t="str">
            <v>Importado</v>
          </cell>
          <cell r="G74" t="str">
            <v>ANTIRRUGAS TOTAL</v>
          </cell>
          <cell r="H74">
            <v>0.22</v>
          </cell>
          <cell r="I74">
            <v>-25</v>
          </cell>
          <cell r="J74">
            <v>219.9</v>
          </cell>
          <cell r="K74">
            <v>0.4</v>
          </cell>
          <cell r="L74">
            <v>113.29742388758784</v>
          </cell>
          <cell r="M74"/>
          <cell r="N74">
            <v>219.9</v>
          </cell>
          <cell r="O74">
            <v>0.4</v>
          </cell>
          <cell r="P74">
            <v>113.29742388758784</v>
          </cell>
        </row>
        <row r="75">
          <cell r="B75" t="str">
            <v>VP027800</v>
          </cell>
          <cell r="C75" t="str">
            <v>NEOVADIOL NOITE</v>
          </cell>
          <cell r="D75" t="str">
            <v>Neovadiol</v>
          </cell>
          <cell r="E75" t="str">
            <v>SOIN VISAGE</v>
          </cell>
          <cell r="F75" t="str">
            <v>Importado</v>
          </cell>
          <cell r="G75" t="e">
            <v>#N/A</v>
          </cell>
          <cell r="H75">
            <v>0.22</v>
          </cell>
          <cell r="I75">
            <v>0</v>
          </cell>
          <cell r="J75"/>
          <cell r="K75">
            <v>0.4</v>
          </cell>
          <cell r="L75">
            <v>0</v>
          </cell>
          <cell r="M75"/>
          <cell r="N75"/>
          <cell r="O75">
            <v>0.4</v>
          </cell>
          <cell r="P75">
            <v>0</v>
          </cell>
        </row>
        <row r="76">
          <cell r="B76" t="str">
            <v>VP038500</v>
          </cell>
          <cell r="C76" t="str">
            <v>VCY NEOVADIOL GF NOITE 50ML</v>
          </cell>
          <cell r="D76" t="str">
            <v>Neovadiol</v>
          </cell>
          <cell r="E76" t="str">
            <v>SOIN VISAGE</v>
          </cell>
          <cell r="F76" t="str">
            <v>Importado</v>
          </cell>
          <cell r="G76" t="str">
            <v>ANTIRRUGAS TOTAL</v>
          </cell>
          <cell r="H76">
            <v>0.22</v>
          </cell>
          <cell r="I76">
            <v>11066</v>
          </cell>
          <cell r="J76">
            <v>219.9</v>
          </cell>
          <cell r="K76">
            <v>0.4</v>
          </cell>
          <cell r="L76">
            <v>113.29742388758784</v>
          </cell>
          <cell r="M76"/>
          <cell r="N76">
            <v>249.9</v>
          </cell>
          <cell r="O76">
            <v>0.4</v>
          </cell>
          <cell r="P76">
            <v>128.75409836065577</v>
          </cell>
        </row>
        <row r="77">
          <cell r="B77" t="str">
            <v>M5054802</v>
          </cell>
          <cell r="C77" t="str">
            <v>VCY NEOVADIOL GF NOITE 50ML</v>
          </cell>
          <cell r="D77" t="str">
            <v>Neovadiol</v>
          </cell>
          <cell r="E77" t="str">
            <v>SOIN VISAGE</v>
          </cell>
          <cell r="F77" t="str">
            <v>Importado</v>
          </cell>
          <cell r="G77" t="str">
            <v>ANTIRRUGAS TOTAL</v>
          </cell>
          <cell r="H77">
            <v>0.22</v>
          </cell>
          <cell r="I77">
            <v>0</v>
          </cell>
          <cell r="J77">
            <v>219.9</v>
          </cell>
          <cell r="K77">
            <v>0.4</v>
          </cell>
          <cell r="L77">
            <v>113.29742388758784</v>
          </cell>
          <cell r="M77"/>
          <cell r="N77">
            <v>249.9</v>
          </cell>
          <cell r="O77">
            <v>0.4</v>
          </cell>
          <cell r="P77">
            <v>128.75409836065577</v>
          </cell>
        </row>
        <row r="78">
          <cell r="B78" t="str">
            <v>VP031000</v>
          </cell>
          <cell r="C78" t="str">
            <v>VCY Neovadiol Contornos 15ml</v>
          </cell>
          <cell r="D78" t="str">
            <v>Neovadiol</v>
          </cell>
          <cell r="E78" t="str">
            <v>SOIN VISAGE</v>
          </cell>
          <cell r="F78" t="str">
            <v>Importado</v>
          </cell>
          <cell r="G78" t="str">
            <v>ANTIRRUGAS TOTAL</v>
          </cell>
          <cell r="H78">
            <v>0.22</v>
          </cell>
          <cell r="I78">
            <v>-1</v>
          </cell>
          <cell r="J78">
            <v>189.9</v>
          </cell>
          <cell r="K78">
            <v>0.4</v>
          </cell>
          <cell r="L78">
            <v>97.840749414519934</v>
          </cell>
          <cell r="M78"/>
          <cell r="N78">
            <v>199.9</v>
          </cell>
          <cell r="O78">
            <v>0.4</v>
          </cell>
          <cell r="P78">
            <v>102.99297423887589</v>
          </cell>
        </row>
        <row r="79">
          <cell r="B79" t="str">
            <v>VP033200</v>
          </cell>
          <cell r="C79" t="str">
            <v>VCY Neovadiol FPS15 40ml</v>
          </cell>
          <cell r="D79" t="str">
            <v>Neovadiol</v>
          </cell>
          <cell r="E79" t="str">
            <v>SOIN VISAGE</v>
          </cell>
          <cell r="F79" t="str">
            <v>Importado</v>
          </cell>
          <cell r="G79" t="e">
            <v>#N/A</v>
          </cell>
          <cell r="H79">
            <v>0.22</v>
          </cell>
          <cell r="I79">
            <v>0</v>
          </cell>
          <cell r="J79"/>
          <cell r="K79">
            <v>0.4</v>
          </cell>
          <cell r="L79">
            <v>0</v>
          </cell>
          <cell r="M79"/>
          <cell r="N79"/>
          <cell r="O79">
            <v>0.4</v>
          </cell>
          <cell r="P79">
            <v>0</v>
          </cell>
        </row>
        <row r="80">
          <cell r="B80" t="str">
            <v>VP040200</v>
          </cell>
          <cell r="C80" t="str">
            <v>VCY NEOVADIOL GF CONTOUR  15ML</v>
          </cell>
          <cell r="D80" t="str">
            <v>Neovadiol</v>
          </cell>
          <cell r="E80" t="str">
            <v>SOIN VISAGE</v>
          </cell>
          <cell r="F80" t="str">
            <v>Importado</v>
          </cell>
          <cell r="G80" t="e">
            <v>#N/A</v>
          </cell>
          <cell r="H80">
            <v>0.22</v>
          </cell>
          <cell r="I80">
            <v>0</v>
          </cell>
          <cell r="J80"/>
          <cell r="K80">
            <v>0.4</v>
          </cell>
          <cell r="L80">
            <v>0</v>
          </cell>
          <cell r="M80"/>
          <cell r="N80"/>
          <cell r="O80">
            <v>0.4</v>
          </cell>
          <cell r="P80">
            <v>0</v>
          </cell>
        </row>
        <row r="81">
          <cell r="B81" t="str">
            <v>M5053401</v>
          </cell>
          <cell r="C81" t="str">
            <v>VCY NEOVADIOL GF DIA NV 50ML</v>
          </cell>
          <cell r="D81" t="str">
            <v>Neovadiol</v>
          </cell>
          <cell r="E81" t="str">
            <v>SOIN VISAGE</v>
          </cell>
          <cell r="F81" t="str">
            <v>Importado</v>
          </cell>
          <cell r="G81" t="str">
            <v>ANTIRRUGAS TOTAL</v>
          </cell>
          <cell r="H81">
            <v>0.22</v>
          </cell>
          <cell r="I81">
            <v>174</v>
          </cell>
          <cell r="J81">
            <v>219.9</v>
          </cell>
          <cell r="K81">
            <v>0.4</v>
          </cell>
          <cell r="L81">
            <v>113.29742388758784</v>
          </cell>
          <cell r="M81"/>
          <cell r="N81">
            <v>219.9</v>
          </cell>
          <cell r="O81">
            <v>0.4</v>
          </cell>
          <cell r="P81">
            <v>113.29742388758784</v>
          </cell>
        </row>
        <row r="82">
          <cell r="B82" t="str">
            <v>M1051501</v>
          </cell>
          <cell r="C82" t="str">
            <v>VCY NEOVADIOL GF CONTORNOS 15ML</v>
          </cell>
          <cell r="D82" t="str">
            <v>Neovadiol</v>
          </cell>
          <cell r="E82" t="str">
            <v>SOIN VISAGE</v>
          </cell>
          <cell r="F82" t="str">
            <v>Importado</v>
          </cell>
          <cell r="G82" t="str">
            <v>ANTIRRUGAS TOTAL</v>
          </cell>
          <cell r="H82">
            <v>0.22</v>
          </cell>
          <cell r="I82">
            <v>30764</v>
          </cell>
          <cell r="J82">
            <v>189.9</v>
          </cell>
          <cell r="K82">
            <v>0.4</v>
          </cell>
          <cell r="L82">
            <v>97.840749414519934</v>
          </cell>
          <cell r="M82"/>
          <cell r="N82">
            <v>199.9</v>
          </cell>
          <cell r="O82">
            <v>0.4</v>
          </cell>
          <cell r="P82">
            <v>102.99297423887589</v>
          </cell>
        </row>
        <row r="83">
          <cell r="B83" t="str">
            <v>VP032800</v>
          </cell>
          <cell r="C83" t="str">
            <v>BI-WHITE REVEAL 30ML</v>
          </cell>
          <cell r="D83" t="str">
            <v>Bi White</v>
          </cell>
          <cell r="E83" t="str">
            <v>SOIN VISAGE</v>
          </cell>
          <cell r="F83" t="str">
            <v>Importado</v>
          </cell>
          <cell r="G83" t="e">
            <v>#N/A</v>
          </cell>
          <cell r="H83">
            <v>0.22</v>
          </cell>
          <cell r="I83">
            <v>0</v>
          </cell>
          <cell r="J83"/>
          <cell r="K83">
            <v>0.4</v>
          </cell>
          <cell r="L83">
            <v>0</v>
          </cell>
          <cell r="M83"/>
          <cell r="N83">
            <v>0</v>
          </cell>
          <cell r="O83">
            <v>0.4</v>
          </cell>
          <cell r="P83">
            <v>0</v>
          </cell>
        </row>
        <row r="84">
          <cell r="B84" t="str">
            <v>M6804500</v>
          </cell>
          <cell r="C84" t="str">
            <v>VCY IDEALIA LIFE SERUM 30ML</v>
          </cell>
          <cell r="D84" t="str">
            <v>IDEALIA</v>
          </cell>
          <cell r="E84" t="str">
            <v>SOIN VISAGE</v>
          </cell>
          <cell r="F84" t="str">
            <v>Importado</v>
          </cell>
          <cell r="G84" t="str">
            <v>ANTIRRUGAS TOTAL</v>
          </cell>
          <cell r="H84">
            <v>0.22</v>
          </cell>
          <cell r="I84">
            <v>52396</v>
          </cell>
          <cell r="J84">
            <v>196.9</v>
          </cell>
          <cell r="K84">
            <v>0.4</v>
          </cell>
          <cell r="L84">
            <v>101.4473067915691</v>
          </cell>
          <cell r="M84"/>
          <cell r="N84">
            <v>199.9</v>
          </cell>
          <cell r="O84">
            <v>0.4</v>
          </cell>
          <cell r="P84">
            <v>102.99297423887589</v>
          </cell>
        </row>
        <row r="85">
          <cell r="B85" t="str">
            <v>VP041300</v>
          </cell>
          <cell r="C85" t="str">
            <v>VCY CELLUDESTOCK 200G</v>
          </cell>
          <cell r="D85" t="str">
            <v>Minceur</v>
          </cell>
          <cell r="E85" t="str">
            <v>CELLULITE</v>
          </cell>
          <cell r="F85" t="str">
            <v>Nacional</v>
          </cell>
          <cell r="G85" t="str">
            <v>CORPO OUTROS</v>
          </cell>
          <cell r="H85">
            <v>0.22</v>
          </cell>
          <cell r="I85">
            <v>8</v>
          </cell>
          <cell r="J85">
            <v>149.9</v>
          </cell>
          <cell r="K85">
            <v>0.4</v>
          </cell>
          <cell r="L85">
            <v>77.23185011709603</v>
          </cell>
          <cell r="M85"/>
          <cell r="N85">
            <v>149.9</v>
          </cell>
          <cell r="O85">
            <v>0.4</v>
          </cell>
          <cell r="P85">
            <v>77.23185011709603</v>
          </cell>
        </row>
        <row r="86">
          <cell r="B86" t="str">
            <v>H0638400</v>
          </cell>
          <cell r="C86" t="str">
            <v>VCY CALLBACK AQUADESTOCK 200G</v>
          </cell>
          <cell r="D86" t="str">
            <v>Minceur</v>
          </cell>
          <cell r="E86" t="str">
            <v>CELLULITE</v>
          </cell>
          <cell r="F86" t="str">
            <v>Nacional</v>
          </cell>
          <cell r="G86" t="e">
            <v>#N/A</v>
          </cell>
          <cell r="H86">
            <v>0.22</v>
          </cell>
          <cell r="I86">
            <v>0</v>
          </cell>
          <cell r="J86">
            <v>139.9</v>
          </cell>
          <cell r="K86">
            <v>0.4</v>
          </cell>
          <cell r="L86">
            <v>72.079625292740062</v>
          </cell>
          <cell r="M86"/>
          <cell r="N86">
            <v>139.9</v>
          </cell>
          <cell r="O86">
            <v>0.4</v>
          </cell>
          <cell r="P86">
            <v>72.079625292740062</v>
          </cell>
        </row>
        <row r="87">
          <cell r="B87" t="str">
            <v>17210092</v>
          </cell>
          <cell r="C87" t="str">
            <v>VCY LIPIDIOSE BI-ESFOLIANTE 200 ML</v>
          </cell>
          <cell r="D87" t="str">
            <v>Minceur</v>
          </cell>
          <cell r="E87" t="str">
            <v>CELLULITE</v>
          </cell>
          <cell r="F87" t="str">
            <v>Importado</v>
          </cell>
          <cell r="G87" t="e">
            <v>#N/A</v>
          </cell>
          <cell r="H87">
            <v>0.22</v>
          </cell>
          <cell r="I87">
            <v>0</v>
          </cell>
          <cell r="J87"/>
          <cell r="K87">
            <v>0.4</v>
          </cell>
          <cell r="L87">
            <v>0</v>
          </cell>
          <cell r="M87"/>
          <cell r="N87"/>
          <cell r="O87">
            <v>0.4</v>
          </cell>
          <cell r="P87">
            <v>0</v>
          </cell>
        </row>
        <row r="88">
          <cell r="B88" t="str">
            <v>VP002900</v>
          </cell>
          <cell r="C88" t="str">
            <v>VCY Lipometric anticelulite 200ml</v>
          </cell>
          <cell r="D88" t="str">
            <v>Minceur</v>
          </cell>
          <cell r="E88" t="str">
            <v>CELLULITE</v>
          </cell>
          <cell r="F88" t="str">
            <v>Nacional</v>
          </cell>
          <cell r="G88" t="e">
            <v>#N/A</v>
          </cell>
          <cell r="H88">
            <v>0.22</v>
          </cell>
          <cell r="I88">
            <v>0</v>
          </cell>
          <cell r="J88"/>
          <cell r="K88">
            <v>0.4</v>
          </cell>
          <cell r="L88">
            <v>0</v>
          </cell>
          <cell r="M88"/>
          <cell r="N88"/>
          <cell r="O88">
            <v>0.4</v>
          </cell>
          <cell r="P88">
            <v>0</v>
          </cell>
        </row>
        <row r="89">
          <cell r="B89" t="str">
            <v>VP034500</v>
          </cell>
          <cell r="C89" t="str">
            <v>VCY Lipidiose Bi-Esfoliante 200ml</v>
          </cell>
          <cell r="D89" t="str">
            <v>Minceur</v>
          </cell>
          <cell r="E89" t="str">
            <v>CELLULITE</v>
          </cell>
          <cell r="F89" t="str">
            <v>Importado</v>
          </cell>
          <cell r="G89" t="e">
            <v>#N/A</v>
          </cell>
          <cell r="H89">
            <v>0.22</v>
          </cell>
          <cell r="I89">
            <v>0</v>
          </cell>
          <cell r="J89"/>
          <cell r="K89">
            <v>0.4</v>
          </cell>
          <cell r="L89">
            <v>0</v>
          </cell>
          <cell r="M89"/>
          <cell r="N89"/>
          <cell r="O89">
            <v>0.4</v>
          </cell>
          <cell r="P89">
            <v>0</v>
          </cell>
        </row>
        <row r="90">
          <cell r="B90" t="str">
            <v>VP035100</v>
          </cell>
          <cell r="C90" t="str">
            <v>CELLU METRIC BR</v>
          </cell>
          <cell r="D90" t="str">
            <v>Minceur</v>
          </cell>
          <cell r="E90" t="str">
            <v>CELLULITE</v>
          </cell>
          <cell r="F90" t="str">
            <v>Nacional</v>
          </cell>
          <cell r="G90" t="e">
            <v>#N/A</v>
          </cell>
          <cell r="H90">
            <v>0.22</v>
          </cell>
          <cell r="I90">
            <v>0</v>
          </cell>
          <cell r="J90"/>
          <cell r="K90">
            <v>0.4</v>
          </cell>
          <cell r="L90">
            <v>0</v>
          </cell>
          <cell r="M90"/>
          <cell r="N90"/>
          <cell r="O90">
            <v>0.4</v>
          </cell>
          <cell r="P90">
            <v>0</v>
          </cell>
        </row>
        <row r="91">
          <cell r="B91" t="str">
            <v>VP029400</v>
          </cell>
          <cell r="C91" t="str">
            <v>VCY Lipidiose Nutritive hidratante 200ml</v>
          </cell>
          <cell r="D91" t="str">
            <v>Minceur</v>
          </cell>
          <cell r="E91" t="str">
            <v>CELLULITE</v>
          </cell>
          <cell r="F91" t="str">
            <v>Importado</v>
          </cell>
          <cell r="G91" t="e">
            <v>#N/A</v>
          </cell>
          <cell r="H91">
            <v>0.22</v>
          </cell>
          <cell r="I91">
            <v>0</v>
          </cell>
          <cell r="J91"/>
          <cell r="K91">
            <v>0.4</v>
          </cell>
          <cell r="L91">
            <v>0</v>
          </cell>
          <cell r="M91"/>
          <cell r="N91"/>
          <cell r="O91">
            <v>0.4</v>
          </cell>
          <cell r="P91">
            <v>0</v>
          </cell>
        </row>
        <row r="92">
          <cell r="B92" t="str">
            <v>M4791100</v>
          </cell>
          <cell r="C92" t="str">
            <v>VCY DESTOCK VENTRE FR 150ML</v>
          </cell>
          <cell r="D92" t="str">
            <v>Minceur</v>
          </cell>
          <cell r="E92" t="str">
            <v>CELLULITE</v>
          </cell>
          <cell r="F92" t="str">
            <v>Importado</v>
          </cell>
          <cell r="G92" t="str">
            <v>CORPO OUTROS</v>
          </cell>
          <cell r="H92">
            <v>0.22</v>
          </cell>
          <cell r="I92">
            <v>1233</v>
          </cell>
          <cell r="J92">
            <v>159.9</v>
          </cell>
          <cell r="K92">
            <v>0.4</v>
          </cell>
          <cell r="L92">
            <v>82.384074941451999</v>
          </cell>
          <cell r="M92"/>
          <cell r="N92">
            <v>159.9</v>
          </cell>
          <cell r="O92">
            <v>0.4</v>
          </cell>
          <cell r="P92">
            <v>82.384074941451999</v>
          </cell>
        </row>
        <row r="93">
          <cell r="B93" t="str">
            <v>M3543200</v>
          </cell>
          <cell r="C93" t="str">
            <v>VCY DESTOCK VENTRE 150ML</v>
          </cell>
          <cell r="D93" t="str">
            <v>Minceur</v>
          </cell>
          <cell r="E93" t="str">
            <v>CELLULITE</v>
          </cell>
          <cell r="F93" t="str">
            <v>Importado</v>
          </cell>
          <cell r="G93" t="e">
            <v>#N/A</v>
          </cell>
          <cell r="H93">
            <v>0.22</v>
          </cell>
          <cell r="I93">
            <v>0</v>
          </cell>
          <cell r="J93"/>
          <cell r="K93">
            <v>0.4</v>
          </cell>
          <cell r="L93">
            <v>0</v>
          </cell>
          <cell r="M93"/>
          <cell r="N93"/>
          <cell r="O93">
            <v>0.4</v>
          </cell>
          <cell r="P93">
            <v>0</v>
          </cell>
        </row>
        <row r="94">
          <cell r="B94" t="str">
            <v>M5887800</v>
          </cell>
          <cell r="C94" t="str">
            <v>VCY CELLUDESTOCK TRIBALL 150ML</v>
          </cell>
          <cell r="D94" t="str">
            <v>Minceur</v>
          </cell>
          <cell r="E94" t="str">
            <v>CELLULITE</v>
          </cell>
          <cell r="F94" t="str">
            <v>Importado</v>
          </cell>
          <cell r="G94" t="e">
            <v>#N/A</v>
          </cell>
          <cell r="H94">
            <v>0.22</v>
          </cell>
          <cell r="I94">
            <v>12</v>
          </cell>
          <cell r="J94">
            <v>146.89500000000001</v>
          </cell>
          <cell r="K94">
            <v>0.4</v>
          </cell>
          <cell r="L94">
            <v>75.683606557377061</v>
          </cell>
          <cell r="M94"/>
          <cell r="N94">
            <v>146.89500000000001</v>
          </cell>
          <cell r="O94">
            <v>0.4</v>
          </cell>
          <cell r="P94">
            <v>75.683606557377061</v>
          </cell>
        </row>
        <row r="95">
          <cell r="B95" t="str">
            <v>M7717200</v>
          </cell>
          <cell r="C95" t="str">
            <v>VCY CELLU SERUM FLASH 125ML</v>
          </cell>
          <cell r="D95" t="str">
            <v>Minceur</v>
          </cell>
          <cell r="E95" t="str">
            <v>CELLULITE</v>
          </cell>
          <cell r="F95" t="str">
            <v>Importado</v>
          </cell>
          <cell r="G95" t="str">
            <v>CORPO OUTROS</v>
          </cell>
          <cell r="H95">
            <v>0.22</v>
          </cell>
          <cell r="I95">
            <v>40268</v>
          </cell>
          <cell r="J95">
            <v>129.9</v>
          </cell>
          <cell r="K95">
            <v>0.4</v>
          </cell>
          <cell r="L95">
            <v>66.927400468384079</v>
          </cell>
          <cell r="M95"/>
          <cell r="N95">
            <v>159.9</v>
          </cell>
          <cell r="O95">
            <v>0.4</v>
          </cell>
          <cell r="P95">
            <v>82.384074941451999</v>
          </cell>
        </row>
        <row r="96">
          <cell r="B96" t="str">
            <v>M2909500</v>
          </cell>
          <cell r="C96" t="str">
            <v>VCY ESSENTIELLES MAOS 50ML</v>
          </cell>
          <cell r="D96" t="str">
            <v>Essentielles</v>
          </cell>
          <cell r="E96" t="str">
            <v>ESSENTIELLES</v>
          </cell>
          <cell r="F96" t="str">
            <v>Importado</v>
          </cell>
          <cell r="G96" t="e">
            <v>#N/A</v>
          </cell>
          <cell r="H96">
            <v>0.22</v>
          </cell>
          <cell r="I96">
            <v>0</v>
          </cell>
          <cell r="J96">
            <v>39.9</v>
          </cell>
          <cell r="K96">
            <v>0.4</v>
          </cell>
          <cell r="L96">
            <v>20.557377049180328</v>
          </cell>
          <cell r="M96"/>
          <cell r="N96">
            <v>39.9</v>
          </cell>
          <cell r="O96">
            <v>0.4</v>
          </cell>
          <cell r="P96">
            <v>20.557377049180328</v>
          </cell>
        </row>
        <row r="97">
          <cell r="B97" t="str">
            <v>M2909400</v>
          </cell>
          <cell r="C97" t="str">
            <v>VCY ESSENTIELLES CREME MAOS 50 ML</v>
          </cell>
          <cell r="D97" t="str">
            <v>Essentielles</v>
          </cell>
          <cell r="E97" t="str">
            <v>ESSENTIELLES</v>
          </cell>
          <cell r="F97" t="str">
            <v>Importado</v>
          </cell>
          <cell r="G97" t="str">
            <v>CORPO OUTROS</v>
          </cell>
          <cell r="H97">
            <v>0.22</v>
          </cell>
          <cell r="I97">
            <v>-1</v>
          </cell>
          <cell r="J97"/>
          <cell r="K97">
            <v>0.4</v>
          </cell>
          <cell r="L97">
            <v>0</v>
          </cell>
          <cell r="M97"/>
          <cell r="N97">
            <v>0</v>
          </cell>
          <cell r="O97">
            <v>0.4</v>
          </cell>
          <cell r="P97">
            <v>0</v>
          </cell>
        </row>
        <row r="98">
          <cell r="B98" t="str">
            <v>M0584401</v>
          </cell>
          <cell r="C98" t="str">
            <v>VCY ESSENTIELLES LEITE CORPORAL 200 ML</v>
          </cell>
          <cell r="D98" t="str">
            <v>Essentielles</v>
          </cell>
          <cell r="E98" t="str">
            <v>ESSENTIELLES</v>
          </cell>
          <cell r="F98" t="str">
            <v>Importado</v>
          </cell>
          <cell r="G98" t="str">
            <v>CORPO OUTROS</v>
          </cell>
          <cell r="H98">
            <v>0.22</v>
          </cell>
          <cell r="I98">
            <v>-37</v>
          </cell>
          <cell r="J98"/>
          <cell r="K98">
            <v>0.4</v>
          </cell>
          <cell r="L98">
            <v>0</v>
          </cell>
          <cell r="M98"/>
          <cell r="N98">
            <v>0</v>
          </cell>
          <cell r="O98">
            <v>0.4</v>
          </cell>
          <cell r="P98">
            <v>0</v>
          </cell>
        </row>
        <row r="99">
          <cell r="B99" t="str">
            <v>VP040600</v>
          </cell>
          <cell r="C99" t="str">
            <v>VCY Essentielles leite hidratante 200ml</v>
          </cell>
          <cell r="D99" t="str">
            <v>Essentielles</v>
          </cell>
          <cell r="E99" t="str">
            <v>ESSENTIELLES</v>
          </cell>
          <cell r="F99" t="str">
            <v>Importado</v>
          </cell>
          <cell r="G99" t="str">
            <v>CORPO OUTROS</v>
          </cell>
          <cell r="H99">
            <v>0.22</v>
          </cell>
          <cell r="I99">
            <v>-1</v>
          </cell>
          <cell r="J99">
            <v>59.9</v>
          </cell>
          <cell r="K99">
            <v>0.4</v>
          </cell>
          <cell r="L99">
            <v>30.861826697892273</v>
          </cell>
          <cell r="M99"/>
          <cell r="N99">
            <v>59.9</v>
          </cell>
          <cell r="O99">
            <v>0.4</v>
          </cell>
          <cell r="P99">
            <v>30.861826697892273</v>
          </cell>
        </row>
        <row r="100">
          <cell r="B100" t="str">
            <v>VP040500</v>
          </cell>
          <cell r="C100" t="str">
            <v>VCY ESSENTIELLES LEITE CORPORAL BR 200 M</v>
          </cell>
          <cell r="D100" t="str">
            <v>Essentielles</v>
          </cell>
          <cell r="E100" t="str">
            <v>ESSENTIELLES</v>
          </cell>
          <cell r="F100" t="str">
            <v>Nacional</v>
          </cell>
          <cell r="G100" t="str">
            <v>HIDRATAÇÃO CORPO</v>
          </cell>
          <cell r="H100">
            <v>0.22</v>
          </cell>
          <cell r="I100">
            <v>1024</v>
          </cell>
          <cell r="J100">
            <v>69.900000000000006</v>
          </cell>
          <cell r="K100">
            <v>0.4</v>
          </cell>
          <cell r="L100">
            <v>36.014051522248252</v>
          </cell>
          <cell r="M100"/>
          <cell r="N100">
            <v>69.900000000000006</v>
          </cell>
          <cell r="O100">
            <v>0.4</v>
          </cell>
          <cell r="P100">
            <v>36.014051522248252</v>
          </cell>
        </row>
        <row r="101">
          <cell r="B101" t="str">
            <v>H0547100</v>
          </cell>
          <cell r="C101" t="str">
            <v>VCY DEO ROLL ON 48H VERDE BR 50ML</v>
          </cell>
          <cell r="D101" t="str">
            <v>Deodorant Dermo-Tolerance</v>
          </cell>
          <cell r="E101" t="str">
            <v>HYGIENE</v>
          </cell>
          <cell r="F101" t="str">
            <v>Nacional</v>
          </cell>
          <cell r="G101" t="str">
            <v>CORPO OUTROS</v>
          </cell>
          <cell r="H101">
            <v>7.0000000000000007E-2</v>
          </cell>
          <cell r="I101">
            <v>69651</v>
          </cell>
          <cell r="J101">
            <v>59.9</v>
          </cell>
          <cell r="K101">
            <v>0.4</v>
          </cell>
          <cell r="L101">
            <v>37.651428571428568</v>
          </cell>
          <cell r="M101"/>
          <cell r="N101">
            <v>64.900000000000006</v>
          </cell>
          <cell r="O101">
            <v>0.4</v>
          </cell>
          <cell r="P101">
            <v>40.794285714285721</v>
          </cell>
        </row>
        <row r="102">
          <cell r="B102" t="str">
            <v>17630307</v>
          </cell>
          <cell r="C102" t="str">
            <v>VCY DEO 7 DIAS CREME 30ML</v>
          </cell>
          <cell r="D102" t="str">
            <v>Deodorant Dermo-Tolerance</v>
          </cell>
          <cell r="E102" t="str">
            <v>HYGIENE</v>
          </cell>
          <cell r="F102" t="str">
            <v>Importado</v>
          </cell>
          <cell r="G102" t="e">
            <v>#N/A</v>
          </cell>
          <cell r="H102">
            <v>7.0000000000000007E-2</v>
          </cell>
          <cell r="I102">
            <v>0</v>
          </cell>
          <cell r="J102">
            <v>59.9</v>
          </cell>
          <cell r="K102">
            <v>0.4</v>
          </cell>
          <cell r="L102">
            <v>37.651428571428568</v>
          </cell>
          <cell r="M102"/>
          <cell r="N102">
            <v>64.900000000000006</v>
          </cell>
          <cell r="O102">
            <v>0.4</v>
          </cell>
          <cell r="P102">
            <v>40.794285714285721</v>
          </cell>
        </row>
        <row r="103">
          <cell r="B103" t="str">
            <v>VP031400</v>
          </cell>
          <cell r="C103" t="str">
            <v>VCY DEO ROLLON P/S 48H 50 ML</v>
          </cell>
          <cell r="D103" t="str">
            <v>Deodorant Dermo-Tolerance</v>
          </cell>
          <cell r="E103" t="str">
            <v>HYGIENE</v>
          </cell>
          <cell r="F103" t="str">
            <v>Importado</v>
          </cell>
          <cell r="G103" t="e">
            <v>#N/A</v>
          </cell>
          <cell r="H103">
            <v>7.0000000000000007E-2</v>
          </cell>
          <cell r="I103">
            <v>0</v>
          </cell>
          <cell r="J103"/>
          <cell r="K103">
            <v>0.4</v>
          </cell>
          <cell r="L103">
            <v>0</v>
          </cell>
          <cell r="M103"/>
          <cell r="N103"/>
          <cell r="O103">
            <v>0.4</v>
          </cell>
          <cell r="P103">
            <v>0</v>
          </cell>
        </row>
        <row r="104">
          <cell r="B104" t="str">
            <v>M5908201</v>
          </cell>
          <cell r="C104" t="str">
            <v>VCY DEO CREME 7 DIAS RENO FR 30ML</v>
          </cell>
          <cell r="D104" t="str">
            <v>Deodorant Dermo-Tolerance</v>
          </cell>
          <cell r="E104" t="str">
            <v>HYGIENE</v>
          </cell>
          <cell r="F104" t="str">
            <v>Importado</v>
          </cell>
          <cell r="G104" t="str">
            <v>CORPO OUTROS</v>
          </cell>
          <cell r="H104">
            <v>7.0000000000000007E-2</v>
          </cell>
          <cell r="I104">
            <v>-34</v>
          </cell>
          <cell r="J104">
            <v>59.9</v>
          </cell>
          <cell r="K104">
            <v>0.4</v>
          </cell>
          <cell r="L104">
            <v>37.651428571428568</v>
          </cell>
          <cell r="M104"/>
          <cell r="N104">
            <v>64.900000000000006</v>
          </cell>
          <cell r="O104">
            <v>0.4</v>
          </cell>
          <cell r="P104">
            <v>40.794285714285721</v>
          </cell>
        </row>
        <row r="105">
          <cell r="B105" t="str">
            <v>W42100</v>
          </cell>
          <cell r="C105" t="str">
            <v>VCY Deo Antitransp 24h Aerosol 125ml</v>
          </cell>
          <cell r="D105" t="str">
            <v>Deodorant Dermo-Tolerance</v>
          </cell>
          <cell r="E105" t="str">
            <v>HYGIENE</v>
          </cell>
          <cell r="F105" t="str">
            <v>Importado</v>
          </cell>
          <cell r="G105" t="e">
            <v>#N/A</v>
          </cell>
          <cell r="H105">
            <v>7.0000000000000007E-2</v>
          </cell>
          <cell r="I105">
            <v>0</v>
          </cell>
          <cell r="J105"/>
          <cell r="K105">
            <v>0.4</v>
          </cell>
          <cell r="L105">
            <v>0</v>
          </cell>
          <cell r="M105"/>
          <cell r="N105"/>
          <cell r="O105">
            <v>0.4</v>
          </cell>
          <cell r="P105">
            <v>0</v>
          </cell>
        </row>
        <row r="106">
          <cell r="B106" t="str">
            <v>W41000</v>
          </cell>
          <cell r="C106" t="str">
            <v>VCY Deo 7 Dias Creme 30ml</v>
          </cell>
          <cell r="D106" t="str">
            <v>Deodorant Dermo-Tolerance</v>
          </cell>
          <cell r="E106" t="str">
            <v>HYGIENE</v>
          </cell>
          <cell r="F106" t="str">
            <v>Importado</v>
          </cell>
          <cell r="G106" t="str">
            <v>CORPO OUTROS</v>
          </cell>
          <cell r="H106">
            <v>7.0000000000000007E-2</v>
          </cell>
          <cell r="I106">
            <v>-3</v>
          </cell>
          <cell r="J106">
            <v>59.9</v>
          </cell>
          <cell r="K106">
            <v>0.4</v>
          </cell>
          <cell r="L106">
            <v>37.651428571428568</v>
          </cell>
          <cell r="M106"/>
          <cell r="N106">
            <v>64.900000000000006</v>
          </cell>
          <cell r="O106">
            <v>0.4</v>
          </cell>
          <cell r="P106">
            <v>40.794285714285721</v>
          </cell>
        </row>
        <row r="107">
          <cell r="B107" t="str">
            <v>VP030700</v>
          </cell>
          <cell r="C107" t="str">
            <v>VCY Deo Tto Antitransp 48h verde 50ml</v>
          </cell>
          <cell r="D107" t="str">
            <v>Deodorant Dermo-Tolerance</v>
          </cell>
          <cell r="E107" t="str">
            <v>HYGIENE</v>
          </cell>
          <cell r="F107" t="str">
            <v>Importado</v>
          </cell>
          <cell r="G107" t="e">
            <v>#N/A</v>
          </cell>
          <cell r="H107">
            <v>7.0000000000000007E-2</v>
          </cell>
          <cell r="I107">
            <v>0</v>
          </cell>
          <cell r="J107"/>
          <cell r="K107">
            <v>0.4</v>
          </cell>
          <cell r="L107">
            <v>0</v>
          </cell>
          <cell r="M107"/>
          <cell r="N107">
            <v>0</v>
          </cell>
          <cell r="O107">
            <v>0.4</v>
          </cell>
          <cell r="P107">
            <v>0</v>
          </cell>
        </row>
        <row r="108">
          <cell r="B108" t="str">
            <v>H0589400</v>
          </cell>
          <cell r="C108" t="str">
            <v>VCY DEO STRESS RESIST 72H BR</v>
          </cell>
          <cell r="D108" t="str">
            <v>Deodorant Dermo-Tolerance</v>
          </cell>
          <cell r="E108" t="str">
            <v>HYGIENE</v>
          </cell>
          <cell r="F108" t="str">
            <v>Nacional</v>
          </cell>
          <cell r="G108" t="str">
            <v>CORPO OUTROS</v>
          </cell>
          <cell r="H108">
            <v>7.0000000000000007E-2</v>
          </cell>
          <cell r="I108">
            <v>76179</v>
          </cell>
          <cell r="J108">
            <v>59.9</v>
          </cell>
          <cell r="K108">
            <v>0.4</v>
          </cell>
          <cell r="L108">
            <v>37.651428571428568</v>
          </cell>
          <cell r="M108"/>
          <cell r="N108">
            <v>64.900000000000006</v>
          </cell>
          <cell r="O108">
            <v>0.4</v>
          </cell>
          <cell r="P108">
            <v>40.794285714285721</v>
          </cell>
        </row>
        <row r="109">
          <cell r="B109" t="str">
            <v>M0902401</v>
          </cell>
          <cell r="C109" t="str">
            <v>VCY Deo Stress Resist Import. 30ml</v>
          </cell>
          <cell r="D109" t="str">
            <v>Deodorant Dermo-Tolerance</v>
          </cell>
          <cell r="E109" t="str">
            <v>HYGIENE</v>
          </cell>
          <cell r="F109" t="str">
            <v>Importado</v>
          </cell>
          <cell r="G109" t="e">
            <v>#N/A</v>
          </cell>
          <cell r="H109">
            <v>7.0000000000000007E-2</v>
          </cell>
          <cell r="I109">
            <v>0</v>
          </cell>
          <cell r="J109"/>
          <cell r="K109">
            <v>0.4</v>
          </cell>
          <cell r="L109">
            <v>0</v>
          </cell>
          <cell r="M109"/>
          <cell r="N109"/>
          <cell r="O109">
            <v>0.4</v>
          </cell>
          <cell r="P109">
            <v>0</v>
          </cell>
        </row>
        <row r="110">
          <cell r="B110" t="str">
            <v>M2980600</v>
          </cell>
          <cell r="C110" t="str">
            <v>VCY DEO 48H AER 125ML</v>
          </cell>
          <cell r="D110" t="str">
            <v>Deodorant Dermo-Tolerance</v>
          </cell>
          <cell r="E110" t="str">
            <v>HYGIENE</v>
          </cell>
          <cell r="F110" t="str">
            <v>Importado</v>
          </cell>
          <cell r="G110" t="str">
            <v>CORPO OUTROS</v>
          </cell>
          <cell r="H110">
            <v>7.0000000000000007E-2</v>
          </cell>
          <cell r="I110">
            <v>61391</v>
          </cell>
          <cell r="J110">
            <v>59.9</v>
          </cell>
          <cell r="K110">
            <v>0.4</v>
          </cell>
          <cell r="L110">
            <v>37.651428571428568</v>
          </cell>
          <cell r="M110"/>
          <cell r="N110">
            <v>64.900000000000006</v>
          </cell>
          <cell r="O110">
            <v>0.4</v>
          </cell>
          <cell r="P110">
            <v>40.794285714285721</v>
          </cell>
        </row>
        <row r="111">
          <cell r="B111" t="str">
            <v>H0812300</v>
          </cell>
          <cell r="C111" t="str">
            <v>VCY CREME DERMO ANTI EFIC REFOR 30G</v>
          </cell>
          <cell r="D111" t="str">
            <v>Deodorant Dermo-Tolerance</v>
          </cell>
          <cell r="E111" t="str">
            <v>HYGIENE</v>
          </cell>
          <cell r="F111" t="str">
            <v>Nacional</v>
          </cell>
          <cell r="G111" t="str">
            <v>CORPO OUTROS</v>
          </cell>
          <cell r="H111">
            <v>7.0000000000000007E-2</v>
          </cell>
          <cell r="I111">
            <v>54970</v>
          </cell>
          <cell r="J111">
            <v>59.9</v>
          </cell>
          <cell r="K111">
            <v>0.4</v>
          </cell>
          <cell r="L111">
            <v>37.651428571428568</v>
          </cell>
          <cell r="M111"/>
          <cell r="N111">
            <v>64.900000000000006</v>
          </cell>
          <cell r="O111">
            <v>0.4</v>
          </cell>
          <cell r="P111">
            <v>40.794285714285721</v>
          </cell>
        </row>
        <row r="112">
          <cell r="B112" t="str">
            <v>M5907901</v>
          </cell>
          <cell r="C112" t="str">
            <v>VCY DEO PELE SENS R.ON 50ML</v>
          </cell>
          <cell r="D112" t="str">
            <v>Deodorant Dermo-Tolerance</v>
          </cell>
          <cell r="E112" t="str">
            <v>HYGIENE</v>
          </cell>
          <cell r="F112" t="str">
            <v>Importado</v>
          </cell>
          <cell r="G112" t="str">
            <v>CORPO OUTROS</v>
          </cell>
          <cell r="H112">
            <v>7.0000000000000007E-2</v>
          </cell>
          <cell r="I112">
            <v>77847</v>
          </cell>
          <cell r="J112">
            <v>59.9</v>
          </cell>
          <cell r="K112">
            <v>0.4</v>
          </cell>
          <cell r="L112">
            <v>37.651428571428568</v>
          </cell>
          <cell r="M112"/>
          <cell r="N112">
            <v>64.900000000000006</v>
          </cell>
          <cell r="O112">
            <v>0.4</v>
          </cell>
          <cell r="P112">
            <v>40.794285714285721</v>
          </cell>
        </row>
        <row r="113">
          <cell r="B113" t="str">
            <v>M7970200</v>
          </cell>
          <cell r="C113" t="str">
            <v>VCY DEO ID. FINISH R.ON 50ML</v>
          </cell>
          <cell r="D113" t="str">
            <v>Deodorant Dermo-Tolerance</v>
          </cell>
          <cell r="E113" t="str">
            <v>HYGIENE</v>
          </cell>
          <cell r="F113" t="str">
            <v>Importado</v>
          </cell>
          <cell r="G113" t="str">
            <v>CORPO OUTROS</v>
          </cell>
          <cell r="H113">
            <v>7.0000000000000007E-2</v>
          </cell>
          <cell r="I113">
            <v>46313</v>
          </cell>
          <cell r="J113">
            <v>59.9</v>
          </cell>
          <cell r="K113">
            <v>0.4</v>
          </cell>
          <cell r="L113">
            <v>37.651428571428568</v>
          </cell>
          <cell r="M113"/>
          <cell r="N113">
            <v>64.900000000000006</v>
          </cell>
          <cell r="O113">
            <v>0.4</v>
          </cell>
          <cell r="P113">
            <v>40.794285714285721</v>
          </cell>
        </row>
        <row r="114">
          <cell r="B114">
            <v>17352563</v>
          </cell>
          <cell r="C114" t="str">
            <v>VCY HOMME SENSIBAUME</v>
          </cell>
          <cell r="D114" t="str">
            <v>Vichy Homme</v>
          </cell>
          <cell r="E114" t="str">
            <v>VICHY HOMME</v>
          </cell>
          <cell r="F114" t="str">
            <v>Importado</v>
          </cell>
          <cell r="G114" t="e">
            <v>#N/A</v>
          </cell>
          <cell r="H114">
            <v>0.22</v>
          </cell>
          <cell r="I114">
            <v>0</v>
          </cell>
          <cell r="J114">
            <v>89.9</v>
          </cell>
          <cell r="K114">
            <v>0.4</v>
          </cell>
          <cell r="L114">
            <v>46.318501170960197</v>
          </cell>
          <cell r="M114"/>
          <cell r="N114">
            <v>89.9</v>
          </cell>
          <cell r="O114">
            <v>0.4</v>
          </cell>
          <cell r="P114">
            <v>46.318501170960197</v>
          </cell>
        </row>
        <row r="115">
          <cell r="B115">
            <v>17952525</v>
          </cell>
          <cell r="C115" t="str">
            <v>VCY HOMME MOUSSE BARBEAR MINI 50ML</v>
          </cell>
          <cell r="D115" t="str">
            <v>Vichy Homme</v>
          </cell>
          <cell r="E115" t="str">
            <v>VICHY HOMME</v>
          </cell>
          <cell r="F115" t="str">
            <v>Importado</v>
          </cell>
          <cell r="G115" t="e">
            <v>#N/A</v>
          </cell>
          <cell r="H115">
            <v>0.22</v>
          </cell>
          <cell r="I115">
            <v>0</v>
          </cell>
          <cell r="J115"/>
          <cell r="K115">
            <v>0.4</v>
          </cell>
          <cell r="L115">
            <v>0</v>
          </cell>
          <cell r="M115"/>
          <cell r="N115"/>
          <cell r="O115">
            <v>0.4</v>
          </cell>
          <cell r="P115">
            <v>0</v>
          </cell>
        </row>
        <row r="116">
          <cell r="B116" t="str">
            <v>M6634801</v>
          </cell>
          <cell r="C116" t="str">
            <v>VCY HOMME SENSIBAUME RENO</v>
          </cell>
          <cell r="D116" t="str">
            <v>Vichy Homme</v>
          </cell>
          <cell r="E116" t="str">
            <v>VICHY HOMME</v>
          </cell>
          <cell r="F116" t="str">
            <v>Importado</v>
          </cell>
          <cell r="G116" t="str">
            <v>HOMEM</v>
          </cell>
          <cell r="H116">
            <v>0.22</v>
          </cell>
          <cell r="I116">
            <v>1362</v>
          </cell>
          <cell r="J116">
            <v>114.9</v>
          </cell>
          <cell r="K116">
            <v>0.4</v>
          </cell>
          <cell r="L116">
            <v>59.199063231850126</v>
          </cell>
          <cell r="M116"/>
          <cell r="N116">
            <v>124.9</v>
          </cell>
          <cell r="O116">
            <v>0.4</v>
          </cell>
          <cell r="P116">
            <v>64.351288056206087</v>
          </cell>
        </row>
        <row r="117">
          <cell r="B117" t="str">
            <v>VP029800</v>
          </cell>
          <cell r="C117" t="str">
            <v>VICHY HOMME RETI FILL</v>
          </cell>
          <cell r="D117" t="str">
            <v>Vichy Homme</v>
          </cell>
          <cell r="E117" t="str">
            <v>VICHY HOMME</v>
          </cell>
          <cell r="F117" t="str">
            <v>Importado</v>
          </cell>
          <cell r="G117" t="e">
            <v>#N/A</v>
          </cell>
          <cell r="H117">
            <v>0.22</v>
          </cell>
          <cell r="I117">
            <v>0</v>
          </cell>
          <cell r="J117"/>
          <cell r="K117">
            <v>0.4</v>
          </cell>
          <cell r="L117">
            <v>0</v>
          </cell>
          <cell r="M117"/>
          <cell r="N117"/>
          <cell r="O117">
            <v>0.4</v>
          </cell>
          <cell r="P117">
            <v>0</v>
          </cell>
        </row>
        <row r="118">
          <cell r="B118" t="str">
            <v>VP030100</v>
          </cell>
          <cell r="C118" t="str">
            <v>Vichy Homme Hydra Mag C Olhos 4ml</v>
          </cell>
          <cell r="D118" t="str">
            <v>Vichy Homme</v>
          </cell>
          <cell r="E118" t="str">
            <v>VICHY HOMME</v>
          </cell>
          <cell r="F118" t="str">
            <v>Importado</v>
          </cell>
          <cell r="G118" t="e">
            <v>#N/A</v>
          </cell>
          <cell r="H118">
            <v>0.22</v>
          </cell>
          <cell r="I118">
            <v>0</v>
          </cell>
          <cell r="J118"/>
          <cell r="K118">
            <v>0.4</v>
          </cell>
          <cell r="L118">
            <v>0</v>
          </cell>
          <cell r="M118"/>
          <cell r="N118"/>
          <cell r="O118">
            <v>0.4</v>
          </cell>
          <cell r="P118">
            <v>0</v>
          </cell>
        </row>
        <row r="119">
          <cell r="B119" t="str">
            <v>VP030500</v>
          </cell>
          <cell r="C119" t="str">
            <v>Vichy Homme Mousse barbear Mini 50ml</v>
          </cell>
          <cell r="D119" t="str">
            <v>Vichy Homme</v>
          </cell>
          <cell r="E119" t="str">
            <v>VICHY HOMME</v>
          </cell>
          <cell r="F119" t="str">
            <v>Importado</v>
          </cell>
          <cell r="G119" t="e">
            <v>#N/A</v>
          </cell>
          <cell r="H119">
            <v>0.22</v>
          </cell>
          <cell r="I119">
            <v>0</v>
          </cell>
          <cell r="J119"/>
          <cell r="K119">
            <v>0.4</v>
          </cell>
          <cell r="L119">
            <v>0</v>
          </cell>
          <cell r="M119"/>
          <cell r="N119"/>
          <cell r="O119">
            <v>0.4</v>
          </cell>
          <cell r="P119">
            <v>0</v>
          </cell>
        </row>
        <row r="120">
          <cell r="B120" t="str">
            <v>VP030200</v>
          </cell>
          <cell r="C120" t="str">
            <v>VICHY HOMME NORMACTIV 50ML</v>
          </cell>
          <cell r="D120" t="str">
            <v>Vichy Homme</v>
          </cell>
          <cell r="E120" t="str">
            <v>VICHY HOMME</v>
          </cell>
          <cell r="F120" t="str">
            <v>Importado</v>
          </cell>
          <cell r="G120" t="str">
            <v>ACNE TRATAMENTO</v>
          </cell>
          <cell r="H120">
            <v>0.22</v>
          </cell>
          <cell r="I120">
            <v>-1</v>
          </cell>
          <cell r="J120"/>
          <cell r="K120">
            <v>0.4</v>
          </cell>
          <cell r="L120">
            <v>0</v>
          </cell>
          <cell r="M120"/>
          <cell r="N120"/>
          <cell r="O120">
            <v>0.4</v>
          </cell>
          <cell r="P120">
            <v>0</v>
          </cell>
        </row>
        <row r="121">
          <cell r="B121" t="str">
            <v>VP029900</v>
          </cell>
          <cell r="C121" t="str">
            <v>Vichy Homme Sensi Baume pos barba 75ml</v>
          </cell>
          <cell r="D121" t="str">
            <v>Vichy Homme</v>
          </cell>
          <cell r="E121" t="str">
            <v>VICHY HOMME</v>
          </cell>
          <cell r="F121" t="str">
            <v>Importado</v>
          </cell>
          <cell r="G121" t="str">
            <v>HOMEM</v>
          </cell>
          <cell r="H121">
            <v>0.22</v>
          </cell>
          <cell r="I121">
            <v>-2</v>
          </cell>
          <cell r="J121"/>
          <cell r="K121">
            <v>0.4</v>
          </cell>
          <cell r="L121">
            <v>0</v>
          </cell>
          <cell r="M121"/>
          <cell r="N121"/>
          <cell r="O121">
            <v>0.4</v>
          </cell>
          <cell r="P121">
            <v>0</v>
          </cell>
        </row>
        <row r="122">
          <cell r="B122" t="str">
            <v>VP030000</v>
          </cell>
          <cell r="C122" t="str">
            <v>Vichy Homme Gel limpeza 125ml</v>
          </cell>
          <cell r="D122" t="str">
            <v>Vichy Homme</v>
          </cell>
          <cell r="E122" t="str">
            <v>VICHY HOMME</v>
          </cell>
          <cell r="F122" t="str">
            <v>Importado</v>
          </cell>
          <cell r="G122" t="e">
            <v>#N/A</v>
          </cell>
          <cell r="H122">
            <v>0.05</v>
          </cell>
          <cell r="I122">
            <v>0</v>
          </cell>
          <cell r="J122"/>
          <cell r="K122">
            <v>0.4</v>
          </cell>
          <cell r="L122">
            <v>0</v>
          </cell>
          <cell r="M122"/>
          <cell r="N122"/>
          <cell r="O122">
            <v>0.4</v>
          </cell>
          <cell r="P122">
            <v>0</v>
          </cell>
        </row>
        <row r="123">
          <cell r="B123" t="str">
            <v>VP030800</v>
          </cell>
          <cell r="C123" t="str">
            <v>VICHY HOMME DEO PELE SENSIVEIS 50ML</v>
          </cell>
          <cell r="D123" t="str">
            <v>Vichy Homme</v>
          </cell>
          <cell r="E123" t="str">
            <v>VICHY HOMME</v>
          </cell>
          <cell r="F123" t="str">
            <v>Importado</v>
          </cell>
          <cell r="G123" t="str">
            <v>HOMEM</v>
          </cell>
          <cell r="H123">
            <v>7.0000000000000007E-2</v>
          </cell>
          <cell r="I123">
            <v>-9</v>
          </cell>
          <cell r="J123">
            <v>59.9</v>
          </cell>
          <cell r="K123">
            <v>0.4</v>
          </cell>
          <cell r="L123">
            <v>37.651428571428568</v>
          </cell>
          <cell r="M123"/>
          <cell r="N123">
            <v>64.900000000000006</v>
          </cell>
          <cell r="O123">
            <v>0.4</v>
          </cell>
          <cell r="P123">
            <v>40.794285714285721</v>
          </cell>
        </row>
        <row r="124">
          <cell r="B124" t="str">
            <v>VP030900</v>
          </cell>
          <cell r="C124" t="str">
            <v>VICHY HOMME DEO VAPO 100 ML</v>
          </cell>
          <cell r="D124" t="str">
            <v>Vichy Homme</v>
          </cell>
          <cell r="E124" t="str">
            <v>VICHY HOMME</v>
          </cell>
          <cell r="F124" t="str">
            <v>Importado</v>
          </cell>
          <cell r="G124" t="e">
            <v>#N/A</v>
          </cell>
          <cell r="H124">
            <v>7.0000000000000007E-2</v>
          </cell>
          <cell r="I124">
            <v>0</v>
          </cell>
          <cell r="J124"/>
          <cell r="K124">
            <v>0.4</v>
          </cell>
          <cell r="L124">
            <v>0</v>
          </cell>
          <cell r="M124"/>
          <cell r="N124"/>
          <cell r="O124">
            <v>0.4</v>
          </cell>
          <cell r="P124">
            <v>0</v>
          </cell>
        </row>
        <row r="125">
          <cell r="B125" t="str">
            <v>VP034700</v>
          </cell>
          <cell r="C125" t="str">
            <v>VICHY HOMME LIFTACTIV OLHOS 15ML</v>
          </cell>
          <cell r="D125" t="str">
            <v>Vichy Homme</v>
          </cell>
          <cell r="E125" t="str">
            <v>VICHY HOMME</v>
          </cell>
          <cell r="F125" t="str">
            <v>Importado</v>
          </cell>
          <cell r="G125" t="str">
            <v>HOMEM</v>
          </cell>
          <cell r="H125">
            <v>0.22</v>
          </cell>
          <cell r="I125">
            <v>-10</v>
          </cell>
          <cell r="J125"/>
          <cell r="K125">
            <v>0.4</v>
          </cell>
          <cell r="L125">
            <v>0</v>
          </cell>
          <cell r="M125"/>
          <cell r="N125"/>
          <cell r="O125">
            <v>0.4</v>
          </cell>
          <cell r="P125">
            <v>0</v>
          </cell>
        </row>
        <row r="126">
          <cell r="B126" t="str">
            <v>VP040300</v>
          </cell>
          <cell r="C126" t="str">
            <v>VICHY HOMME DEO 72H 50ML</v>
          </cell>
          <cell r="D126" t="str">
            <v>Vichy Homme</v>
          </cell>
          <cell r="E126" t="str">
            <v>VICHY HOMME</v>
          </cell>
          <cell r="F126" t="str">
            <v>Importado</v>
          </cell>
          <cell r="G126" t="str">
            <v>HOMEM</v>
          </cell>
          <cell r="H126">
            <v>7.0000000000000007E-2</v>
          </cell>
          <cell r="I126">
            <v>-2</v>
          </cell>
          <cell r="J126"/>
          <cell r="K126">
            <v>0.4</v>
          </cell>
          <cell r="L126">
            <v>0</v>
          </cell>
          <cell r="M126"/>
          <cell r="N126"/>
          <cell r="O126">
            <v>0.4</v>
          </cell>
          <cell r="P126">
            <v>0</v>
          </cell>
        </row>
        <row r="127">
          <cell r="B127" t="str">
            <v>VP029700</v>
          </cell>
          <cell r="C127" t="str">
            <v>VICHY HOMME MOUSSE BARBEAR 200ML</v>
          </cell>
          <cell r="D127" t="str">
            <v>Vichy Homme</v>
          </cell>
          <cell r="E127" t="str">
            <v>VICHY HOMME</v>
          </cell>
          <cell r="F127" t="str">
            <v>Importado</v>
          </cell>
          <cell r="G127" t="e">
            <v>#N/A</v>
          </cell>
          <cell r="H127">
            <v>0.22</v>
          </cell>
          <cell r="I127">
            <v>-12</v>
          </cell>
          <cell r="J127">
            <v>59.9</v>
          </cell>
          <cell r="K127">
            <v>0.4</v>
          </cell>
          <cell r="L127">
            <v>30.861826697892273</v>
          </cell>
          <cell r="M127"/>
          <cell r="N127"/>
          <cell r="O127">
            <v>0.4</v>
          </cell>
          <cell r="P127">
            <v>0</v>
          </cell>
        </row>
        <row r="128">
          <cell r="B128" t="str">
            <v>M6634101</v>
          </cell>
          <cell r="C128" t="str">
            <v>VCY HOMME MOUSSE BARBEAR 200ML</v>
          </cell>
          <cell r="D128" t="str">
            <v>Vichy Homme</v>
          </cell>
          <cell r="E128" t="str">
            <v>VICHY HOMME</v>
          </cell>
          <cell r="F128" t="str">
            <v>Importado</v>
          </cell>
          <cell r="G128" t="str">
            <v>HOMEM</v>
          </cell>
          <cell r="H128">
            <v>0.22</v>
          </cell>
          <cell r="I128">
            <v>3485</v>
          </cell>
          <cell r="J128">
            <v>74.900000000000006</v>
          </cell>
          <cell r="K128">
            <v>0.4</v>
          </cell>
          <cell r="L128">
            <v>38.590163934426236</v>
          </cell>
          <cell r="M128"/>
          <cell r="N128">
            <v>84.9</v>
          </cell>
          <cell r="O128">
            <v>0.4</v>
          </cell>
          <cell r="P128">
            <v>43.742388758782212</v>
          </cell>
        </row>
        <row r="129">
          <cell r="B129" t="str">
            <v>VP038900</v>
          </cell>
          <cell r="C129" t="str">
            <v>VICHY HOMME LIFTACTIV FACE 30ML</v>
          </cell>
          <cell r="D129" t="str">
            <v>Vichy Homme</v>
          </cell>
          <cell r="E129" t="str">
            <v>VICHY HOMME</v>
          </cell>
          <cell r="F129" t="str">
            <v>Importado</v>
          </cell>
          <cell r="G129" t="str">
            <v>HOMEM</v>
          </cell>
          <cell r="H129">
            <v>0.22</v>
          </cell>
          <cell r="I129">
            <v>-9</v>
          </cell>
          <cell r="J129">
            <v>172.9</v>
          </cell>
          <cell r="K129">
            <v>0.4</v>
          </cell>
          <cell r="L129">
            <v>89.081967213114766</v>
          </cell>
          <cell r="M129"/>
          <cell r="N129">
            <v>189.9</v>
          </cell>
          <cell r="O129">
            <v>0.4</v>
          </cell>
          <cell r="P129">
            <v>97.840749414519934</v>
          </cell>
        </row>
        <row r="130">
          <cell r="B130" t="str">
            <v>M6333401</v>
          </cell>
          <cell r="C130" t="str">
            <v>VCY HOMME LIFTACTIV FACE 30ML RENO</v>
          </cell>
          <cell r="D130" t="str">
            <v>Vichy Homme</v>
          </cell>
          <cell r="E130" t="str">
            <v>VICHY HOMME</v>
          </cell>
          <cell r="F130" t="str">
            <v>Importado</v>
          </cell>
          <cell r="G130" t="str">
            <v>HOMEM</v>
          </cell>
          <cell r="H130">
            <v>0.22</v>
          </cell>
          <cell r="I130">
            <v>3877</v>
          </cell>
          <cell r="J130">
            <v>199.9</v>
          </cell>
          <cell r="K130">
            <v>0.4</v>
          </cell>
          <cell r="L130">
            <v>102.99297423887589</v>
          </cell>
          <cell r="M130"/>
          <cell r="N130">
            <v>189.9</v>
          </cell>
          <cell r="O130">
            <v>0.4</v>
          </cell>
          <cell r="P130">
            <v>97.840749414519934</v>
          </cell>
        </row>
        <row r="131">
          <cell r="B131" t="str">
            <v>M6633401</v>
          </cell>
          <cell r="C131" t="str">
            <v>VCY DEO HOMME 72H R.ON 50ML</v>
          </cell>
          <cell r="D131" t="str">
            <v>Vichy Homme</v>
          </cell>
          <cell r="E131" t="str">
            <v>VICHY HOMME</v>
          </cell>
          <cell r="F131" t="str">
            <v>Importado</v>
          </cell>
          <cell r="G131" t="str">
            <v>HOMEM</v>
          </cell>
          <cell r="H131">
            <v>7.0000000000000007E-2</v>
          </cell>
          <cell r="I131">
            <v>11786</v>
          </cell>
          <cell r="J131">
            <v>59.9</v>
          </cell>
          <cell r="K131">
            <v>0.4</v>
          </cell>
          <cell r="L131">
            <v>37.651428571428568</v>
          </cell>
          <cell r="M131"/>
          <cell r="N131">
            <v>64.900000000000006</v>
          </cell>
          <cell r="O131">
            <v>0.4</v>
          </cell>
          <cell r="P131">
            <v>40.794285714285721</v>
          </cell>
        </row>
        <row r="132">
          <cell r="B132" t="str">
            <v>M6633701</v>
          </cell>
          <cell r="C132" t="str">
            <v>VCY HOMME DEO PELE SENSIVEIS 50ML RENO</v>
          </cell>
          <cell r="D132" t="str">
            <v>Vichy Homme</v>
          </cell>
          <cell r="E132" t="str">
            <v>VICHY HOMME</v>
          </cell>
          <cell r="F132" t="str">
            <v>Importado</v>
          </cell>
          <cell r="G132" t="str">
            <v>HOMEM</v>
          </cell>
          <cell r="H132">
            <v>7.0000000000000007E-2</v>
          </cell>
          <cell r="I132">
            <v>-1</v>
          </cell>
          <cell r="J132">
            <v>59.9</v>
          </cell>
          <cell r="K132">
            <v>0.4</v>
          </cell>
          <cell r="L132">
            <v>37.651428571428568</v>
          </cell>
          <cell r="M132"/>
          <cell r="N132">
            <v>64.900000000000006</v>
          </cell>
          <cell r="O132">
            <v>0.4</v>
          </cell>
          <cell r="P132">
            <v>40.794285714285721</v>
          </cell>
        </row>
        <row r="133">
          <cell r="B133" t="str">
            <v>w62000</v>
          </cell>
          <cell r="C133" t="str">
            <v>VCY DERCOS SHA SEBOCORRETOR 200ML</v>
          </cell>
          <cell r="D133" t="str">
            <v>Dercos</v>
          </cell>
          <cell r="E133" t="str">
            <v>CAPILLAIRE</v>
          </cell>
          <cell r="F133" t="str">
            <v>Importado</v>
          </cell>
          <cell r="G133" t="str">
            <v>CAPILAR TOTAL</v>
          </cell>
          <cell r="H133">
            <v>7.0000000000000007E-2</v>
          </cell>
          <cell r="I133">
            <v>16655</v>
          </cell>
          <cell r="J133">
            <v>66.900000000000006</v>
          </cell>
          <cell r="K133">
            <v>0.4</v>
          </cell>
          <cell r="L133">
            <v>42.05142857142858</v>
          </cell>
          <cell r="M133"/>
          <cell r="N133">
            <v>74.900000000000006</v>
          </cell>
          <cell r="O133">
            <v>0.4</v>
          </cell>
          <cell r="P133">
            <v>47.080000000000005</v>
          </cell>
        </row>
        <row r="134">
          <cell r="B134" t="str">
            <v>w60300</v>
          </cell>
          <cell r="C134" t="str">
            <v>VCY Dercos sha Energizante 200ml</v>
          </cell>
          <cell r="D134" t="str">
            <v>Dercos</v>
          </cell>
          <cell r="E134" t="str">
            <v>CAPILLAIRE</v>
          </cell>
          <cell r="F134" t="str">
            <v>Nacional</v>
          </cell>
          <cell r="G134" t="e">
            <v>#N/A</v>
          </cell>
          <cell r="H134">
            <v>7.0000000000000007E-2</v>
          </cell>
          <cell r="I134">
            <v>0</v>
          </cell>
          <cell r="J134">
            <v>55.9</v>
          </cell>
          <cell r="K134">
            <v>0.4</v>
          </cell>
          <cell r="L134">
            <v>35.137142857142862</v>
          </cell>
          <cell r="M134"/>
          <cell r="N134">
            <v>74.900000000000006</v>
          </cell>
          <cell r="O134">
            <v>0.4</v>
          </cell>
          <cell r="P134">
            <v>47.080000000000005</v>
          </cell>
        </row>
        <row r="135">
          <cell r="B135" t="str">
            <v>W60000</v>
          </cell>
          <cell r="C135" t="str">
            <v>Dercos Shpoo Energisant 200ml</v>
          </cell>
          <cell r="D135" t="str">
            <v>Dercos</v>
          </cell>
          <cell r="E135" t="str">
            <v>CAPILLAIRE</v>
          </cell>
          <cell r="F135" t="str">
            <v>Importado</v>
          </cell>
          <cell r="G135" t="e">
            <v>#N/A</v>
          </cell>
          <cell r="H135">
            <v>7.0000000000000007E-2</v>
          </cell>
          <cell r="I135">
            <v>0</v>
          </cell>
          <cell r="J135">
            <v>66.900000000000006</v>
          </cell>
          <cell r="K135">
            <v>0.4</v>
          </cell>
          <cell r="L135">
            <v>42.05142857142858</v>
          </cell>
          <cell r="M135"/>
          <cell r="N135">
            <v>74.900000000000006</v>
          </cell>
          <cell r="O135">
            <v>0.4</v>
          </cell>
          <cell r="P135">
            <v>47.080000000000005</v>
          </cell>
        </row>
        <row r="136">
          <cell r="B136" t="str">
            <v>w60500</v>
          </cell>
          <cell r="C136" t="str">
            <v>VCY DERCOS SHA DERMOAPAISANT  200ML</v>
          </cell>
          <cell r="D136" t="str">
            <v>Dercos</v>
          </cell>
          <cell r="E136" t="str">
            <v>CAPILLAIRE</v>
          </cell>
          <cell r="F136" t="str">
            <v>Importado</v>
          </cell>
          <cell r="G136" t="str">
            <v>CAPILAR TOTAL</v>
          </cell>
          <cell r="H136">
            <v>7.0000000000000007E-2</v>
          </cell>
          <cell r="I136">
            <v>-11</v>
          </cell>
          <cell r="J136">
            <v>66.900000000000006</v>
          </cell>
          <cell r="K136">
            <v>0.4</v>
          </cell>
          <cell r="L136">
            <v>42.05142857142858</v>
          </cell>
          <cell r="M136"/>
          <cell r="N136">
            <v>74.900000000000006</v>
          </cell>
          <cell r="O136">
            <v>0.4</v>
          </cell>
          <cell r="P136">
            <v>47.080000000000005</v>
          </cell>
        </row>
        <row r="137">
          <cell r="B137" t="str">
            <v>w65100</v>
          </cell>
          <cell r="C137" t="str">
            <v>VCY DERCOS COND NUTRIRREPARADOR 150ML</v>
          </cell>
          <cell r="D137" t="str">
            <v>Dercos</v>
          </cell>
          <cell r="E137" t="str">
            <v>CAPILLAIRE</v>
          </cell>
          <cell r="F137" t="str">
            <v>Importado</v>
          </cell>
          <cell r="G137" t="e">
            <v>#N/A</v>
          </cell>
          <cell r="H137">
            <v>7.0000000000000007E-2</v>
          </cell>
          <cell r="I137">
            <v>0</v>
          </cell>
          <cell r="J137">
            <v>69.900000000000006</v>
          </cell>
          <cell r="K137">
            <v>0.4</v>
          </cell>
          <cell r="L137">
            <v>43.937142857142867</v>
          </cell>
          <cell r="M137"/>
          <cell r="N137">
            <v>69.900000000000006</v>
          </cell>
          <cell r="O137">
            <v>0.4</v>
          </cell>
          <cell r="P137">
            <v>43.937142857142867</v>
          </cell>
        </row>
        <row r="138">
          <cell r="B138" t="str">
            <v>VP002500</v>
          </cell>
          <cell r="C138" t="str">
            <v>VCY DERCOS SP94 TAC FEMININO 12X6ML</v>
          </cell>
          <cell r="D138" t="str">
            <v>Dercos</v>
          </cell>
          <cell r="E138" t="str">
            <v>CAPILLAIRE</v>
          </cell>
          <cell r="F138" t="str">
            <v>Importado</v>
          </cell>
          <cell r="G138" t="e">
            <v>#N/A</v>
          </cell>
          <cell r="H138">
            <v>0.22</v>
          </cell>
          <cell r="I138">
            <v>0</v>
          </cell>
          <cell r="J138"/>
          <cell r="K138">
            <v>0.4</v>
          </cell>
          <cell r="L138">
            <v>0</v>
          </cell>
          <cell r="M138"/>
          <cell r="N138"/>
          <cell r="O138">
            <v>0.4</v>
          </cell>
          <cell r="P138">
            <v>0</v>
          </cell>
        </row>
        <row r="139">
          <cell r="B139" t="str">
            <v>VP002600</v>
          </cell>
          <cell r="C139" t="str">
            <v>VCY DERCOS SP94 TAC MASCULINO 12X6ML</v>
          </cell>
          <cell r="D139" t="str">
            <v>Dercos</v>
          </cell>
          <cell r="E139" t="str">
            <v>CAPILLAIRE</v>
          </cell>
          <cell r="F139" t="str">
            <v>Importado</v>
          </cell>
          <cell r="G139" t="str">
            <v>CAPILAR TOTAL</v>
          </cell>
          <cell r="H139">
            <v>0.22</v>
          </cell>
          <cell r="I139">
            <v>-3</v>
          </cell>
          <cell r="J139">
            <v>249.9</v>
          </cell>
          <cell r="K139">
            <v>0.4</v>
          </cell>
          <cell r="L139">
            <v>128.75409836065577</v>
          </cell>
          <cell r="M139"/>
          <cell r="N139">
            <v>274.89999999999998</v>
          </cell>
          <cell r="O139">
            <v>0.4</v>
          </cell>
          <cell r="P139">
            <v>141.63466042154568</v>
          </cell>
        </row>
        <row r="140">
          <cell r="B140" t="str">
            <v>VP027600</v>
          </cell>
          <cell r="C140" t="str">
            <v>VCY Dercos Cond Energizante 200ml</v>
          </cell>
          <cell r="D140" t="str">
            <v>Dercos</v>
          </cell>
          <cell r="E140" t="str">
            <v>CAPILLAIRE</v>
          </cell>
          <cell r="F140" t="str">
            <v>Nacional</v>
          </cell>
          <cell r="G140" t="e">
            <v>#N/A</v>
          </cell>
          <cell r="H140">
            <v>7.0000000000000007E-2</v>
          </cell>
          <cell r="I140">
            <v>0</v>
          </cell>
          <cell r="J140"/>
          <cell r="K140">
            <v>0.4</v>
          </cell>
          <cell r="L140">
            <v>0</v>
          </cell>
          <cell r="M140"/>
          <cell r="N140"/>
          <cell r="O140">
            <v>0.4</v>
          </cell>
          <cell r="P140">
            <v>0</v>
          </cell>
        </row>
        <row r="141">
          <cell r="B141" t="str">
            <v>VP031100</v>
          </cell>
          <cell r="C141" t="str">
            <v>VCY Dercos sha Nutrirreparador 200ml</v>
          </cell>
          <cell r="D141" t="str">
            <v>Dercos</v>
          </cell>
          <cell r="E141" t="str">
            <v>CAPILLAIRE</v>
          </cell>
          <cell r="F141" t="str">
            <v>Importado</v>
          </cell>
          <cell r="G141" t="str">
            <v>CAPILAR TOTAL</v>
          </cell>
          <cell r="H141">
            <v>7.0000000000000007E-2</v>
          </cell>
          <cell r="I141">
            <v>-8</v>
          </cell>
          <cell r="J141">
            <v>66.900000000000006</v>
          </cell>
          <cell r="K141">
            <v>0.4</v>
          </cell>
          <cell r="L141">
            <v>42.05142857142858</v>
          </cell>
          <cell r="M141"/>
          <cell r="N141">
            <v>74.900000000000006</v>
          </cell>
          <cell r="O141">
            <v>0.4</v>
          </cell>
          <cell r="P141">
            <v>47.080000000000005</v>
          </cell>
        </row>
        <row r="142">
          <cell r="B142" t="str">
            <v>VP032400</v>
          </cell>
          <cell r="C142" t="str">
            <v>VCY DERCOS SHA ANTICASPA SECA 200ML</v>
          </cell>
          <cell r="D142" t="str">
            <v>Dercos</v>
          </cell>
          <cell r="E142" t="str">
            <v>CAPILLAIRE</v>
          </cell>
          <cell r="F142" t="str">
            <v>Importado</v>
          </cell>
          <cell r="G142" t="str">
            <v>CAPILAR TOTAL</v>
          </cell>
          <cell r="H142">
            <v>7.0000000000000007E-2</v>
          </cell>
          <cell r="I142">
            <v>-16</v>
          </cell>
          <cell r="J142">
            <v>66.900000000000006</v>
          </cell>
          <cell r="K142">
            <v>0.4</v>
          </cell>
          <cell r="L142">
            <v>42.05142857142858</v>
          </cell>
          <cell r="M142"/>
          <cell r="N142">
            <v>74.900000000000006</v>
          </cell>
          <cell r="O142">
            <v>0.4</v>
          </cell>
          <cell r="P142">
            <v>47.080000000000005</v>
          </cell>
        </row>
        <row r="143">
          <cell r="B143" t="str">
            <v>VP032500</v>
          </cell>
          <cell r="C143" t="str">
            <v>VCY DERCOS SHA ANTICASPA OLEO 200ML</v>
          </cell>
          <cell r="D143" t="str">
            <v>Dercos</v>
          </cell>
          <cell r="E143" t="str">
            <v>CAPILLAIRE</v>
          </cell>
          <cell r="F143" t="str">
            <v>Importado</v>
          </cell>
          <cell r="G143" t="str">
            <v>CAPILAR TOTAL</v>
          </cell>
          <cell r="H143">
            <v>7.0000000000000007E-2</v>
          </cell>
          <cell r="I143">
            <v>37276</v>
          </cell>
          <cell r="J143">
            <v>66.900000000000006</v>
          </cell>
          <cell r="K143">
            <v>0.4</v>
          </cell>
          <cell r="L143">
            <v>42.05142857142858</v>
          </cell>
          <cell r="M143"/>
          <cell r="N143">
            <v>74.900000000000006</v>
          </cell>
          <cell r="O143">
            <v>0.4</v>
          </cell>
          <cell r="P143">
            <v>47.080000000000005</v>
          </cell>
        </row>
        <row r="144">
          <cell r="B144" t="str">
            <v>H0235601</v>
          </cell>
          <cell r="C144" t="str">
            <v>VCY DERCOS SHA ENERGIZANTE 200ML</v>
          </cell>
          <cell r="D144" t="str">
            <v>Dercos</v>
          </cell>
          <cell r="E144" t="str">
            <v>CAPILLAIRE</v>
          </cell>
          <cell r="F144" t="str">
            <v>Nacional</v>
          </cell>
          <cell r="G144" t="str">
            <v>CAPILAR TOTAL</v>
          </cell>
          <cell r="H144">
            <v>7.0000000000000007E-2</v>
          </cell>
          <cell r="I144">
            <v>255225</v>
          </cell>
          <cell r="J144">
            <v>66.900000000000006</v>
          </cell>
          <cell r="K144">
            <v>0.4</v>
          </cell>
          <cell r="L144">
            <v>42.05142857142858</v>
          </cell>
          <cell r="M144"/>
          <cell r="N144">
            <v>74.900000000000006</v>
          </cell>
          <cell r="O144">
            <v>0.4</v>
          </cell>
          <cell r="P144">
            <v>47.080000000000005</v>
          </cell>
        </row>
        <row r="145">
          <cell r="B145" t="str">
            <v>H0235602</v>
          </cell>
          <cell r="C145" t="str">
            <v>DERCOS SH ENERGIZANTE 200ML</v>
          </cell>
          <cell r="D145" t="str">
            <v>Dercos</v>
          </cell>
          <cell r="E145" t="str">
            <v>CAPILLAIRE</v>
          </cell>
          <cell r="F145" t="str">
            <v>Nacional</v>
          </cell>
          <cell r="G145" t="str">
            <v>CAPILAR TOTAL</v>
          </cell>
          <cell r="H145">
            <v>7.0000000000000007E-2</v>
          </cell>
          <cell r="I145">
            <v>0</v>
          </cell>
          <cell r="J145">
            <v>66.900000000000006</v>
          </cell>
          <cell r="K145">
            <v>0.4</v>
          </cell>
          <cell r="L145">
            <v>42.05142857142858</v>
          </cell>
          <cell r="M145"/>
          <cell r="N145">
            <v>74.900000000000006</v>
          </cell>
          <cell r="O145">
            <v>0.4</v>
          </cell>
          <cell r="P145">
            <v>47.080000000000005</v>
          </cell>
        </row>
        <row r="146">
          <cell r="B146" t="str">
            <v>H0235401</v>
          </cell>
          <cell r="C146" t="str">
            <v>VCY DERCOS COND ENERGIZANTE 200ML</v>
          </cell>
          <cell r="D146" t="str">
            <v>Dercos</v>
          </cell>
          <cell r="E146" t="str">
            <v>CAPILLAIRE</v>
          </cell>
          <cell r="F146" t="str">
            <v>Nacional</v>
          </cell>
          <cell r="G146" t="str">
            <v>CAPILAR TOTAL</v>
          </cell>
          <cell r="H146">
            <v>7.0000000000000007E-2</v>
          </cell>
          <cell r="I146">
            <v>64879</v>
          </cell>
          <cell r="J146">
            <v>69.900000000000006</v>
          </cell>
          <cell r="K146">
            <v>0.4</v>
          </cell>
          <cell r="L146">
            <v>43.937142857142867</v>
          </cell>
          <cell r="M146"/>
          <cell r="N146">
            <v>79.900000000000006</v>
          </cell>
          <cell r="O146">
            <v>0.4</v>
          </cell>
          <cell r="P146">
            <v>50.222857142857144</v>
          </cell>
        </row>
        <row r="147">
          <cell r="B147" t="str">
            <v>H1646100</v>
          </cell>
          <cell r="C147" t="str">
            <v>DERCOS CD ENERGIZANTE 150ML</v>
          </cell>
          <cell r="D147" t="str">
            <v>Dercos</v>
          </cell>
          <cell r="E147" t="str">
            <v>CAPILLAIRE</v>
          </cell>
          <cell r="F147" t="str">
            <v>Nacional</v>
          </cell>
          <cell r="G147" t="str">
            <v>CAPILAR TOTAL</v>
          </cell>
          <cell r="H147">
            <v>7.0000000000000007E-2</v>
          </cell>
          <cell r="I147">
            <v>0</v>
          </cell>
          <cell r="J147">
            <v>69.900000000000006</v>
          </cell>
          <cell r="K147">
            <v>0.4</v>
          </cell>
          <cell r="L147">
            <v>43.937142857142867</v>
          </cell>
          <cell r="M147"/>
          <cell r="N147">
            <v>74.900000000000006</v>
          </cell>
          <cell r="O147">
            <v>0.4</v>
          </cell>
          <cell r="P147">
            <v>47.080000000000005</v>
          </cell>
        </row>
        <row r="148">
          <cell r="B148" t="str">
            <v>M0471101</v>
          </cell>
          <cell r="C148" t="str">
            <v>VCY DERCOS AMINACTIF COMBLER SPRAY 125M</v>
          </cell>
          <cell r="D148" t="str">
            <v>Dercos</v>
          </cell>
          <cell r="E148" t="str">
            <v>CAPILLAIRE</v>
          </cell>
          <cell r="F148" t="str">
            <v>Importado</v>
          </cell>
          <cell r="G148" t="e">
            <v>#N/A</v>
          </cell>
          <cell r="H148">
            <v>0.22</v>
          </cell>
          <cell r="I148">
            <v>0</v>
          </cell>
          <cell r="J148"/>
          <cell r="K148">
            <v>0.4</v>
          </cell>
          <cell r="L148">
            <v>0</v>
          </cell>
          <cell r="M148"/>
          <cell r="N148"/>
          <cell r="O148">
            <v>0.4</v>
          </cell>
          <cell r="P148">
            <v>0</v>
          </cell>
        </row>
        <row r="149">
          <cell r="B149" t="str">
            <v>VP033100</v>
          </cell>
          <cell r="C149" t="str">
            <v>VCY Dercos Energy Spray 125ml</v>
          </cell>
          <cell r="D149" t="str">
            <v>Dercos</v>
          </cell>
          <cell r="E149" t="str">
            <v>CAPILLAIRE</v>
          </cell>
          <cell r="F149" t="str">
            <v>Importado</v>
          </cell>
          <cell r="G149" t="e">
            <v>#N/A</v>
          </cell>
          <cell r="H149">
            <v>0.22</v>
          </cell>
          <cell r="I149">
            <v>0</v>
          </cell>
          <cell r="J149"/>
          <cell r="K149">
            <v>0.4</v>
          </cell>
          <cell r="L149">
            <v>0</v>
          </cell>
          <cell r="M149"/>
          <cell r="N149"/>
          <cell r="O149">
            <v>0.4</v>
          </cell>
          <cell r="P149">
            <v>0</v>
          </cell>
        </row>
        <row r="150">
          <cell r="B150" t="str">
            <v>VP039100</v>
          </cell>
          <cell r="C150" t="str">
            <v>VCY Dercos Aminactif Combler Spray 125ml</v>
          </cell>
          <cell r="D150" t="str">
            <v>Dercos</v>
          </cell>
          <cell r="E150" t="str">
            <v>CAPILLAIRE</v>
          </cell>
          <cell r="F150" t="str">
            <v>Importado</v>
          </cell>
          <cell r="G150" t="e">
            <v>#N/A</v>
          </cell>
          <cell r="H150">
            <v>0.22</v>
          </cell>
          <cell r="I150">
            <v>0</v>
          </cell>
          <cell r="J150"/>
          <cell r="K150">
            <v>0.4</v>
          </cell>
          <cell r="L150">
            <v>0</v>
          </cell>
          <cell r="M150"/>
          <cell r="N150"/>
          <cell r="O150">
            <v>0.4</v>
          </cell>
          <cell r="P150">
            <v>0</v>
          </cell>
        </row>
        <row r="151">
          <cell r="B151" t="str">
            <v>VP031600</v>
          </cell>
          <cell r="C151" t="str">
            <v>VCY Dercos Anticaspa Fortificante 200ml</v>
          </cell>
          <cell r="D151" t="str">
            <v>Dercos</v>
          </cell>
          <cell r="E151" t="str">
            <v>CAPILLAIRE</v>
          </cell>
          <cell r="F151" t="str">
            <v>Importado</v>
          </cell>
          <cell r="G151" t="e">
            <v>#N/A</v>
          </cell>
          <cell r="H151">
            <v>7.0000000000000007E-2</v>
          </cell>
          <cell r="I151">
            <v>0</v>
          </cell>
          <cell r="J151"/>
          <cell r="K151">
            <v>0.4</v>
          </cell>
          <cell r="L151">
            <v>0</v>
          </cell>
          <cell r="M151"/>
          <cell r="N151"/>
          <cell r="O151">
            <v>0.4</v>
          </cell>
          <cell r="P151">
            <v>0</v>
          </cell>
        </row>
        <row r="152">
          <cell r="B152" t="str">
            <v>W61100</v>
          </cell>
          <cell r="C152" t="str">
            <v>Dercos Shpoo Dermo Apaisant Cab Secos BR</v>
          </cell>
          <cell r="D152" t="str">
            <v>Dercos</v>
          </cell>
          <cell r="E152" t="str">
            <v>CAPILLAIRE</v>
          </cell>
          <cell r="F152" t="str">
            <v>Nacional</v>
          </cell>
          <cell r="G152" t="e">
            <v>#N/A</v>
          </cell>
          <cell r="H152">
            <v>7.0000000000000007E-2</v>
          </cell>
          <cell r="I152">
            <v>0</v>
          </cell>
          <cell r="J152">
            <v>66.900000000000006</v>
          </cell>
          <cell r="K152">
            <v>0.4</v>
          </cell>
          <cell r="L152">
            <v>42.05142857142858</v>
          </cell>
          <cell r="M152"/>
          <cell r="N152">
            <v>74.900000000000006</v>
          </cell>
          <cell r="O152">
            <v>0.4</v>
          </cell>
          <cell r="P152">
            <v>47.080000000000005</v>
          </cell>
        </row>
        <row r="153">
          <cell r="B153" t="str">
            <v>M4804500</v>
          </cell>
          <cell r="C153" t="str">
            <v>VCY DERCOS CD NUT-R 150ML</v>
          </cell>
          <cell r="D153" t="str">
            <v>Dercos</v>
          </cell>
          <cell r="E153" t="str">
            <v>CAPILLAIRE</v>
          </cell>
          <cell r="F153" t="str">
            <v>Importado</v>
          </cell>
          <cell r="G153" t="str">
            <v>CAPILAR TOTAL</v>
          </cell>
          <cell r="H153">
            <v>7.0000000000000007E-2</v>
          </cell>
          <cell r="I153">
            <v>30664</v>
          </cell>
          <cell r="J153">
            <v>69.900000000000006</v>
          </cell>
          <cell r="K153">
            <v>0.4</v>
          </cell>
          <cell r="L153">
            <v>43.937142857142867</v>
          </cell>
          <cell r="M153"/>
          <cell r="N153">
            <v>74.900000000000006</v>
          </cell>
          <cell r="O153">
            <v>0.4</v>
          </cell>
          <cell r="P153">
            <v>47.080000000000005</v>
          </cell>
        </row>
        <row r="154">
          <cell r="B154" t="str">
            <v>M4804800</v>
          </cell>
          <cell r="C154" t="str">
            <v>VCY DERCOS SH NUTRI-REP FR 200ML</v>
          </cell>
          <cell r="D154" t="str">
            <v>Dercos</v>
          </cell>
          <cell r="E154" t="str">
            <v>CAPILLAIRE</v>
          </cell>
          <cell r="F154" t="str">
            <v>Importado</v>
          </cell>
          <cell r="G154" t="str">
            <v>CAPILAR TOTAL</v>
          </cell>
          <cell r="H154">
            <v>7.0000000000000007E-2</v>
          </cell>
          <cell r="I154">
            <v>44266</v>
          </cell>
          <cell r="J154">
            <v>66.900000000000006</v>
          </cell>
          <cell r="K154">
            <v>0.4</v>
          </cell>
          <cell r="L154">
            <v>42.05142857142858</v>
          </cell>
          <cell r="M154"/>
          <cell r="N154">
            <v>74.900000000000006</v>
          </cell>
          <cell r="O154">
            <v>0.4</v>
          </cell>
          <cell r="P154">
            <v>47.080000000000005</v>
          </cell>
        </row>
        <row r="155">
          <cell r="B155" t="str">
            <v>M4804802</v>
          </cell>
          <cell r="C155" t="str">
            <v>VCY DERCOS SH NUTRI-REP FR 200ML</v>
          </cell>
          <cell r="D155" t="str">
            <v>Dercos</v>
          </cell>
          <cell r="E155" t="str">
            <v>CAPILLAIRE</v>
          </cell>
          <cell r="F155" t="str">
            <v>Importado</v>
          </cell>
          <cell r="G155" t="str">
            <v>CAPILAR TOTAL</v>
          </cell>
          <cell r="H155">
            <v>7.0000000000000007E-2</v>
          </cell>
          <cell r="I155">
            <v>0</v>
          </cell>
          <cell r="J155">
            <v>66.900000000000006</v>
          </cell>
          <cell r="K155">
            <v>0.4</v>
          </cell>
          <cell r="L155">
            <v>42.05142857142858</v>
          </cell>
          <cell r="M155"/>
          <cell r="N155">
            <v>74.900000000000006</v>
          </cell>
          <cell r="O155">
            <v>0.4</v>
          </cell>
          <cell r="P155">
            <v>47.080000000000005</v>
          </cell>
        </row>
        <row r="156">
          <cell r="B156" t="str">
            <v>M3795500</v>
          </cell>
          <cell r="C156" t="str">
            <v>VCY DERCOS AMNX PRO FEMME 12x6ML</v>
          </cell>
          <cell r="D156" t="str">
            <v>Dercos</v>
          </cell>
          <cell r="E156" t="str">
            <v>CAPILLAIRE</v>
          </cell>
          <cell r="F156" t="str">
            <v>Importado</v>
          </cell>
          <cell r="G156" t="str">
            <v>CAPILAR TOTAL</v>
          </cell>
          <cell r="H156">
            <v>0.22</v>
          </cell>
          <cell r="I156">
            <v>7214</v>
          </cell>
          <cell r="J156">
            <v>249.9</v>
          </cell>
          <cell r="K156">
            <v>0.4</v>
          </cell>
          <cell r="L156">
            <v>128.75409836065577</v>
          </cell>
          <cell r="M156"/>
          <cell r="N156">
            <v>279.89999999999998</v>
          </cell>
          <cell r="O156">
            <v>0.4</v>
          </cell>
          <cell r="P156">
            <v>144.21077283372367</v>
          </cell>
        </row>
        <row r="157">
          <cell r="B157" t="str">
            <v>M9125400</v>
          </cell>
          <cell r="C157" t="str">
            <v>VCY DERCOS AMINEXIL FEMME 12X6ML</v>
          </cell>
          <cell r="D157" t="str">
            <v>Dercos</v>
          </cell>
          <cell r="E157" t="str">
            <v>CAPILLAIRE</v>
          </cell>
          <cell r="F157" t="str">
            <v>Importado</v>
          </cell>
          <cell r="G157" t="e">
            <v>#N/A</v>
          </cell>
          <cell r="H157">
            <v>0.22</v>
          </cell>
          <cell r="I157">
            <v>0</v>
          </cell>
          <cell r="J157">
            <v>249.9</v>
          </cell>
          <cell r="K157">
            <v>0.4</v>
          </cell>
          <cell r="L157">
            <v>128.75409836065577</v>
          </cell>
          <cell r="M157"/>
          <cell r="N157">
            <v>279.89999999999998</v>
          </cell>
          <cell r="O157">
            <v>0.4</v>
          </cell>
          <cell r="P157">
            <v>144.21077283372367</v>
          </cell>
        </row>
        <row r="158">
          <cell r="B158" t="str">
            <v>M3796500</v>
          </cell>
          <cell r="C158" t="str">
            <v>VCY DERCOS AMNX PRO HOMME 12x6ML</v>
          </cell>
          <cell r="D158" t="str">
            <v>Dercos</v>
          </cell>
          <cell r="E158" t="str">
            <v>CAPILLAIRE</v>
          </cell>
          <cell r="F158" t="str">
            <v>Importado</v>
          </cell>
          <cell r="G158" t="str">
            <v>CAPILAR TOTAL</v>
          </cell>
          <cell r="H158">
            <v>0.22</v>
          </cell>
          <cell r="I158">
            <v>3964</v>
          </cell>
          <cell r="J158">
            <v>249.9</v>
          </cell>
          <cell r="K158">
            <v>0.4</v>
          </cell>
          <cell r="L158">
            <v>128.75409836065577</v>
          </cell>
          <cell r="M158"/>
          <cell r="N158">
            <v>279.89999999999998</v>
          </cell>
          <cell r="O158">
            <v>0.4</v>
          </cell>
          <cell r="P158">
            <v>144.21077283372367</v>
          </cell>
        </row>
        <row r="159">
          <cell r="B159" t="str">
            <v>M9125100</v>
          </cell>
          <cell r="C159" t="str">
            <v>VCY DERCOS AMINEXIL HOMME 12X6ML</v>
          </cell>
          <cell r="D159" t="str">
            <v>Dercos</v>
          </cell>
          <cell r="E159" t="str">
            <v>CAPILLAIRE</v>
          </cell>
          <cell r="F159" t="str">
            <v>Importado</v>
          </cell>
          <cell r="G159" t="e">
            <v>#N/A</v>
          </cell>
          <cell r="H159">
            <v>0.22</v>
          </cell>
          <cell r="I159">
            <v>0</v>
          </cell>
          <cell r="J159">
            <v>249.9</v>
          </cell>
          <cell r="K159">
            <v>0.4</v>
          </cell>
          <cell r="L159">
            <v>128.75409836065577</v>
          </cell>
          <cell r="M159"/>
          <cell r="N159">
            <v>279.89999999999998</v>
          </cell>
          <cell r="O159">
            <v>0.4</v>
          </cell>
          <cell r="P159">
            <v>144.21077283372367</v>
          </cell>
        </row>
        <row r="160">
          <cell r="B160" t="str">
            <v>M4804200</v>
          </cell>
          <cell r="C160" t="str">
            <v>VCY DERCOS MASC NUT-R 200ML 2016</v>
          </cell>
          <cell r="D160" t="str">
            <v>Dercos</v>
          </cell>
          <cell r="E160" t="str">
            <v>CAPILLAIRE</v>
          </cell>
          <cell r="F160" t="str">
            <v>Importado</v>
          </cell>
          <cell r="G160" t="str">
            <v>CAPILAR TOTAL</v>
          </cell>
          <cell r="H160">
            <v>0.22</v>
          </cell>
          <cell r="I160">
            <v>28357</v>
          </cell>
          <cell r="J160">
            <v>89.9</v>
          </cell>
          <cell r="K160">
            <v>0.4</v>
          </cell>
          <cell r="L160">
            <v>46.318501170960197</v>
          </cell>
          <cell r="M160"/>
          <cell r="N160">
            <v>99.9</v>
          </cell>
          <cell r="O160">
            <v>0.4</v>
          </cell>
          <cell r="P160">
            <v>51.470725995316165</v>
          </cell>
        </row>
        <row r="161">
          <cell r="B161" t="str">
            <v>M4829100</v>
          </cell>
          <cell r="C161" t="str">
            <v>VCY DERCOS SERUM INSTANT F. 125ML</v>
          </cell>
          <cell r="D161" t="str">
            <v>Dercos</v>
          </cell>
          <cell r="E161" t="str">
            <v>CAPILLAIRE</v>
          </cell>
          <cell r="F161" t="str">
            <v>Importado</v>
          </cell>
          <cell r="G161" t="str">
            <v>CAPILAR TOTAL</v>
          </cell>
          <cell r="H161">
            <v>7.0000000000000007E-2</v>
          </cell>
          <cell r="I161">
            <v>16412</v>
          </cell>
          <cell r="J161">
            <v>79.900000000000006</v>
          </cell>
          <cell r="K161">
            <v>0.4</v>
          </cell>
          <cell r="L161">
            <v>50.222857142857144</v>
          </cell>
          <cell r="M161"/>
          <cell r="N161">
            <v>89.9</v>
          </cell>
          <cell r="O161">
            <v>0.4</v>
          </cell>
          <cell r="P161">
            <v>56.508571428571436</v>
          </cell>
        </row>
        <row r="162">
          <cell r="B162" t="str">
            <v>M3533100</v>
          </cell>
          <cell r="C162" t="str">
            <v>VCY DERCOS SHA ANTICASPA SENSÍVEL 200ML</v>
          </cell>
          <cell r="D162" t="str">
            <v>Dercos</v>
          </cell>
          <cell r="E162" t="str">
            <v>CAPILLAIRE</v>
          </cell>
          <cell r="F162" t="str">
            <v>Importado</v>
          </cell>
          <cell r="G162" t="str">
            <v>CAPILAR TOTAL</v>
          </cell>
          <cell r="H162">
            <v>7.0000000000000007E-2</v>
          </cell>
          <cell r="I162">
            <v>37002</v>
          </cell>
          <cell r="J162">
            <v>66.900000000000006</v>
          </cell>
          <cell r="K162">
            <v>0.4</v>
          </cell>
          <cell r="L162">
            <v>42.05142857142858</v>
          </cell>
          <cell r="M162"/>
          <cell r="N162">
            <v>74.900000000000006</v>
          </cell>
          <cell r="O162">
            <v>0.4</v>
          </cell>
          <cell r="P162">
            <v>47.080000000000005</v>
          </cell>
        </row>
        <row r="163">
          <cell r="B163" t="str">
            <v>M3533103</v>
          </cell>
          <cell r="C163" t="str">
            <v>VCY DERCOS SHA ANTICASPA SENSÍVEL 200ML</v>
          </cell>
          <cell r="D163" t="str">
            <v>Dercos</v>
          </cell>
          <cell r="E163" t="str">
            <v>CAPILLAIRE</v>
          </cell>
          <cell r="F163" t="str">
            <v>Importado</v>
          </cell>
          <cell r="G163" t="str">
            <v>CAPILAR TOTAL</v>
          </cell>
          <cell r="H163">
            <v>7.0000000000000007E-2</v>
          </cell>
          <cell r="I163">
            <v>0</v>
          </cell>
          <cell r="J163">
            <v>66.900000000000006</v>
          </cell>
          <cell r="K163">
            <v>0.4</v>
          </cell>
          <cell r="L163">
            <v>42.05142857142858</v>
          </cell>
          <cell r="M163"/>
          <cell r="N163">
            <v>74.900000000000006</v>
          </cell>
          <cell r="O163">
            <v>0.4</v>
          </cell>
          <cell r="P163">
            <v>47.080000000000005</v>
          </cell>
        </row>
        <row r="164">
          <cell r="B164" t="str">
            <v>H1363400</v>
          </cell>
          <cell r="C164" t="str">
            <v>VCY CAPSOL TS FPS30 50G</v>
          </cell>
          <cell r="D164" t="str">
            <v>Capital Soleil</v>
          </cell>
          <cell r="E164" t="str">
            <v>SOLAIRES</v>
          </cell>
          <cell r="F164" t="str">
            <v>Nacional</v>
          </cell>
          <cell r="G164" t="str">
            <v>SOLAR TOTAL</v>
          </cell>
          <cell r="H164">
            <v>0</v>
          </cell>
          <cell r="I164">
            <v>220427</v>
          </cell>
          <cell r="J164">
            <v>59.9</v>
          </cell>
          <cell r="K164">
            <v>0.4</v>
          </cell>
          <cell r="L164">
            <v>37.651428571428568</v>
          </cell>
          <cell r="M164"/>
          <cell r="N164">
            <v>59.9</v>
          </cell>
          <cell r="O164">
            <v>0.4</v>
          </cell>
          <cell r="P164">
            <v>37.651428571428568</v>
          </cell>
        </row>
        <row r="165">
          <cell r="B165" t="str">
            <v>M5875400</v>
          </cell>
          <cell r="C165" t="str">
            <v>VCY CAPITAL SOLEIL TS FPS 30 INTER 50G</v>
          </cell>
          <cell r="D165" t="str">
            <v>Capital Soleil</v>
          </cell>
          <cell r="E165" t="str">
            <v>SOLAIRES</v>
          </cell>
          <cell r="F165" t="str">
            <v>Importado</v>
          </cell>
          <cell r="G165" t="str">
            <v>SOLAR TOTAL</v>
          </cell>
          <cell r="H165">
            <v>0</v>
          </cell>
          <cell r="I165">
            <v>-552</v>
          </cell>
          <cell r="J165">
            <v>59.9</v>
          </cell>
          <cell r="K165">
            <v>0.4</v>
          </cell>
          <cell r="L165">
            <v>37.651428571428568</v>
          </cell>
          <cell r="M165"/>
          <cell r="N165">
            <v>59.9</v>
          </cell>
          <cell r="O165">
            <v>0.4</v>
          </cell>
          <cell r="P165">
            <v>37.651428571428568</v>
          </cell>
        </row>
        <row r="166">
          <cell r="B166" t="str">
            <v>VP037600</v>
          </cell>
          <cell r="C166" t="str">
            <v>CAPITAL SOLEIL MICRO FLUID 30 RENO</v>
          </cell>
          <cell r="D166" t="str">
            <v>Capital Soleil</v>
          </cell>
          <cell r="E166" t="str">
            <v>SOLAIRES</v>
          </cell>
          <cell r="F166" t="str">
            <v>Importado</v>
          </cell>
          <cell r="G166" t="e">
            <v>#N/A</v>
          </cell>
          <cell r="H166">
            <v>0</v>
          </cell>
          <cell r="I166">
            <v>0</v>
          </cell>
          <cell r="J166"/>
          <cell r="K166">
            <v>0.4</v>
          </cell>
          <cell r="L166">
            <v>0</v>
          </cell>
          <cell r="M166"/>
          <cell r="N166"/>
          <cell r="O166">
            <v>0.4</v>
          </cell>
          <cell r="P166">
            <v>0</v>
          </cell>
        </row>
        <row r="167">
          <cell r="B167" t="str">
            <v>VP032100</v>
          </cell>
          <cell r="C167" t="str">
            <v>CS LAIT GEL FPS30 150ML</v>
          </cell>
          <cell r="D167" t="str">
            <v>Capital Soleil</v>
          </cell>
          <cell r="E167" t="str">
            <v>SOLAIRES</v>
          </cell>
          <cell r="F167" t="str">
            <v>Importado</v>
          </cell>
          <cell r="G167" t="e">
            <v>#N/A</v>
          </cell>
          <cell r="H167">
            <v>0</v>
          </cell>
          <cell r="I167">
            <v>0</v>
          </cell>
          <cell r="J167"/>
          <cell r="K167">
            <v>0.4</v>
          </cell>
          <cell r="L167">
            <v>0</v>
          </cell>
          <cell r="M167"/>
          <cell r="N167"/>
          <cell r="O167">
            <v>0.4</v>
          </cell>
          <cell r="P167">
            <v>0</v>
          </cell>
        </row>
        <row r="168">
          <cell r="B168" t="str">
            <v>VP038000</v>
          </cell>
          <cell r="C168" t="str">
            <v>VCY Cap Soleil Rosto FPS 30 Creme 50ml</v>
          </cell>
          <cell r="D168" t="str">
            <v>Capital Soleil</v>
          </cell>
          <cell r="E168" t="str">
            <v>SOLAIRES</v>
          </cell>
          <cell r="F168" t="str">
            <v>Importado</v>
          </cell>
          <cell r="G168" t="e">
            <v>#N/A</v>
          </cell>
          <cell r="H168">
            <v>0</v>
          </cell>
          <cell r="I168">
            <v>0</v>
          </cell>
          <cell r="J168">
            <v>69.900000000000006</v>
          </cell>
          <cell r="K168">
            <v>0.4</v>
          </cell>
          <cell r="L168">
            <v>43.937142857142867</v>
          </cell>
          <cell r="M168"/>
          <cell r="N168">
            <v>69.900000000000006</v>
          </cell>
          <cell r="O168">
            <v>0.4</v>
          </cell>
          <cell r="P168">
            <v>43.937142857142867</v>
          </cell>
        </row>
        <row r="169">
          <cell r="B169" t="str">
            <v>H1772300</v>
          </cell>
          <cell r="C169" t="str">
            <v>VCY IDEAL SOLEIL FPS30 COM COR 40G</v>
          </cell>
          <cell r="D169" t="str">
            <v>Capital Soleil</v>
          </cell>
          <cell r="E169" t="str">
            <v>SOLAIRES</v>
          </cell>
          <cell r="F169" t="str">
            <v>Importado</v>
          </cell>
          <cell r="G169" t="e">
            <v>#N/A</v>
          </cell>
          <cell r="H169">
            <v>0</v>
          </cell>
          <cell r="I169">
            <v>0</v>
          </cell>
          <cell r="J169">
            <v>69.900000000000006</v>
          </cell>
          <cell r="K169">
            <v>0.4</v>
          </cell>
          <cell r="L169">
            <v>43.937142857142867</v>
          </cell>
          <cell r="M169"/>
          <cell r="N169">
            <v>69.900000000000006</v>
          </cell>
          <cell r="O169">
            <v>0.4</v>
          </cell>
          <cell r="P169">
            <v>43.937142857142867</v>
          </cell>
        </row>
        <row r="170">
          <cell r="B170" t="str">
            <v>VP032200</v>
          </cell>
          <cell r="C170" t="str">
            <v>CAPITAL SOLEIL  Rosto FPS 30 Fluido</v>
          </cell>
          <cell r="D170" t="str">
            <v>Capital Soleil</v>
          </cell>
          <cell r="E170" t="str">
            <v>SOLAIRES</v>
          </cell>
          <cell r="F170" t="str">
            <v>Importado</v>
          </cell>
          <cell r="G170" t="e">
            <v>#N/A</v>
          </cell>
          <cell r="H170">
            <v>0</v>
          </cell>
          <cell r="I170">
            <v>0</v>
          </cell>
          <cell r="J170"/>
          <cell r="K170">
            <v>0.4</v>
          </cell>
          <cell r="L170">
            <v>0</v>
          </cell>
          <cell r="M170"/>
          <cell r="N170"/>
          <cell r="O170">
            <v>0.4</v>
          </cell>
          <cell r="P170">
            <v>0</v>
          </cell>
        </row>
        <row r="171">
          <cell r="B171" t="str">
            <v>H0523800</v>
          </cell>
          <cell r="C171" t="str">
            <v>VCY CAPSOL TS FPS 30 50G</v>
          </cell>
          <cell r="D171" t="str">
            <v>Capital Soleil</v>
          </cell>
          <cell r="E171" t="str">
            <v>SOLAIRES</v>
          </cell>
          <cell r="F171" t="str">
            <v>Nacional</v>
          </cell>
          <cell r="G171" t="e">
            <v>#N/A</v>
          </cell>
          <cell r="H171">
            <v>0</v>
          </cell>
          <cell r="I171">
            <v>0</v>
          </cell>
          <cell r="J171">
            <v>59.9</v>
          </cell>
          <cell r="K171">
            <v>0.4</v>
          </cell>
          <cell r="L171">
            <v>37.651428571428568</v>
          </cell>
          <cell r="M171"/>
          <cell r="N171">
            <v>59.9</v>
          </cell>
          <cell r="O171">
            <v>0.4</v>
          </cell>
          <cell r="P171">
            <v>37.651428571428568</v>
          </cell>
        </row>
        <row r="172">
          <cell r="B172" t="str">
            <v>H0590000</v>
          </cell>
          <cell r="C172" t="str">
            <v>VCY CAPSOL TS FPS 30 30G</v>
          </cell>
          <cell r="D172" t="str">
            <v>Capital Soleil</v>
          </cell>
          <cell r="E172" t="str">
            <v>SOLAIRES</v>
          </cell>
          <cell r="F172" t="str">
            <v>Nacional</v>
          </cell>
          <cell r="G172" t="e">
            <v>#N/A</v>
          </cell>
          <cell r="H172">
            <v>0</v>
          </cell>
          <cell r="I172">
            <v>0</v>
          </cell>
          <cell r="J172"/>
          <cell r="K172">
            <v>0.4</v>
          </cell>
          <cell r="L172">
            <v>0</v>
          </cell>
          <cell r="M172"/>
          <cell r="N172"/>
          <cell r="O172">
            <v>0.4</v>
          </cell>
          <cell r="P172">
            <v>0</v>
          </cell>
        </row>
        <row r="173">
          <cell r="B173" t="str">
            <v>M5889900</v>
          </cell>
          <cell r="C173" t="str">
            <v>VCY CAPITAL SOLEIL BB AERA MOUSSE FPS 30</v>
          </cell>
          <cell r="D173" t="str">
            <v>Capital Soleil</v>
          </cell>
          <cell r="E173" t="str">
            <v>SOLAIRES</v>
          </cell>
          <cell r="F173" t="str">
            <v>Importado</v>
          </cell>
          <cell r="G173" t="str">
            <v>SOLAR TOTAL</v>
          </cell>
          <cell r="H173">
            <v>0</v>
          </cell>
          <cell r="I173">
            <v>-109</v>
          </cell>
          <cell r="J173">
            <v>79.900000000000006</v>
          </cell>
          <cell r="K173">
            <v>0.4</v>
          </cell>
          <cell r="L173">
            <v>50.222857142857144</v>
          </cell>
          <cell r="M173"/>
          <cell r="N173">
            <v>79.900000000000006</v>
          </cell>
          <cell r="O173">
            <v>0.4</v>
          </cell>
          <cell r="P173">
            <v>50.222857142857144</v>
          </cell>
        </row>
        <row r="174">
          <cell r="B174" t="str">
            <v>H0591800</v>
          </cell>
          <cell r="C174" t="str">
            <v>VCY CAPSOL  FPS50 50G BR</v>
          </cell>
          <cell r="D174" t="str">
            <v>Capital Soleil</v>
          </cell>
          <cell r="E174" t="str">
            <v>SOLAIRES</v>
          </cell>
          <cell r="F174" t="str">
            <v>Nacional</v>
          </cell>
          <cell r="G174" t="str">
            <v>SOLAR TOTAL</v>
          </cell>
          <cell r="H174">
            <v>0</v>
          </cell>
          <cell r="I174">
            <v>-88</v>
          </cell>
          <cell r="J174">
            <v>73.900000000000006</v>
          </cell>
          <cell r="K174">
            <v>0.4</v>
          </cell>
          <cell r="L174">
            <v>46.451428571428579</v>
          </cell>
          <cell r="M174"/>
          <cell r="N174">
            <v>74.900000000000006</v>
          </cell>
          <cell r="O174">
            <v>0.4</v>
          </cell>
          <cell r="P174">
            <v>47.080000000000005</v>
          </cell>
        </row>
        <row r="175">
          <cell r="B175" t="str">
            <v>H1363000</v>
          </cell>
          <cell r="C175" t="str">
            <v>VCY CAPSOL TS FPS50 50G</v>
          </cell>
          <cell r="D175" t="str">
            <v>Capital Soleil</v>
          </cell>
          <cell r="E175" t="str">
            <v>SOLAIRES</v>
          </cell>
          <cell r="F175" t="str">
            <v>Nacional</v>
          </cell>
          <cell r="G175" t="str">
            <v>SOLAR TOTAL</v>
          </cell>
          <cell r="H175">
            <v>0</v>
          </cell>
          <cell r="I175">
            <v>384505</v>
          </cell>
          <cell r="J175">
            <v>73.900000000000006</v>
          </cell>
          <cell r="K175">
            <v>0.4</v>
          </cell>
          <cell r="L175">
            <v>46.451428571428579</v>
          </cell>
          <cell r="M175"/>
          <cell r="N175">
            <v>73.900000000000006</v>
          </cell>
          <cell r="O175">
            <v>0.4</v>
          </cell>
          <cell r="P175">
            <v>46.451428571428579</v>
          </cell>
        </row>
        <row r="176">
          <cell r="B176" t="str">
            <v>M4641400</v>
          </cell>
          <cell r="C176" t="str">
            <v>VCY CAPSOL TS FPS 50 50g</v>
          </cell>
          <cell r="D176" t="str">
            <v>Capital Soleil</v>
          </cell>
          <cell r="E176" t="str">
            <v>SOLAIRES</v>
          </cell>
          <cell r="F176" t="str">
            <v>Importado</v>
          </cell>
          <cell r="G176" t="e">
            <v>#N/A</v>
          </cell>
          <cell r="H176">
            <v>0</v>
          </cell>
          <cell r="I176">
            <v>0</v>
          </cell>
          <cell r="J176">
            <v>73.900000000000006</v>
          </cell>
          <cell r="K176">
            <v>0.4</v>
          </cell>
          <cell r="L176">
            <v>46.451428571428579</v>
          </cell>
          <cell r="M176"/>
          <cell r="N176">
            <v>74.900000000000006</v>
          </cell>
          <cell r="O176">
            <v>0.4</v>
          </cell>
          <cell r="P176">
            <v>47.080000000000005</v>
          </cell>
        </row>
        <row r="177">
          <cell r="B177" t="str">
            <v>VP031800</v>
          </cell>
          <cell r="C177" t="str">
            <v>VCY Cap Soleil Rosto FPS 50+ Creme 50ml</v>
          </cell>
          <cell r="D177" t="str">
            <v>Capital Soleil</v>
          </cell>
          <cell r="E177" t="str">
            <v>SOLAIRES</v>
          </cell>
          <cell r="F177" t="str">
            <v>Importado</v>
          </cell>
          <cell r="G177" t="e">
            <v>#N/A</v>
          </cell>
          <cell r="H177">
            <v>0</v>
          </cell>
          <cell r="I177">
            <v>0</v>
          </cell>
          <cell r="J177"/>
          <cell r="K177">
            <v>0.4</v>
          </cell>
          <cell r="L177">
            <v>0</v>
          </cell>
          <cell r="M177"/>
          <cell r="N177"/>
          <cell r="O177">
            <v>0.4</v>
          </cell>
          <cell r="P177">
            <v>0</v>
          </cell>
        </row>
        <row r="178">
          <cell r="B178" t="str">
            <v>VP037500</v>
          </cell>
          <cell r="C178" t="str">
            <v>VCY Cap Soleil Infantil FPS 50+ 100ml</v>
          </cell>
          <cell r="D178" t="str">
            <v>Capital Soleil</v>
          </cell>
          <cell r="E178" t="str">
            <v>SOLAIRES</v>
          </cell>
          <cell r="F178" t="str">
            <v>Importado</v>
          </cell>
          <cell r="G178" t="e">
            <v>#N/A</v>
          </cell>
          <cell r="H178">
            <v>0</v>
          </cell>
          <cell r="I178">
            <v>0</v>
          </cell>
          <cell r="J178"/>
          <cell r="K178">
            <v>0.4</v>
          </cell>
          <cell r="L178">
            <v>0</v>
          </cell>
          <cell r="M178"/>
          <cell r="N178"/>
          <cell r="O178">
            <v>0.4</v>
          </cell>
          <cell r="P178">
            <v>0</v>
          </cell>
        </row>
        <row r="179">
          <cell r="B179" t="str">
            <v>H1363200</v>
          </cell>
          <cell r="C179" t="str">
            <v>VCY CAPSOL TS FPS50 COR 50G</v>
          </cell>
          <cell r="D179" t="str">
            <v>Capital Soleil</v>
          </cell>
          <cell r="E179" t="str">
            <v>SOLAIRES</v>
          </cell>
          <cell r="F179" t="str">
            <v>Nacional</v>
          </cell>
          <cell r="G179" t="str">
            <v>SOLAR TOTAL</v>
          </cell>
          <cell r="H179">
            <v>0</v>
          </cell>
          <cell r="I179">
            <v>411149</v>
          </cell>
          <cell r="J179">
            <v>73.900000000000006</v>
          </cell>
          <cell r="K179">
            <v>0.4</v>
          </cell>
          <cell r="L179">
            <v>46.451428571428579</v>
          </cell>
          <cell r="M179"/>
          <cell r="N179">
            <v>76.900000000000006</v>
          </cell>
          <cell r="O179">
            <v>0.4</v>
          </cell>
          <cell r="P179">
            <v>48.337142857142865</v>
          </cell>
        </row>
        <row r="180">
          <cell r="B180" t="str">
            <v>H1095600</v>
          </cell>
          <cell r="C180" t="str">
            <v>VCY CAPSOL TS COM COR FPS 50 50G</v>
          </cell>
          <cell r="D180" t="str">
            <v>Capital Soleil</v>
          </cell>
          <cell r="E180" t="str">
            <v>SOLAIRES</v>
          </cell>
          <cell r="F180" t="str">
            <v>Nacional</v>
          </cell>
          <cell r="G180" t="str">
            <v>SOLAR TOTAL</v>
          </cell>
          <cell r="H180">
            <v>0</v>
          </cell>
          <cell r="I180">
            <v>-91</v>
          </cell>
          <cell r="J180">
            <v>73.900000000000006</v>
          </cell>
          <cell r="K180">
            <v>0.4</v>
          </cell>
          <cell r="L180">
            <v>46.451428571428579</v>
          </cell>
          <cell r="M180"/>
          <cell r="N180">
            <v>79.900000000000006</v>
          </cell>
          <cell r="O180">
            <v>0.4</v>
          </cell>
          <cell r="P180">
            <v>50.222857142857144</v>
          </cell>
        </row>
        <row r="181">
          <cell r="B181">
            <v>17726283</v>
          </cell>
          <cell r="C181" t="str">
            <v>VCY PODEXINE REPARADOR CONCENTRADO 30ML</v>
          </cell>
          <cell r="D181" t="str">
            <v>Podexine</v>
          </cell>
          <cell r="E181" t="str">
            <v>PODEXINE</v>
          </cell>
          <cell r="F181" t="str">
            <v>Importado</v>
          </cell>
          <cell r="G181" t="str">
            <v>CORPO OUTROS</v>
          </cell>
          <cell r="H181">
            <v>0.22</v>
          </cell>
          <cell r="I181">
            <v>-2</v>
          </cell>
          <cell r="J181"/>
          <cell r="K181">
            <v>0.4</v>
          </cell>
          <cell r="L181">
            <v>0</v>
          </cell>
          <cell r="M181"/>
          <cell r="N181">
            <v>0</v>
          </cell>
          <cell r="O181">
            <v>0.4</v>
          </cell>
          <cell r="P181">
            <v>0</v>
          </cell>
        </row>
        <row r="182">
          <cell r="B182" t="str">
            <v>VP028200</v>
          </cell>
          <cell r="C182" t="str">
            <v>VCY Podexine Tratamento Pés Secos 100ml</v>
          </cell>
          <cell r="D182" t="str">
            <v>Podexine</v>
          </cell>
          <cell r="E182" t="str">
            <v>PODEXINE</v>
          </cell>
          <cell r="F182" t="str">
            <v>Importado</v>
          </cell>
          <cell r="G182" t="str">
            <v>CORPO OUTROS</v>
          </cell>
          <cell r="H182">
            <v>0.22</v>
          </cell>
          <cell r="I182">
            <v>-4</v>
          </cell>
          <cell r="J182"/>
          <cell r="K182">
            <v>0.4</v>
          </cell>
          <cell r="L182">
            <v>0</v>
          </cell>
          <cell r="M182"/>
          <cell r="N182">
            <v>0</v>
          </cell>
          <cell r="O182">
            <v>0.4</v>
          </cell>
          <cell r="P182">
            <v>0</v>
          </cell>
        </row>
        <row r="183">
          <cell r="B183" t="str">
            <v>VP028300</v>
          </cell>
          <cell r="C183" t="str">
            <v>VCY Podexine Reparador Concentrado 30ml</v>
          </cell>
          <cell r="D183" t="str">
            <v>Podexine</v>
          </cell>
          <cell r="E183" t="str">
            <v>PODEXINE</v>
          </cell>
          <cell r="F183" t="str">
            <v>Importado</v>
          </cell>
          <cell r="G183" t="e">
            <v>#N/A</v>
          </cell>
          <cell r="H183">
            <v>0.22</v>
          </cell>
          <cell r="I183">
            <v>0</v>
          </cell>
          <cell r="J183"/>
          <cell r="K183">
            <v>0.4</v>
          </cell>
          <cell r="L183">
            <v>0</v>
          </cell>
          <cell r="M183"/>
          <cell r="N183">
            <v>0</v>
          </cell>
          <cell r="O183">
            <v>0.4</v>
          </cell>
          <cell r="P183">
            <v>0</v>
          </cell>
        </row>
        <row r="184">
          <cell r="B184" t="str">
            <v>VP028000</v>
          </cell>
          <cell r="C184" t="str">
            <v>VCY Podexine Anti-Transpirante 50ml</v>
          </cell>
          <cell r="D184" t="str">
            <v>Podexine</v>
          </cell>
          <cell r="E184" t="str">
            <v>PODEXINE</v>
          </cell>
          <cell r="F184" t="str">
            <v>Importado</v>
          </cell>
          <cell r="G184" t="e">
            <v>#N/A</v>
          </cell>
          <cell r="H184">
            <v>7.0000000000000007E-2</v>
          </cell>
          <cell r="I184">
            <v>0</v>
          </cell>
          <cell r="J184"/>
          <cell r="K184">
            <v>0.4</v>
          </cell>
          <cell r="L184">
            <v>0</v>
          </cell>
          <cell r="M184"/>
          <cell r="N184">
            <v>0</v>
          </cell>
          <cell r="O184">
            <v>0.4</v>
          </cell>
          <cell r="P184">
            <v>0</v>
          </cell>
        </row>
        <row r="185">
          <cell r="B185" t="str">
            <v>VP000900</v>
          </cell>
          <cell r="C185" t="str">
            <v>VCY Dermablend Base 15 30ml</v>
          </cell>
          <cell r="D185" t="str">
            <v>Teint</v>
          </cell>
          <cell r="E185" t="str">
            <v>SOIN VISAGE</v>
          </cell>
          <cell r="F185" t="str">
            <v>Importado</v>
          </cell>
          <cell r="G185" t="e">
            <v>#N/A</v>
          </cell>
          <cell r="H185">
            <v>0.22</v>
          </cell>
          <cell r="I185">
            <v>0</v>
          </cell>
          <cell r="J185"/>
          <cell r="K185">
            <v>0.4</v>
          </cell>
          <cell r="L185">
            <v>0</v>
          </cell>
          <cell r="M185"/>
          <cell r="N185">
            <v>0</v>
          </cell>
          <cell r="O185">
            <v>0.4</v>
          </cell>
          <cell r="P185">
            <v>0</v>
          </cell>
        </row>
        <row r="186">
          <cell r="B186" t="str">
            <v>VP001000</v>
          </cell>
          <cell r="C186" t="str">
            <v>VCY Dermablend Base 25 30ml</v>
          </cell>
          <cell r="D186" t="str">
            <v>Teint</v>
          </cell>
          <cell r="E186" t="str">
            <v>SOIN VISAGE</v>
          </cell>
          <cell r="F186" t="str">
            <v>Importado</v>
          </cell>
          <cell r="G186" t="e">
            <v>#N/A</v>
          </cell>
          <cell r="H186">
            <v>0.22</v>
          </cell>
          <cell r="I186">
            <v>0</v>
          </cell>
          <cell r="J186"/>
          <cell r="K186">
            <v>0.4</v>
          </cell>
          <cell r="L186">
            <v>0</v>
          </cell>
          <cell r="M186"/>
          <cell r="N186">
            <v>0</v>
          </cell>
          <cell r="O186">
            <v>0.4</v>
          </cell>
          <cell r="P186">
            <v>0</v>
          </cell>
        </row>
        <row r="187">
          <cell r="B187" t="str">
            <v>VP001100</v>
          </cell>
          <cell r="C187" t="str">
            <v>VCY Dermablend Base 35 30ml</v>
          </cell>
          <cell r="D187" t="str">
            <v>Teint</v>
          </cell>
          <cell r="E187" t="str">
            <v>SOIN VISAGE</v>
          </cell>
          <cell r="F187" t="str">
            <v>Importado</v>
          </cell>
          <cell r="G187" t="e">
            <v>#N/A</v>
          </cell>
          <cell r="H187">
            <v>0.22</v>
          </cell>
          <cell r="I187">
            <v>0</v>
          </cell>
          <cell r="J187"/>
          <cell r="K187">
            <v>0.4</v>
          </cell>
          <cell r="L187">
            <v>0</v>
          </cell>
          <cell r="M187"/>
          <cell r="N187">
            <v>0</v>
          </cell>
          <cell r="O187">
            <v>0.4</v>
          </cell>
          <cell r="P187">
            <v>0</v>
          </cell>
        </row>
        <row r="188">
          <cell r="B188" t="str">
            <v>VP001200</v>
          </cell>
          <cell r="C188" t="str">
            <v>VCY Dermablend Base 45 30ml</v>
          </cell>
          <cell r="D188" t="str">
            <v>Teint</v>
          </cell>
          <cell r="E188" t="str">
            <v>SOIN VISAGE</v>
          </cell>
          <cell r="F188" t="str">
            <v>Importado</v>
          </cell>
          <cell r="G188" t="e">
            <v>#N/A</v>
          </cell>
          <cell r="H188">
            <v>0.22</v>
          </cell>
          <cell r="I188">
            <v>0</v>
          </cell>
          <cell r="J188"/>
          <cell r="K188">
            <v>0.4</v>
          </cell>
          <cell r="L188">
            <v>0</v>
          </cell>
          <cell r="M188"/>
          <cell r="N188">
            <v>0</v>
          </cell>
          <cell r="O188">
            <v>0.4</v>
          </cell>
          <cell r="P188">
            <v>0</v>
          </cell>
        </row>
        <row r="189">
          <cell r="B189" t="str">
            <v>VP001300</v>
          </cell>
          <cell r="C189" t="str">
            <v>VCY Dermablend Base 55 30ml</v>
          </cell>
          <cell r="D189" t="str">
            <v>Teint</v>
          </cell>
          <cell r="E189" t="str">
            <v>SOIN VISAGE</v>
          </cell>
          <cell r="F189" t="str">
            <v>Importado</v>
          </cell>
          <cell r="G189" t="e">
            <v>#N/A</v>
          </cell>
          <cell r="H189">
            <v>0.22</v>
          </cell>
          <cell r="I189">
            <v>0</v>
          </cell>
          <cell r="J189"/>
          <cell r="K189">
            <v>0.4</v>
          </cell>
          <cell r="L189">
            <v>0</v>
          </cell>
          <cell r="M189"/>
          <cell r="N189">
            <v>0</v>
          </cell>
          <cell r="O189">
            <v>0.4</v>
          </cell>
          <cell r="P189">
            <v>0</v>
          </cell>
        </row>
        <row r="190">
          <cell r="B190" t="str">
            <v>VP036300</v>
          </cell>
          <cell r="C190" t="str">
            <v>VCY Dermablend Bastão 11 Porcelana 12g</v>
          </cell>
          <cell r="D190" t="str">
            <v>Teint</v>
          </cell>
          <cell r="E190" t="str">
            <v>SOIN VISAGE</v>
          </cell>
          <cell r="F190" t="str">
            <v>Importado</v>
          </cell>
          <cell r="G190" t="e">
            <v>#N/A</v>
          </cell>
          <cell r="H190">
            <v>0.22</v>
          </cell>
          <cell r="I190">
            <v>0</v>
          </cell>
          <cell r="J190"/>
          <cell r="K190">
            <v>0.4</v>
          </cell>
          <cell r="L190">
            <v>0</v>
          </cell>
          <cell r="M190"/>
          <cell r="N190">
            <v>0</v>
          </cell>
          <cell r="O190">
            <v>0.4</v>
          </cell>
          <cell r="P190">
            <v>0</v>
          </cell>
        </row>
        <row r="191">
          <cell r="B191" t="str">
            <v>VP036400</v>
          </cell>
          <cell r="C191" t="str">
            <v>VCY Dermablend Bastão 14 Nude 12g</v>
          </cell>
          <cell r="D191" t="str">
            <v>Teint</v>
          </cell>
          <cell r="E191" t="str">
            <v>SOIN VISAGE</v>
          </cell>
          <cell r="F191" t="str">
            <v>Importado</v>
          </cell>
          <cell r="G191" t="e">
            <v>#N/A</v>
          </cell>
          <cell r="H191">
            <v>0.22</v>
          </cell>
          <cell r="I191">
            <v>0</v>
          </cell>
          <cell r="J191"/>
          <cell r="K191">
            <v>0.4</v>
          </cell>
          <cell r="L191">
            <v>0</v>
          </cell>
          <cell r="M191"/>
          <cell r="N191">
            <v>0</v>
          </cell>
          <cell r="O191">
            <v>0.4</v>
          </cell>
          <cell r="P191">
            <v>0</v>
          </cell>
        </row>
        <row r="192">
          <cell r="B192" t="str">
            <v>VP036500</v>
          </cell>
          <cell r="C192" t="str">
            <v>VCY Dermablend Bastão 15 Areia 12g</v>
          </cell>
          <cell r="D192" t="str">
            <v>Teint</v>
          </cell>
          <cell r="E192" t="str">
            <v>SOIN VISAGE</v>
          </cell>
          <cell r="F192" t="str">
            <v>Importado</v>
          </cell>
          <cell r="G192" t="str">
            <v>MAQUIAGEM</v>
          </cell>
          <cell r="H192">
            <v>0.22</v>
          </cell>
          <cell r="I192">
            <v>-2</v>
          </cell>
          <cell r="J192"/>
          <cell r="K192">
            <v>0.4</v>
          </cell>
          <cell r="L192">
            <v>0</v>
          </cell>
          <cell r="M192"/>
          <cell r="N192">
            <v>0</v>
          </cell>
          <cell r="O192">
            <v>0.4</v>
          </cell>
          <cell r="P192">
            <v>0</v>
          </cell>
        </row>
        <row r="193">
          <cell r="B193" t="str">
            <v>VP036600</v>
          </cell>
          <cell r="C193" t="str">
            <v>VCY Dermablend Bastão 16 Bronze 12g</v>
          </cell>
          <cell r="D193" t="str">
            <v>Teint</v>
          </cell>
          <cell r="E193" t="str">
            <v>SOIN VISAGE</v>
          </cell>
          <cell r="F193" t="str">
            <v>Importado</v>
          </cell>
          <cell r="G193" t="str">
            <v>MAQUIAGEM</v>
          </cell>
          <cell r="H193">
            <v>0.22</v>
          </cell>
          <cell r="I193">
            <v>-1</v>
          </cell>
          <cell r="J193"/>
          <cell r="K193">
            <v>0.4</v>
          </cell>
          <cell r="L193">
            <v>0</v>
          </cell>
          <cell r="M193"/>
          <cell r="N193">
            <v>0</v>
          </cell>
          <cell r="O193">
            <v>0.4</v>
          </cell>
          <cell r="P193">
            <v>0</v>
          </cell>
        </row>
        <row r="194">
          <cell r="B194" t="str">
            <v>VP036700</v>
          </cell>
          <cell r="C194" t="str">
            <v>VCY Dermablend Bastão 17 Café 12g</v>
          </cell>
          <cell r="D194" t="str">
            <v>Teint</v>
          </cell>
          <cell r="E194" t="str">
            <v>SOIN VISAGE</v>
          </cell>
          <cell r="F194" t="str">
            <v>Importado</v>
          </cell>
          <cell r="G194" t="e">
            <v>#N/A</v>
          </cell>
          <cell r="H194">
            <v>0.22</v>
          </cell>
          <cell r="I194">
            <v>0</v>
          </cell>
          <cell r="J194"/>
          <cell r="K194">
            <v>0.4</v>
          </cell>
          <cell r="L194">
            <v>0</v>
          </cell>
          <cell r="M194"/>
          <cell r="N194">
            <v>0</v>
          </cell>
          <cell r="O194">
            <v>0.4</v>
          </cell>
          <cell r="P194">
            <v>0</v>
          </cell>
        </row>
        <row r="195">
          <cell r="B195" t="str">
            <v>VP000800</v>
          </cell>
          <cell r="C195" t="str">
            <v>VCY Dermablend Pó Fixador 28g</v>
          </cell>
          <cell r="D195" t="str">
            <v>Teint</v>
          </cell>
          <cell r="E195" t="str">
            <v>SOIN VISAGE</v>
          </cell>
          <cell r="F195" t="str">
            <v>Importado</v>
          </cell>
          <cell r="G195" t="str">
            <v>MAQUIAGEM</v>
          </cell>
          <cell r="H195">
            <v>0.22</v>
          </cell>
          <cell r="I195">
            <v>-5</v>
          </cell>
          <cell r="J195"/>
          <cell r="K195">
            <v>0.4</v>
          </cell>
          <cell r="L195">
            <v>0</v>
          </cell>
          <cell r="M195"/>
          <cell r="N195">
            <v>0</v>
          </cell>
          <cell r="O195">
            <v>0.4</v>
          </cell>
          <cell r="P195">
            <v>0</v>
          </cell>
        </row>
        <row r="196">
          <cell r="B196" t="str">
            <v>VP029100</v>
          </cell>
          <cell r="C196" t="str">
            <v>VCY Dermablend Corretivo 30 15ml</v>
          </cell>
          <cell r="D196" t="str">
            <v>Teint</v>
          </cell>
          <cell r="E196" t="str">
            <v>SOIN VISAGE</v>
          </cell>
          <cell r="F196" t="str">
            <v>Importado</v>
          </cell>
          <cell r="G196" t="e">
            <v>#N/A</v>
          </cell>
          <cell r="H196">
            <v>0.22</v>
          </cell>
          <cell r="I196">
            <v>0</v>
          </cell>
          <cell r="J196"/>
          <cell r="K196">
            <v>0.4</v>
          </cell>
          <cell r="L196">
            <v>0</v>
          </cell>
          <cell r="M196"/>
          <cell r="N196">
            <v>0</v>
          </cell>
          <cell r="O196">
            <v>0.4</v>
          </cell>
          <cell r="P196">
            <v>0</v>
          </cell>
        </row>
        <row r="197">
          <cell r="B197" t="str">
            <v>VP028900</v>
          </cell>
          <cell r="C197" t="str">
            <v>VCY Dermablend Corretivo 50 15ml</v>
          </cell>
          <cell r="D197" t="str">
            <v>Teint</v>
          </cell>
          <cell r="E197" t="str">
            <v>SOIN VISAGE</v>
          </cell>
          <cell r="F197" t="str">
            <v>Importado</v>
          </cell>
          <cell r="G197" t="e">
            <v>#N/A</v>
          </cell>
          <cell r="H197">
            <v>0.22</v>
          </cell>
          <cell r="I197">
            <v>0</v>
          </cell>
          <cell r="J197"/>
          <cell r="K197">
            <v>0.4</v>
          </cell>
          <cell r="L197">
            <v>0</v>
          </cell>
          <cell r="M197"/>
          <cell r="N197">
            <v>0</v>
          </cell>
          <cell r="O197">
            <v>0.4</v>
          </cell>
          <cell r="P197">
            <v>0</v>
          </cell>
        </row>
        <row r="198">
          <cell r="B198" t="str">
            <v>VP001500</v>
          </cell>
          <cell r="C198" t="str">
            <v>VCY Dermablend Alta Cobertura B12 6g</v>
          </cell>
          <cell r="D198" t="str">
            <v>Teint</v>
          </cell>
          <cell r="E198" t="str">
            <v>SOIN VISAGE</v>
          </cell>
          <cell r="F198" t="str">
            <v>Importado</v>
          </cell>
          <cell r="G198" t="e">
            <v>#N/A</v>
          </cell>
          <cell r="H198">
            <v>0.22</v>
          </cell>
          <cell r="I198">
            <v>0</v>
          </cell>
          <cell r="J198"/>
          <cell r="K198">
            <v>0.4</v>
          </cell>
          <cell r="L198">
            <v>0</v>
          </cell>
          <cell r="M198"/>
          <cell r="N198">
            <v>0</v>
          </cell>
          <cell r="O198">
            <v>0.4</v>
          </cell>
          <cell r="P198">
            <v>0</v>
          </cell>
        </row>
        <row r="199">
          <cell r="B199" t="str">
            <v>VP001800</v>
          </cell>
          <cell r="C199" t="str">
            <v>VCY Dermablend Alta Cobertura G56 6g</v>
          </cell>
          <cell r="D199" t="str">
            <v>Teint</v>
          </cell>
          <cell r="E199" t="str">
            <v>SOIN VISAGE</v>
          </cell>
          <cell r="F199" t="str">
            <v>Importado</v>
          </cell>
          <cell r="G199" t="e">
            <v>#N/A</v>
          </cell>
          <cell r="H199">
            <v>0.22</v>
          </cell>
          <cell r="I199">
            <v>0</v>
          </cell>
          <cell r="J199"/>
          <cell r="K199">
            <v>0.4</v>
          </cell>
          <cell r="L199">
            <v>0</v>
          </cell>
          <cell r="M199"/>
          <cell r="N199">
            <v>0</v>
          </cell>
          <cell r="O199">
            <v>0.4</v>
          </cell>
          <cell r="P199">
            <v>0</v>
          </cell>
        </row>
        <row r="200">
          <cell r="B200" t="str">
            <v>M6633501</v>
          </cell>
          <cell r="C200" t="str">
            <v>VICHY HOMME DEO PELES SENSIVEIS 50ML</v>
          </cell>
          <cell r="D200" t="str">
            <v>Vichy Homme</v>
          </cell>
          <cell r="E200" t="str">
            <v>VICHY HOMME</v>
          </cell>
          <cell r="F200" t="str">
            <v>Importado</v>
          </cell>
          <cell r="G200" t="str">
            <v>HOMEM</v>
          </cell>
          <cell r="H200">
            <v>7.0000000000000007E-2</v>
          </cell>
          <cell r="I200">
            <v>12990</v>
          </cell>
          <cell r="J200">
            <v>59.9</v>
          </cell>
          <cell r="K200">
            <v>0.4</v>
          </cell>
          <cell r="L200">
            <v>37.651428571428568</v>
          </cell>
          <cell r="M200"/>
          <cell r="N200">
            <v>64.900000000000006</v>
          </cell>
          <cell r="O200">
            <v>0.4</v>
          </cell>
          <cell r="P200">
            <v>40.794285714285721</v>
          </cell>
        </row>
        <row r="201">
          <cell r="B201" t="str">
            <v>H0638600</v>
          </cell>
          <cell r="C201" t="str">
            <v>VCY AQUADESTOCK 200G</v>
          </cell>
          <cell r="D201" t="str">
            <v>Minceur</v>
          </cell>
          <cell r="E201" t="str">
            <v>CELLULITE</v>
          </cell>
          <cell r="F201" t="str">
            <v>Nacional</v>
          </cell>
          <cell r="G201" t="e">
            <v>#N/A</v>
          </cell>
          <cell r="H201">
            <v>0.22</v>
          </cell>
          <cell r="I201">
            <v>0</v>
          </cell>
          <cell r="J201">
            <v>139.9</v>
          </cell>
          <cell r="K201">
            <v>0.4</v>
          </cell>
          <cell r="L201">
            <v>72.079625292740062</v>
          </cell>
          <cell r="M201"/>
          <cell r="N201">
            <v>139.9</v>
          </cell>
          <cell r="O201">
            <v>0.4</v>
          </cell>
          <cell r="P201">
            <v>72.079625292740062</v>
          </cell>
        </row>
        <row r="202">
          <cell r="B202" t="str">
            <v>M5230200</v>
          </cell>
          <cell r="C202" t="str">
            <v>VCY HOMME CODE PURETE LIMPEZA 100ML</v>
          </cell>
          <cell r="D202" t="str">
            <v>Vichy Homme</v>
          </cell>
          <cell r="E202" t="str">
            <v>VICHY HOMME</v>
          </cell>
          <cell r="F202" t="str">
            <v>Importado</v>
          </cell>
          <cell r="G202" t="e">
            <v>#N/A</v>
          </cell>
          <cell r="H202">
            <v>0.05</v>
          </cell>
          <cell r="I202">
            <v>0</v>
          </cell>
          <cell r="J202"/>
          <cell r="K202">
            <v>0.4</v>
          </cell>
          <cell r="L202">
            <v>0</v>
          </cell>
          <cell r="M202"/>
          <cell r="N202"/>
          <cell r="O202">
            <v>0.4</v>
          </cell>
          <cell r="P202">
            <v>0</v>
          </cell>
        </row>
        <row r="203">
          <cell r="B203" t="str">
            <v>M2909300</v>
          </cell>
          <cell r="C203" t="str">
            <v>VCY ESSENTIELLES MAOS 50ML - 2</v>
          </cell>
          <cell r="D203" t="str">
            <v>Essentielles</v>
          </cell>
          <cell r="E203" t="str">
            <v>ESSENTIELLES</v>
          </cell>
          <cell r="F203" t="str">
            <v>Importado</v>
          </cell>
          <cell r="G203" t="e">
            <v>#N/A</v>
          </cell>
          <cell r="H203">
            <v>0.22</v>
          </cell>
          <cell r="I203">
            <v>0</v>
          </cell>
          <cell r="J203"/>
          <cell r="K203">
            <v>0.4</v>
          </cell>
          <cell r="L203">
            <v>0</v>
          </cell>
          <cell r="M203"/>
          <cell r="N203">
            <v>0</v>
          </cell>
          <cell r="O203">
            <v>0.4</v>
          </cell>
          <cell r="P203">
            <v>0</v>
          </cell>
        </row>
        <row r="204">
          <cell r="B204" t="str">
            <v>M5889600</v>
          </cell>
          <cell r="C204" t="str">
            <v>VCY CAPSOL TEINTEE COMPACT FPS 50+</v>
          </cell>
          <cell r="D204" t="str">
            <v>Capital Soleil</v>
          </cell>
          <cell r="E204" t="str">
            <v>SOLAIRES</v>
          </cell>
          <cell r="F204" t="str">
            <v>Importado</v>
          </cell>
          <cell r="G204" t="e">
            <v>#N/A</v>
          </cell>
          <cell r="H204">
            <v>0.22</v>
          </cell>
          <cell r="I204">
            <v>0</v>
          </cell>
          <cell r="J204"/>
          <cell r="K204">
            <v>0.4</v>
          </cell>
          <cell r="L204">
            <v>0</v>
          </cell>
          <cell r="M204"/>
          <cell r="N204"/>
          <cell r="O204">
            <v>0.4</v>
          </cell>
          <cell r="P204">
            <v>0</v>
          </cell>
        </row>
        <row r="205">
          <cell r="B205" t="str">
            <v>M5890300</v>
          </cell>
          <cell r="C205" t="str">
            <v>VCY CAPSOL  VISAGE FPS 50+</v>
          </cell>
          <cell r="D205" t="str">
            <v>Capital Soleil</v>
          </cell>
          <cell r="E205" t="str">
            <v>SOLAIRES</v>
          </cell>
          <cell r="F205" t="str">
            <v>Importado</v>
          </cell>
          <cell r="G205" t="e">
            <v>#N/A</v>
          </cell>
          <cell r="H205">
            <v>0</v>
          </cell>
          <cell r="I205">
            <v>0</v>
          </cell>
          <cell r="J205"/>
          <cell r="K205">
            <v>0.4</v>
          </cell>
          <cell r="L205">
            <v>0</v>
          </cell>
          <cell r="M205"/>
          <cell r="N205"/>
          <cell r="O205">
            <v>0.4</v>
          </cell>
          <cell r="P205">
            <v>0</v>
          </cell>
        </row>
        <row r="206">
          <cell r="B206" t="str">
            <v>17205005</v>
          </cell>
          <cell r="C206" t="str">
            <v>VCY NORMADERM ESFOLIANTE RENO 125ML</v>
          </cell>
          <cell r="D206" t="str">
            <v>Normaderm</v>
          </cell>
          <cell r="E206" t="str">
            <v>SOIN VISAGE</v>
          </cell>
          <cell r="F206" t="str">
            <v>Importado</v>
          </cell>
          <cell r="G206" t="e">
            <v>#N/A</v>
          </cell>
          <cell r="H206">
            <v>0.22</v>
          </cell>
          <cell r="I206">
            <v>0</v>
          </cell>
          <cell r="J206"/>
          <cell r="K206">
            <v>0.4</v>
          </cell>
          <cell r="L206">
            <v>0</v>
          </cell>
          <cell r="M206"/>
          <cell r="N206">
            <v>0</v>
          </cell>
          <cell r="O206">
            <v>0.4</v>
          </cell>
          <cell r="P206">
            <v>0</v>
          </cell>
        </row>
        <row r="207">
          <cell r="B207" t="str">
            <v>M1584700</v>
          </cell>
          <cell r="C207" t="str">
            <v>VCY VH MINI MOUSSE PELES SENSIVEIS 50ML</v>
          </cell>
          <cell r="D207" t="str">
            <v>Vichy Homme</v>
          </cell>
          <cell r="E207" t="str">
            <v>VICHY HOMME</v>
          </cell>
          <cell r="F207" t="str">
            <v>Importado</v>
          </cell>
          <cell r="G207" t="e">
            <v>#N/A</v>
          </cell>
          <cell r="H207">
            <v>0.22</v>
          </cell>
          <cell r="I207">
            <v>0</v>
          </cell>
          <cell r="J207"/>
          <cell r="K207">
            <v>0.4</v>
          </cell>
          <cell r="L207">
            <v>0</v>
          </cell>
          <cell r="M207"/>
          <cell r="N207"/>
          <cell r="O207">
            <v>0.4</v>
          </cell>
          <cell r="P207">
            <v>0</v>
          </cell>
        </row>
        <row r="208">
          <cell r="B208" t="str">
            <v>M3408402</v>
          </cell>
          <cell r="C208" t="str">
            <v>VCY PT ESPUMA DE LIMPEZA 50 ML</v>
          </cell>
          <cell r="D208" t="str">
            <v>Purete Thermale</v>
          </cell>
          <cell r="E208" t="str">
            <v>NETTOYAGE</v>
          </cell>
          <cell r="F208" t="str">
            <v>Importado</v>
          </cell>
          <cell r="G208" t="str">
            <v>ROSTO OUTROS</v>
          </cell>
          <cell r="H208">
            <v>0.1</v>
          </cell>
          <cell r="I208">
            <v>2053</v>
          </cell>
          <cell r="J208">
            <v>49.9</v>
          </cell>
          <cell r="K208">
            <v>0.4</v>
          </cell>
          <cell r="L208">
            <v>31.36571428571429</v>
          </cell>
          <cell r="M208"/>
          <cell r="N208">
            <v>49.9</v>
          </cell>
          <cell r="O208">
            <v>0.4</v>
          </cell>
          <cell r="P208">
            <v>31.36571428571429</v>
          </cell>
        </row>
        <row r="209">
          <cell r="B209">
            <v>17258089</v>
          </cell>
          <cell r="C209" t="str">
            <v>VCY DERCOS SHA DERMOAPAISANT  200ML</v>
          </cell>
          <cell r="D209" t="str">
            <v>Dercos</v>
          </cell>
          <cell r="E209" t="str">
            <v>CAPILLAIRE</v>
          </cell>
          <cell r="F209" t="str">
            <v>Importado</v>
          </cell>
          <cell r="G209" t="e">
            <v>#N/A</v>
          </cell>
          <cell r="H209">
            <v>7.0000000000000007E-2</v>
          </cell>
          <cell r="I209">
            <v>0</v>
          </cell>
          <cell r="J209">
            <v>66.900000000000006</v>
          </cell>
          <cell r="K209">
            <v>0.4</v>
          </cell>
          <cell r="L209">
            <v>42.05142857142858</v>
          </cell>
          <cell r="M209"/>
          <cell r="N209">
            <v>74.900000000000006</v>
          </cell>
          <cell r="O209">
            <v>0.4</v>
          </cell>
          <cell r="P209">
            <v>47.080000000000005</v>
          </cell>
        </row>
        <row r="210">
          <cell r="B210" t="str">
            <v>17200043</v>
          </cell>
          <cell r="C210" t="str">
            <v>VICHY HOMME NORMACTIV 50ML</v>
          </cell>
          <cell r="D210" t="str">
            <v>Vichy Homme</v>
          </cell>
          <cell r="E210" t="str">
            <v>VICHY HOMME</v>
          </cell>
          <cell r="F210" t="str">
            <v>Importado</v>
          </cell>
          <cell r="G210" t="e">
            <v>#N/A</v>
          </cell>
          <cell r="H210">
            <v>0.22</v>
          </cell>
          <cell r="I210">
            <v>0</v>
          </cell>
          <cell r="J210"/>
          <cell r="K210">
            <v>0.4</v>
          </cell>
          <cell r="L210">
            <v>0</v>
          </cell>
          <cell r="M210"/>
          <cell r="N210"/>
          <cell r="O210">
            <v>0.4</v>
          </cell>
          <cell r="P210">
            <v>0</v>
          </cell>
        </row>
        <row r="211">
          <cell r="B211" t="str">
            <v>VP028500</v>
          </cell>
          <cell r="C211" t="str">
            <v>VCY Liftactiv PRO Essence 30ml</v>
          </cell>
          <cell r="D211" t="str">
            <v>Liftactiv</v>
          </cell>
          <cell r="E211" t="str">
            <v>SOIN VISAGE</v>
          </cell>
          <cell r="F211" t="str">
            <v>Nacional</v>
          </cell>
          <cell r="G211" t="e">
            <v>#N/A</v>
          </cell>
          <cell r="H211">
            <v>0.22</v>
          </cell>
          <cell r="I211">
            <v>0</v>
          </cell>
          <cell r="J211"/>
          <cell r="K211">
            <v>0.4</v>
          </cell>
          <cell r="L211">
            <v>0</v>
          </cell>
          <cell r="M211"/>
          <cell r="N211">
            <v>0</v>
          </cell>
          <cell r="O211">
            <v>0.4</v>
          </cell>
          <cell r="P211">
            <v>0</v>
          </cell>
        </row>
        <row r="212">
          <cell r="B212" t="str">
            <v>W00100</v>
          </cell>
          <cell r="C212" t="str">
            <v>EAU THERMALE DE VICHY 50 ML</v>
          </cell>
          <cell r="D212" t="str">
            <v>Eau Thermale Vichy</v>
          </cell>
          <cell r="E212" t="str">
            <v>NETTOYAGE</v>
          </cell>
          <cell r="F212" t="str">
            <v>Importado</v>
          </cell>
          <cell r="G212" t="e">
            <v>#N/A</v>
          </cell>
          <cell r="H212">
            <v>0.22</v>
          </cell>
          <cell r="I212">
            <v>0</v>
          </cell>
          <cell r="J212">
            <v>39.9</v>
          </cell>
          <cell r="K212">
            <v>0.4</v>
          </cell>
          <cell r="L212">
            <v>20.557377049180328</v>
          </cell>
          <cell r="M212"/>
          <cell r="N212">
            <v>49.9</v>
          </cell>
          <cell r="O212">
            <v>0.4</v>
          </cell>
          <cell r="P212">
            <v>25.709601873536304</v>
          </cell>
        </row>
        <row r="213">
          <cell r="B213" t="str">
            <v>VP039000</v>
          </cell>
          <cell r="C213" t="str">
            <v>VCY Deo antistress 72h 30ml</v>
          </cell>
          <cell r="D213" t="str">
            <v>Deodorant Dermo-Tolerance</v>
          </cell>
          <cell r="E213" t="str">
            <v>HYGIENE</v>
          </cell>
          <cell r="F213" t="str">
            <v>Importado</v>
          </cell>
          <cell r="G213" t="e">
            <v>#N/A</v>
          </cell>
          <cell r="H213">
            <v>7.0000000000000007E-2</v>
          </cell>
          <cell r="I213">
            <v>0</v>
          </cell>
          <cell r="J213"/>
          <cell r="K213">
            <v>0.4</v>
          </cell>
          <cell r="L213">
            <v>0</v>
          </cell>
          <cell r="M213"/>
          <cell r="N213"/>
          <cell r="O213">
            <v>0.4</v>
          </cell>
          <cell r="P213">
            <v>0</v>
          </cell>
        </row>
        <row r="214">
          <cell r="B214" t="str">
            <v>M2915600</v>
          </cell>
          <cell r="C214" t="str">
            <v>VCY DEMAQUILANTE BIFASE 150 ML</v>
          </cell>
          <cell r="D214" t="str">
            <v>Purete Thermale</v>
          </cell>
          <cell r="E214" t="str">
            <v>NETTOYAGE</v>
          </cell>
          <cell r="F214" t="str">
            <v>Importado</v>
          </cell>
          <cell r="G214" t="e">
            <v>#N/A</v>
          </cell>
          <cell r="H214">
            <v>0.22</v>
          </cell>
          <cell r="I214">
            <v>0</v>
          </cell>
          <cell r="J214"/>
          <cell r="K214">
            <v>0.4</v>
          </cell>
          <cell r="L214">
            <v>0</v>
          </cell>
          <cell r="M214"/>
          <cell r="N214">
            <v>0</v>
          </cell>
          <cell r="O214">
            <v>0.4</v>
          </cell>
          <cell r="P214">
            <v>0</v>
          </cell>
        </row>
        <row r="215">
          <cell r="B215" t="str">
            <v>17616242</v>
          </cell>
          <cell r="C215" t="str">
            <v>VCY LIFTACTIV RETINOL HA 30ML</v>
          </cell>
          <cell r="D215" t="str">
            <v>Liftactiv</v>
          </cell>
          <cell r="E215" t="str">
            <v>SOIN VISAGE</v>
          </cell>
          <cell r="F215" t="str">
            <v>Importado</v>
          </cell>
          <cell r="G215" t="e">
            <v>#N/A</v>
          </cell>
          <cell r="H215">
            <v>0.22</v>
          </cell>
          <cell r="I215">
            <v>0</v>
          </cell>
          <cell r="J215">
            <v>194.9</v>
          </cell>
          <cell r="K215">
            <v>0.4</v>
          </cell>
          <cell r="L215">
            <v>100.41686182669791</v>
          </cell>
          <cell r="M215"/>
          <cell r="N215">
            <v>219.9</v>
          </cell>
          <cell r="O215">
            <v>0.4</v>
          </cell>
          <cell r="P215">
            <v>113.29742388758784</v>
          </cell>
        </row>
        <row r="216">
          <cell r="B216" t="str">
            <v>VP039300</v>
          </cell>
          <cell r="C216" t="str">
            <v>NORMATEINT 25</v>
          </cell>
          <cell r="D216" t="str">
            <v>Teint</v>
          </cell>
          <cell r="E216" t="str">
            <v>SOIN VISAGE</v>
          </cell>
          <cell r="F216" t="str">
            <v>Importado</v>
          </cell>
          <cell r="G216" t="e">
            <v>#N/A</v>
          </cell>
          <cell r="H216">
            <v>0.22</v>
          </cell>
          <cell r="I216">
            <v>0</v>
          </cell>
          <cell r="J216"/>
          <cell r="K216">
            <v>0.4</v>
          </cell>
          <cell r="L216">
            <v>0</v>
          </cell>
          <cell r="M216"/>
          <cell r="N216">
            <v>0</v>
          </cell>
          <cell r="O216">
            <v>0.4</v>
          </cell>
          <cell r="P216">
            <v>0</v>
          </cell>
        </row>
        <row r="217">
          <cell r="B217" t="str">
            <v>W03000</v>
          </cell>
          <cell r="C217" t="str">
            <v>Purete Thermale Gel Mousse nett. 125 ml</v>
          </cell>
          <cell r="D217" t="str">
            <v>Purete Thermale</v>
          </cell>
          <cell r="E217" t="str">
            <v>NETTOYAGE</v>
          </cell>
          <cell r="F217" t="str">
            <v>Importado</v>
          </cell>
          <cell r="G217" t="e">
            <v>#N/A</v>
          </cell>
          <cell r="H217">
            <v>0.05</v>
          </cell>
          <cell r="I217">
            <v>0</v>
          </cell>
          <cell r="J217"/>
          <cell r="K217">
            <v>0.4</v>
          </cell>
          <cell r="L217">
            <v>0</v>
          </cell>
          <cell r="M217"/>
          <cell r="N217">
            <v>0</v>
          </cell>
          <cell r="O217">
            <v>0.4</v>
          </cell>
          <cell r="P217">
            <v>0</v>
          </cell>
        </row>
        <row r="218">
          <cell r="B218" t="str">
            <v>W60900</v>
          </cell>
          <cell r="C218" t="str">
            <v>Dercos Shpoo Nutri Reparateur BR</v>
          </cell>
          <cell r="D218" t="str">
            <v>Dercos</v>
          </cell>
          <cell r="E218" t="str">
            <v>CAPILLAIRE</v>
          </cell>
          <cell r="F218" t="str">
            <v>Nacional</v>
          </cell>
          <cell r="G218" t="e">
            <v>#N/A</v>
          </cell>
          <cell r="H218">
            <v>7.0000000000000007E-2</v>
          </cell>
          <cell r="I218">
            <v>0</v>
          </cell>
          <cell r="J218">
            <v>66.900000000000006</v>
          </cell>
          <cell r="K218">
            <v>0.4</v>
          </cell>
          <cell r="L218">
            <v>42.05142857142858</v>
          </cell>
          <cell r="M218"/>
          <cell r="N218">
            <v>74.900000000000006</v>
          </cell>
          <cell r="O218">
            <v>0.4</v>
          </cell>
          <cell r="P218">
            <v>47.080000000000005</v>
          </cell>
        </row>
        <row r="219">
          <cell r="B219" t="str">
            <v>VP036200</v>
          </cell>
          <cell r="C219" t="str">
            <v>AGUA TERMAL 150ML RENOVACAO</v>
          </cell>
          <cell r="D219" t="str">
            <v>Eau Thermale Vichy</v>
          </cell>
          <cell r="E219" t="str">
            <v>NETTOYAGE</v>
          </cell>
          <cell r="F219" t="str">
            <v>Importado</v>
          </cell>
          <cell r="G219" t="e">
            <v>#N/A</v>
          </cell>
          <cell r="H219">
            <v>0.22</v>
          </cell>
          <cell r="I219">
            <v>0</v>
          </cell>
          <cell r="J219">
            <v>59.9</v>
          </cell>
          <cell r="K219">
            <v>0.4</v>
          </cell>
          <cell r="L219">
            <v>30.861826697892273</v>
          </cell>
          <cell r="M219"/>
          <cell r="N219">
            <v>69.900000000000006</v>
          </cell>
          <cell r="O219">
            <v>0.4</v>
          </cell>
          <cell r="P219">
            <v>36.014051522248252</v>
          </cell>
        </row>
        <row r="220">
          <cell r="B220" t="str">
            <v>VP038800</v>
          </cell>
          <cell r="C220" t="str">
            <v>CELLUMETRIC BR COM LUVA</v>
          </cell>
          <cell r="D220" t="str">
            <v>Minceur</v>
          </cell>
          <cell r="E220" t="str">
            <v>CELLULITE</v>
          </cell>
          <cell r="F220" t="str">
            <v>Nacional</v>
          </cell>
          <cell r="G220" t="e">
            <v>#N/A</v>
          </cell>
          <cell r="H220">
            <v>0.22</v>
          </cell>
          <cell r="I220">
            <v>0</v>
          </cell>
          <cell r="J220"/>
          <cell r="K220">
            <v>0.4</v>
          </cell>
          <cell r="L220">
            <v>0</v>
          </cell>
          <cell r="M220"/>
          <cell r="N220"/>
          <cell r="O220">
            <v>0.4</v>
          </cell>
          <cell r="P220">
            <v>0</v>
          </cell>
        </row>
        <row r="221">
          <cell r="B221" t="str">
            <v>VP027300</v>
          </cell>
          <cell r="C221" t="str">
            <v>PT LOÇÃO TÔNICA HIDROAPERFEIÇOANTE PNM</v>
          </cell>
          <cell r="D221" t="str">
            <v>Purete Thermale</v>
          </cell>
          <cell r="E221" t="str">
            <v>NETTOYAGE</v>
          </cell>
          <cell r="F221" t="str">
            <v>Importado</v>
          </cell>
          <cell r="G221" t="e">
            <v>#N/A</v>
          </cell>
          <cell r="H221">
            <v>0.22</v>
          </cell>
          <cell r="I221">
            <v>0</v>
          </cell>
          <cell r="J221"/>
          <cell r="K221">
            <v>0.4</v>
          </cell>
          <cell r="L221">
            <v>0</v>
          </cell>
          <cell r="M221"/>
          <cell r="N221">
            <v>0</v>
          </cell>
          <cell r="O221">
            <v>0.4</v>
          </cell>
          <cell r="P221">
            <v>0</v>
          </cell>
        </row>
        <row r="222">
          <cell r="B222" t="str">
            <v>17830307</v>
          </cell>
          <cell r="C222" t="str">
            <v>VCY DEO 7 DIAS CREME 30ML</v>
          </cell>
          <cell r="D222" t="str">
            <v>Deodorant Dermo-Tolerance</v>
          </cell>
          <cell r="E222" t="str">
            <v>HYGIENE</v>
          </cell>
          <cell r="F222" t="str">
            <v>Importado</v>
          </cell>
          <cell r="G222" t="e">
            <v>#N/A</v>
          </cell>
          <cell r="H222">
            <v>7.0000000000000007E-2</v>
          </cell>
          <cell r="I222">
            <v>0</v>
          </cell>
          <cell r="J222"/>
          <cell r="K222">
            <v>0.4</v>
          </cell>
          <cell r="L222">
            <v>0</v>
          </cell>
          <cell r="M222"/>
          <cell r="N222"/>
          <cell r="O222">
            <v>0.4</v>
          </cell>
          <cell r="P222">
            <v>0</v>
          </cell>
        </row>
        <row r="223">
          <cell r="B223" t="str">
            <v>M3084500</v>
          </cell>
          <cell r="C223" t="str">
            <v>VCY LIFTACTIV SERUM 10 30ML</v>
          </cell>
          <cell r="D223" t="str">
            <v>Liftactiv</v>
          </cell>
          <cell r="E223" t="str">
            <v>SOIN VISAGE</v>
          </cell>
          <cell r="F223" t="str">
            <v>Importado</v>
          </cell>
          <cell r="G223" t="e">
            <v>#N/A</v>
          </cell>
          <cell r="H223">
            <v>0.22</v>
          </cell>
          <cell r="I223">
            <v>0</v>
          </cell>
          <cell r="J223">
            <v>199.9</v>
          </cell>
          <cell r="K223">
            <v>0.4</v>
          </cell>
          <cell r="L223">
            <v>102.99297423887589</v>
          </cell>
          <cell r="M223"/>
          <cell r="N223">
            <v>219.9</v>
          </cell>
          <cell r="O223">
            <v>0.4</v>
          </cell>
          <cell r="P223">
            <v>113.29742388758784</v>
          </cell>
        </row>
        <row r="224">
          <cell r="B224" t="str">
            <v>VP033300</v>
          </cell>
          <cell r="C224" t="str">
            <v>CAPITAL SOLEIL ECRAN VISAGE 30</v>
          </cell>
          <cell r="D224" t="str">
            <v>Capital Soleil</v>
          </cell>
          <cell r="E224" t="str">
            <v>SOLAIRES</v>
          </cell>
          <cell r="F224" t="str">
            <v>Importado</v>
          </cell>
          <cell r="G224" t="e">
            <v>#N/A</v>
          </cell>
          <cell r="H224">
            <v>0</v>
          </cell>
          <cell r="I224">
            <v>0</v>
          </cell>
          <cell r="J224"/>
          <cell r="K224">
            <v>0.4</v>
          </cell>
          <cell r="L224">
            <v>0</v>
          </cell>
          <cell r="M224"/>
          <cell r="N224"/>
          <cell r="O224">
            <v>0.4</v>
          </cell>
          <cell r="P224">
            <v>0</v>
          </cell>
        </row>
        <row r="225">
          <cell r="B225" t="str">
            <v>W04100</v>
          </cell>
          <cell r="C225" t="str">
            <v>PURETE THERMALE LOTION YEUX SENS 125 ML</v>
          </cell>
          <cell r="D225" t="str">
            <v>Purete Thermale</v>
          </cell>
          <cell r="E225" t="str">
            <v>NETTOYAGE</v>
          </cell>
          <cell r="F225" t="str">
            <v>Importado</v>
          </cell>
          <cell r="G225" t="e">
            <v>#N/A</v>
          </cell>
          <cell r="H225">
            <v>0.22</v>
          </cell>
          <cell r="I225">
            <v>0</v>
          </cell>
          <cell r="J225"/>
          <cell r="K225">
            <v>0.4</v>
          </cell>
          <cell r="L225">
            <v>0</v>
          </cell>
          <cell r="M225"/>
          <cell r="N225">
            <v>0</v>
          </cell>
          <cell r="O225">
            <v>0.4</v>
          </cell>
          <cell r="P225">
            <v>0</v>
          </cell>
        </row>
        <row r="226">
          <cell r="B226" t="str">
            <v>W61600</v>
          </cell>
          <cell r="C226" t="str">
            <v>Dercos Shp Anti-Pelliculaire Cab Oleosos</v>
          </cell>
          <cell r="D226" t="str">
            <v>Dercos</v>
          </cell>
          <cell r="E226" t="str">
            <v>CAPILLAIRE</v>
          </cell>
          <cell r="F226" t="str">
            <v>Importado</v>
          </cell>
          <cell r="G226" t="e">
            <v>#N/A</v>
          </cell>
          <cell r="H226">
            <v>7.0000000000000007E-2</v>
          </cell>
          <cell r="I226">
            <v>0</v>
          </cell>
          <cell r="J226">
            <v>66.900000000000006</v>
          </cell>
          <cell r="K226">
            <v>0.4</v>
          </cell>
          <cell r="L226">
            <v>42.05142857142858</v>
          </cell>
          <cell r="M226"/>
          <cell r="N226">
            <v>74.900000000000006</v>
          </cell>
          <cell r="O226">
            <v>0.4</v>
          </cell>
          <cell r="P226">
            <v>47.080000000000005</v>
          </cell>
        </row>
        <row r="227">
          <cell r="B227" t="str">
            <v>VP027500</v>
          </cell>
          <cell r="C227" t="str">
            <v>RETI C OLHOS</v>
          </cell>
          <cell r="D227" t="str">
            <v>Liftactiv</v>
          </cell>
          <cell r="E227" t="str">
            <v>SOIN VISAGE</v>
          </cell>
          <cell r="F227" t="str">
            <v>Importado</v>
          </cell>
          <cell r="G227" t="e">
            <v>#N/A</v>
          </cell>
          <cell r="H227">
            <v>0.22</v>
          </cell>
          <cell r="I227">
            <v>0</v>
          </cell>
          <cell r="J227"/>
          <cell r="K227">
            <v>0.4</v>
          </cell>
          <cell r="L227">
            <v>0</v>
          </cell>
          <cell r="M227"/>
          <cell r="N227">
            <v>0</v>
          </cell>
          <cell r="O227">
            <v>0.4</v>
          </cell>
          <cell r="P227">
            <v>0</v>
          </cell>
        </row>
        <row r="228">
          <cell r="B228" t="str">
            <v>VP027700</v>
          </cell>
          <cell r="C228" t="str">
            <v>NEOVADIOL DIA</v>
          </cell>
          <cell r="D228" t="str">
            <v>Neovadiol</v>
          </cell>
          <cell r="E228" t="str">
            <v>SOIN VISAGE</v>
          </cell>
          <cell r="F228" t="str">
            <v>Importado</v>
          </cell>
          <cell r="G228" t="e">
            <v>#N/A</v>
          </cell>
          <cell r="H228">
            <v>0.22</v>
          </cell>
          <cell r="I228">
            <v>0</v>
          </cell>
          <cell r="J228"/>
          <cell r="K228">
            <v>0.4</v>
          </cell>
          <cell r="L228">
            <v>0</v>
          </cell>
          <cell r="M228"/>
          <cell r="N228"/>
          <cell r="O228">
            <v>0.4</v>
          </cell>
          <cell r="P228">
            <v>0</v>
          </cell>
        </row>
        <row r="229">
          <cell r="B229" t="str">
            <v>VP030400</v>
          </cell>
          <cell r="C229" t="str">
            <v>MYOKINE FR</v>
          </cell>
          <cell r="D229" t="str">
            <v>Neovadiol</v>
          </cell>
          <cell r="E229" t="str">
            <v>SOIN VISAGE</v>
          </cell>
          <cell r="F229" t="str">
            <v>Importado</v>
          </cell>
          <cell r="G229" t="e">
            <v>#N/A</v>
          </cell>
          <cell r="H229">
            <v>0.22</v>
          </cell>
          <cell r="I229">
            <v>0</v>
          </cell>
          <cell r="J229"/>
          <cell r="K229">
            <v>0.4</v>
          </cell>
          <cell r="L229">
            <v>0</v>
          </cell>
          <cell r="M229"/>
          <cell r="N229">
            <v>0</v>
          </cell>
          <cell r="O229">
            <v>0.4</v>
          </cell>
          <cell r="P229">
            <v>0</v>
          </cell>
        </row>
        <row r="230">
          <cell r="B230" t="str">
            <v>VP033500</v>
          </cell>
          <cell r="C230" t="str">
            <v>CAPITAL SOLEIL FLUIDE 50+</v>
          </cell>
          <cell r="D230" t="str">
            <v>Capital Soleil</v>
          </cell>
          <cell r="E230" t="str">
            <v>SOLAIRES</v>
          </cell>
          <cell r="F230" t="str">
            <v>Importado</v>
          </cell>
          <cell r="G230" t="e">
            <v>#N/A</v>
          </cell>
          <cell r="H230">
            <v>0</v>
          </cell>
          <cell r="I230">
            <v>0</v>
          </cell>
          <cell r="J230"/>
          <cell r="K230">
            <v>0.4</v>
          </cell>
          <cell r="L230">
            <v>0</v>
          </cell>
          <cell r="M230"/>
          <cell r="N230"/>
          <cell r="O230">
            <v>0.4</v>
          </cell>
          <cell r="P230">
            <v>0</v>
          </cell>
        </row>
        <row r="231">
          <cell r="B231" t="str">
            <v>VP038600</v>
          </cell>
          <cell r="C231" t="str">
            <v>SLIM METRIC</v>
          </cell>
          <cell r="D231" t="str">
            <v>Minceur</v>
          </cell>
          <cell r="E231" t="str">
            <v>CELLULITE</v>
          </cell>
          <cell r="F231" t="str">
            <v>Importado</v>
          </cell>
          <cell r="G231" t="e">
            <v>#N/A</v>
          </cell>
          <cell r="H231">
            <v>0.22</v>
          </cell>
          <cell r="I231">
            <v>0</v>
          </cell>
          <cell r="J231"/>
          <cell r="K231">
            <v>0.4</v>
          </cell>
          <cell r="L231">
            <v>0</v>
          </cell>
          <cell r="M231"/>
          <cell r="N231"/>
          <cell r="O231">
            <v>0.4</v>
          </cell>
          <cell r="P231">
            <v>0</v>
          </cell>
        </row>
        <row r="232">
          <cell r="B232" t="str">
            <v>VP038700</v>
          </cell>
          <cell r="C232" t="str">
            <v>DERCOS CONDICIONADOR COM LUVA</v>
          </cell>
          <cell r="D232" t="str">
            <v>Dercos</v>
          </cell>
          <cell r="E232" t="str">
            <v>CAPILLAIRE</v>
          </cell>
          <cell r="F232" t="str">
            <v>Nacional</v>
          </cell>
          <cell r="G232" t="e">
            <v>#N/A</v>
          </cell>
          <cell r="H232">
            <v>7.0000000000000007E-2</v>
          </cell>
          <cell r="I232">
            <v>0</v>
          </cell>
          <cell r="J232"/>
          <cell r="K232">
            <v>0.4</v>
          </cell>
          <cell r="L232">
            <v>0</v>
          </cell>
          <cell r="M232"/>
          <cell r="N232"/>
          <cell r="O232">
            <v>0.4</v>
          </cell>
          <cell r="P232">
            <v>0</v>
          </cell>
        </row>
        <row r="233">
          <cell r="B233" t="str">
            <v>VP002200</v>
          </cell>
          <cell r="C233" t="str">
            <v>SOLUÇÃO MICELLAIRE 200ML</v>
          </cell>
          <cell r="D233" t="str">
            <v>Normaderm</v>
          </cell>
          <cell r="E233" t="str">
            <v>SOIN VISAGE</v>
          </cell>
          <cell r="F233" t="str">
            <v>Importado</v>
          </cell>
          <cell r="G233" t="e">
            <v>#N/A</v>
          </cell>
          <cell r="H233">
            <v>0.22</v>
          </cell>
          <cell r="I233">
            <v>0</v>
          </cell>
          <cell r="J233"/>
          <cell r="K233">
            <v>0.4</v>
          </cell>
          <cell r="L233">
            <v>0</v>
          </cell>
          <cell r="M233"/>
          <cell r="N233">
            <v>0</v>
          </cell>
          <cell r="O233">
            <v>0.4</v>
          </cell>
          <cell r="P233">
            <v>0</v>
          </cell>
        </row>
        <row r="234">
          <cell r="B234" t="str">
            <v>W12000</v>
          </cell>
          <cell r="C234" t="str">
            <v>Normaderm Gel Nettoyant Express 200ml</v>
          </cell>
          <cell r="D234" t="str">
            <v>Normaderm</v>
          </cell>
          <cell r="E234" t="str">
            <v>SOIN VISAGE</v>
          </cell>
          <cell r="F234" t="str">
            <v>Importado</v>
          </cell>
          <cell r="G234" t="e">
            <v>#N/A</v>
          </cell>
          <cell r="H234">
            <v>0.22</v>
          </cell>
          <cell r="I234">
            <v>0</v>
          </cell>
          <cell r="J234"/>
          <cell r="K234">
            <v>0.4</v>
          </cell>
          <cell r="L234">
            <v>0</v>
          </cell>
          <cell r="M234"/>
          <cell r="N234">
            <v>0</v>
          </cell>
          <cell r="O234">
            <v>0.4</v>
          </cell>
          <cell r="P234">
            <v>0</v>
          </cell>
        </row>
        <row r="235">
          <cell r="B235" t="str">
            <v>W12100</v>
          </cell>
          <cell r="C235" t="str">
            <v>NORMADERM TONIQUE ADSTRINGENT 200ML</v>
          </cell>
          <cell r="D235" t="str">
            <v>Normaderm</v>
          </cell>
          <cell r="E235" t="str">
            <v>SOIN VISAGE</v>
          </cell>
          <cell r="F235" t="str">
            <v>Importado</v>
          </cell>
          <cell r="G235" t="e">
            <v>#N/A</v>
          </cell>
          <cell r="H235">
            <v>0.22</v>
          </cell>
          <cell r="I235">
            <v>0</v>
          </cell>
          <cell r="J235">
            <v>79.900000000000006</v>
          </cell>
          <cell r="K235">
            <v>0.4</v>
          </cell>
          <cell r="L235">
            <v>41.166276346604221</v>
          </cell>
          <cell r="M235"/>
          <cell r="N235">
            <v>84.9</v>
          </cell>
          <cell r="O235">
            <v>0.4</v>
          </cell>
          <cell r="P235">
            <v>43.742388758782212</v>
          </cell>
        </row>
        <row r="236">
          <cell r="B236" t="str">
            <v>W12500</v>
          </cell>
          <cell r="C236" t="str">
            <v>NORMADERM HIDRATANTE BR 50ML</v>
          </cell>
          <cell r="D236" t="str">
            <v>Normaderm</v>
          </cell>
          <cell r="E236" t="str">
            <v>SOIN VISAGE</v>
          </cell>
          <cell r="F236" t="str">
            <v>Nacional</v>
          </cell>
          <cell r="G236" t="e">
            <v>#N/A</v>
          </cell>
          <cell r="H236">
            <v>0.22</v>
          </cell>
          <cell r="I236">
            <v>0</v>
          </cell>
          <cell r="J236"/>
          <cell r="K236">
            <v>0.4</v>
          </cell>
          <cell r="L236">
            <v>0</v>
          </cell>
          <cell r="M236"/>
          <cell r="N236">
            <v>0</v>
          </cell>
          <cell r="O236">
            <v>0.4</v>
          </cell>
          <cell r="P236">
            <v>0</v>
          </cell>
        </row>
        <row r="237">
          <cell r="B237" t="str">
            <v>W13000</v>
          </cell>
          <cell r="C237" t="str">
            <v>THERMAL FIX FPS 20</v>
          </cell>
          <cell r="D237" t="str">
            <v>Bi White</v>
          </cell>
          <cell r="E237" t="str">
            <v>SOIN VISAGE</v>
          </cell>
          <cell r="F237" t="str">
            <v>Importado</v>
          </cell>
          <cell r="G237" t="e">
            <v>#N/A</v>
          </cell>
          <cell r="H237">
            <v>0.22</v>
          </cell>
          <cell r="I237">
            <v>0</v>
          </cell>
          <cell r="J237"/>
          <cell r="K237">
            <v>0.4</v>
          </cell>
          <cell r="L237">
            <v>0</v>
          </cell>
          <cell r="M237"/>
          <cell r="N237">
            <v>0</v>
          </cell>
          <cell r="O237">
            <v>0.4</v>
          </cell>
          <cell r="P237">
            <v>0</v>
          </cell>
        </row>
        <row r="238">
          <cell r="B238" t="str">
            <v>W16200</v>
          </cell>
          <cell r="C238" t="str">
            <v>BI-WHITE ADVANCED</v>
          </cell>
          <cell r="D238" t="str">
            <v>Bi White</v>
          </cell>
          <cell r="E238" t="str">
            <v>SOIN VISAGE</v>
          </cell>
          <cell r="F238" t="str">
            <v>Importado</v>
          </cell>
          <cell r="G238" t="e">
            <v>#N/A</v>
          </cell>
          <cell r="H238">
            <v>0.22</v>
          </cell>
          <cell r="I238">
            <v>0</v>
          </cell>
          <cell r="J238"/>
          <cell r="K238">
            <v>0.4</v>
          </cell>
          <cell r="L238">
            <v>0</v>
          </cell>
          <cell r="M238"/>
          <cell r="N238">
            <v>0</v>
          </cell>
          <cell r="O238">
            <v>0.4</v>
          </cell>
          <cell r="P238">
            <v>0</v>
          </cell>
        </row>
        <row r="239">
          <cell r="B239" t="str">
            <v>W30000</v>
          </cell>
          <cell r="C239" t="str">
            <v>Lipidiose 1 200 ml</v>
          </cell>
          <cell r="D239" t="str">
            <v>Minceur</v>
          </cell>
          <cell r="E239" t="str">
            <v>CELLULITE</v>
          </cell>
          <cell r="F239" t="str">
            <v>Importado</v>
          </cell>
          <cell r="G239" t="e">
            <v>#N/A</v>
          </cell>
          <cell r="H239">
            <v>0.22</v>
          </cell>
          <cell r="I239">
            <v>0</v>
          </cell>
          <cell r="J239"/>
          <cell r="K239">
            <v>0.4</v>
          </cell>
          <cell r="L239">
            <v>0</v>
          </cell>
          <cell r="M239"/>
          <cell r="N239"/>
          <cell r="O239">
            <v>0.4</v>
          </cell>
          <cell r="P239">
            <v>0</v>
          </cell>
        </row>
        <row r="240">
          <cell r="B240" t="str">
            <v>W41100</v>
          </cell>
          <cell r="C240" t="str">
            <v>Traitament Anti-Transpirant Bille</v>
          </cell>
          <cell r="D240" t="str">
            <v>Deodorant Dermo-Tolerance</v>
          </cell>
          <cell r="E240" t="str">
            <v>HYGIENE</v>
          </cell>
          <cell r="F240" t="str">
            <v>Importado</v>
          </cell>
          <cell r="G240" t="e">
            <v>#N/A</v>
          </cell>
          <cell r="H240">
            <v>7.0000000000000007E-2</v>
          </cell>
          <cell r="I240">
            <v>0</v>
          </cell>
          <cell r="J240"/>
          <cell r="K240">
            <v>0.4</v>
          </cell>
          <cell r="L240">
            <v>0</v>
          </cell>
          <cell r="M240"/>
          <cell r="N240"/>
          <cell r="O240">
            <v>0.4</v>
          </cell>
          <cell r="P240">
            <v>0</v>
          </cell>
        </row>
        <row r="241">
          <cell r="B241" t="str">
            <v>W66200</v>
          </cell>
          <cell r="C241" t="str">
            <v>LIFTACTIV PRO FPS 15</v>
          </cell>
          <cell r="D241" t="str">
            <v>Liftactiv</v>
          </cell>
          <cell r="E241" t="str">
            <v>SOIN VISAGE</v>
          </cell>
          <cell r="F241" t="str">
            <v>Nacional</v>
          </cell>
          <cell r="G241" t="e">
            <v>#N/A</v>
          </cell>
          <cell r="H241">
            <v>0.22</v>
          </cell>
          <cell r="I241">
            <v>0</v>
          </cell>
          <cell r="J241"/>
          <cell r="K241">
            <v>0.4</v>
          </cell>
          <cell r="L241">
            <v>0</v>
          </cell>
          <cell r="M241"/>
          <cell r="N241">
            <v>0</v>
          </cell>
          <cell r="O241">
            <v>0.4</v>
          </cell>
          <cell r="P241">
            <v>0</v>
          </cell>
        </row>
        <row r="242">
          <cell r="B242" t="str">
            <v>VP001900</v>
          </cell>
          <cell r="C242" t="str">
            <v>LIFTACTIV PRO EYES 15ML</v>
          </cell>
          <cell r="D242" t="str">
            <v>Liftactiv</v>
          </cell>
          <cell r="E242" t="str">
            <v>SOIN VISAGE</v>
          </cell>
          <cell r="F242" t="str">
            <v>Importado</v>
          </cell>
          <cell r="G242" t="e">
            <v>#N/A</v>
          </cell>
          <cell r="H242">
            <v>0.22</v>
          </cell>
          <cell r="I242">
            <v>0</v>
          </cell>
          <cell r="J242"/>
          <cell r="K242">
            <v>0.4</v>
          </cell>
          <cell r="L242">
            <v>0</v>
          </cell>
          <cell r="M242"/>
          <cell r="N242">
            <v>0</v>
          </cell>
          <cell r="O242">
            <v>0.4</v>
          </cell>
          <cell r="P242">
            <v>0</v>
          </cell>
        </row>
        <row r="243">
          <cell r="B243" t="str">
            <v>VP002010</v>
          </cell>
          <cell r="C243" t="str">
            <v>LIFTACTIVPRO ESSENCE</v>
          </cell>
          <cell r="D243" t="str">
            <v>Liftactiv</v>
          </cell>
          <cell r="E243" t="str">
            <v>SOIN VISAGE</v>
          </cell>
          <cell r="F243" t="str">
            <v>Importado</v>
          </cell>
          <cell r="G243" t="e">
            <v>#N/A</v>
          </cell>
          <cell r="H243">
            <v>0.22</v>
          </cell>
          <cell r="I243">
            <v>0</v>
          </cell>
          <cell r="J243"/>
          <cell r="K243">
            <v>0.4</v>
          </cell>
          <cell r="L243">
            <v>0</v>
          </cell>
          <cell r="M243"/>
          <cell r="N243">
            <v>0</v>
          </cell>
          <cell r="O243">
            <v>0.4</v>
          </cell>
          <cell r="P243">
            <v>0</v>
          </cell>
        </row>
        <row r="244">
          <cell r="B244" t="str">
            <v>W42300</v>
          </cell>
          <cell r="C244" t="str">
            <v>Deodorant Dermo Tolerance Bille</v>
          </cell>
          <cell r="D244" t="str">
            <v>Deodorant Dermo-Tolerance</v>
          </cell>
          <cell r="E244" t="str">
            <v>HYGIENE</v>
          </cell>
          <cell r="F244" t="str">
            <v>Importado</v>
          </cell>
          <cell r="G244" t="e">
            <v>#N/A</v>
          </cell>
          <cell r="H244">
            <v>7.0000000000000007E-2</v>
          </cell>
          <cell r="I244">
            <v>0</v>
          </cell>
          <cell r="J244"/>
          <cell r="K244">
            <v>0.4</v>
          </cell>
          <cell r="L244">
            <v>0</v>
          </cell>
          <cell r="M244"/>
          <cell r="N244"/>
          <cell r="O244">
            <v>0.4</v>
          </cell>
          <cell r="P244">
            <v>0</v>
          </cell>
        </row>
        <row r="245">
          <cell r="B245" t="str">
            <v>VP026100</v>
          </cell>
          <cell r="C245" t="str">
            <v>NORMADERM NOITE </v>
          </cell>
          <cell r="D245" t="str">
            <v>Normaderm</v>
          </cell>
          <cell r="E245" t="str">
            <v>SOIN VISAGE</v>
          </cell>
          <cell r="F245" t="str">
            <v>Importado</v>
          </cell>
          <cell r="G245" t="e">
            <v>#N/A</v>
          </cell>
          <cell r="H245">
            <v>0.22</v>
          </cell>
          <cell r="I245">
            <v>0</v>
          </cell>
          <cell r="J245"/>
          <cell r="K245">
            <v>0.4</v>
          </cell>
          <cell r="L245">
            <v>0</v>
          </cell>
          <cell r="M245"/>
          <cell r="N245">
            <v>0</v>
          </cell>
          <cell r="O245">
            <v>0.4</v>
          </cell>
          <cell r="P245">
            <v>0</v>
          </cell>
        </row>
        <row r="246">
          <cell r="B246" t="str">
            <v>VP002000</v>
          </cell>
          <cell r="C246" t="str">
            <v>LIFTACTIV PRO NIGHT 50ML</v>
          </cell>
          <cell r="D246" t="str">
            <v>Liftactiv</v>
          </cell>
          <cell r="E246" t="str">
            <v>SOIN VISAGE</v>
          </cell>
          <cell r="F246" t="str">
            <v>Importado</v>
          </cell>
          <cell r="G246" t="e">
            <v>#N/A</v>
          </cell>
          <cell r="H246">
            <v>0.22</v>
          </cell>
          <cell r="I246">
            <v>0</v>
          </cell>
          <cell r="J246"/>
          <cell r="K246">
            <v>0.4</v>
          </cell>
          <cell r="L246">
            <v>0</v>
          </cell>
          <cell r="M246"/>
          <cell r="N246">
            <v>0</v>
          </cell>
          <cell r="O246">
            <v>0.4</v>
          </cell>
          <cell r="P246">
            <v>0</v>
          </cell>
        </row>
        <row r="247">
          <cell r="B247" t="str">
            <v>VP002800</v>
          </cell>
          <cell r="C247" t="str">
            <v>RETI C FPS 15</v>
          </cell>
          <cell r="D247" t="str">
            <v>Neovadiol</v>
          </cell>
          <cell r="E247" t="str">
            <v>SOIN VISAGE</v>
          </cell>
          <cell r="F247" t="str">
            <v>Importado</v>
          </cell>
          <cell r="G247" t="e">
            <v>#N/A</v>
          </cell>
          <cell r="H247">
            <v>0.22</v>
          </cell>
          <cell r="I247">
            <v>0</v>
          </cell>
          <cell r="J247"/>
          <cell r="K247">
            <v>0.4</v>
          </cell>
          <cell r="L247">
            <v>0</v>
          </cell>
          <cell r="M247"/>
          <cell r="N247">
            <v>0</v>
          </cell>
          <cell r="O247">
            <v>0.4</v>
          </cell>
          <cell r="P247">
            <v>0</v>
          </cell>
        </row>
        <row r="248">
          <cell r="B248" t="str">
            <v>W65800</v>
          </cell>
          <cell r="C248" t="str">
            <v>CS LAIT ENF IP60 T100MLS/EF/GB SFM</v>
          </cell>
          <cell r="D248" t="str">
            <v>Capital Soleil</v>
          </cell>
          <cell r="E248" t="str">
            <v>SOLAIRES</v>
          </cell>
          <cell r="F248" t="str">
            <v>Importado</v>
          </cell>
          <cell r="G248" t="e">
            <v>#N/A</v>
          </cell>
          <cell r="H248">
            <v>0</v>
          </cell>
          <cell r="I248">
            <v>0</v>
          </cell>
          <cell r="J248"/>
          <cell r="K248">
            <v>0.4</v>
          </cell>
          <cell r="L248">
            <v>0</v>
          </cell>
          <cell r="M248"/>
          <cell r="N248"/>
          <cell r="O248">
            <v>0.4</v>
          </cell>
          <cell r="P248">
            <v>0</v>
          </cell>
        </row>
        <row r="249">
          <cell r="B249" t="str">
            <v>M8542100</v>
          </cell>
          <cell r="C249" t="str">
            <v>VCY NMD ESPUMA DE LIMP 150ML</v>
          </cell>
          <cell r="D249" t="str">
            <v>Normaderm</v>
          </cell>
          <cell r="E249" t="str">
            <v>SOIN VISAGE</v>
          </cell>
          <cell r="F249" t="str">
            <v>Importado</v>
          </cell>
          <cell r="G249" t="e">
            <v>#N/A</v>
          </cell>
          <cell r="H249">
            <v>0.1</v>
          </cell>
          <cell r="I249">
            <v>0</v>
          </cell>
          <cell r="J249"/>
          <cell r="K249">
            <v>0.4</v>
          </cell>
          <cell r="L249">
            <v>0</v>
          </cell>
          <cell r="M249"/>
          <cell r="N249">
            <v>0</v>
          </cell>
          <cell r="O249">
            <v>0.4</v>
          </cell>
          <cell r="P249">
            <v>0</v>
          </cell>
        </row>
        <row r="250">
          <cell r="B250" t="str">
            <v>M0354201</v>
          </cell>
          <cell r="C250" t="str">
            <v>VCY NEOVADIOL CONCEN 30ML</v>
          </cell>
          <cell r="D250" t="str">
            <v>Neovadiol</v>
          </cell>
          <cell r="E250" t="str">
            <v>SOIN VISAGE</v>
          </cell>
          <cell r="F250" t="str">
            <v>Importado</v>
          </cell>
          <cell r="G250" t="e">
            <v>#N/A</v>
          </cell>
          <cell r="H250">
            <v>0.22</v>
          </cell>
          <cell r="I250">
            <v>0</v>
          </cell>
          <cell r="J250">
            <v>224.9</v>
          </cell>
          <cell r="K250">
            <v>0.4</v>
          </cell>
          <cell r="L250">
            <v>141.36571428571432</v>
          </cell>
          <cell r="M250"/>
          <cell r="N250">
            <v>249.9</v>
          </cell>
          <cell r="O250">
            <v>0.4</v>
          </cell>
          <cell r="P250">
            <v>157.08000000000001</v>
          </cell>
        </row>
        <row r="251">
          <cell r="B251" t="str">
            <v>M0354200</v>
          </cell>
          <cell r="C251" t="str">
            <v>VCY NEOVADIOL CONCENTRADO 30ML</v>
          </cell>
          <cell r="D251" t="str">
            <v>Neovadiol</v>
          </cell>
          <cell r="E251" t="str">
            <v>SOIN VISAGE</v>
          </cell>
          <cell r="F251" t="str">
            <v>Importado</v>
          </cell>
          <cell r="G251" t="str">
            <v>ANTIRRUGAS TOTAL</v>
          </cell>
          <cell r="H251">
            <v>0.22</v>
          </cell>
          <cell r="I251">
            <v>39361</v>
          </cell>
          <cell r="J251">
            <v>224.9</v>
          </cell>
          <cell r="K251">
            <v>0.4</v>
          </cell>
          <cell r="L251">
            <v>115.87353629976585</v>
          </cell>
          <cell r="M251"/>
          <cell r="N251">
            <v>249.9</v>
          </cell>
          <cell r="O251">
            <v>0.4</v>
          </cell>
          <cell r="P251">
            <v>128.75409836065577</v>
          </cell>
        </row>
        <row r="252">
          <cell r="B252" t="str">
            <v>M4252200</v>
          </cell>
          <cell r="C252" t="str">
            <v>VCY IDEALIA OLHOS 15ML</v>
          </cell>
          <cell r="D252" t="str">
            <v>IDEALIA</v>
          </cell>
          <cell r="E252" t="str">
            <v>SOIN VISAGE</v>
          </cell>
          <cell r="F252" t="str">
            <v>Importado</v>
          </cell>
          <cell r="G252" t="str">
            <v>ANTIRRUGAS TOTAL</v>
          </cell>
          <cell r="H252">
            <v>0.22</v>
          </cell>
          <cell r="I252">
            <v>62897</v>
          </cell>
          <cell r="J252">
            <v>149.9</v>
          </cell>
          <cell r="K252">
            <v>0.4</v>
          </cell>
          <cell r="L252">
            <v>77.23185011709603</v>
          </cell>
          <cell r="M252"/>
          <cell r="N252">
            <v>169.9</v>
          </cell>
          <cell r="O252">
            <v>0.4</v>
          </cell>
          <cell r="P252">
            <v>87.536299765807982</v>
          </cell>
        </row>
        <row r="253">
          <cell r="B253" t="str">
            <v>M2980601</v>
          </cell>
          <cell r="C253" t="str">
            <v>VCY DEO AEROSOL  48H RENO 125ML</v>
          </cell>
          <cell r="D253" t="str">
            <v>Deodorant Dermo-Tolerance</v>
          </cell>
          <cell r="E253" t="str">
            <v>HYGIENE</v>
          </cell>
          <cell r="F253" t="str">
            <v>Importado</v>
          </cell>
          <cell r="G253" t="e">
            <v>#N/A</v>
          </cell>
          <cell r="H253">
            <v>7.0000000000000007E-2</v>
          </cell>
          <cell r="I253">
            <v>0</v>
          </cell>
          <cell r="J253"/>
          <cell r="K253">
            <v>0.4</v>
          </cell>
          <cell r="L253">
            <v>0</v>
          </cell>
          <cell r="M253"/>
          <cell r="N253"/>
          <cell r="O253">
            <v>0.4</v>
          </cell>
          <cell r="P253">
            <v>0</v>
          </cell>
        </row>
        <row r="254">
          <cell r="B254" t="str">
            <v>M8073700</v>
          </cell>
          <cell r="C254" t="str">
            <v>VCY CS BRUM HIDRAT FPS 30 200ML</v>
          </cell>
          <cell r="D254" t="str">
            <v>Capital Soleil</v>
          </cell>
          <cell r="E254" t="str">
            <v>SOLAIRES</v>
          </cell>
          <cell r="F254" t="str">
            <v>Importado</v>
          </cell>
          <cell r="G254" t="str">
            <v>SOLAR TOTAL</v>
          </cell>
          <cell r="H254">
            <v>0</v>
          </cell>
          <cell r="I254">
            <v>37561</v>
          </cell>
          <cell r="J254">
            <v>74.900000000000006</v>
          </cell>
          <cell r="K254">
            <v>0.4</v>
          </cell>
          <cell r="L254">
            <v>47.080000000000005</v>
          </cell>
          <cell r="M254"/>
          <cell r="N254">
            <v>84.9</v>
          </cell>
          <cell r="O254">
            <v>0.4</v>
          </cell>
          <cell r="P254">
            <v>53.365714285714297</v>
          </cell>
        </row>
        <row r="255">
          <cell r="B255" t="str">
            <v>M8074100</v>
          </cell>
          <cell r="C255" t="str">
            <v>VCY CS BRUM HIDRAT FPS 50 200ML</v>
          </cell>
          <cell r="D255" t="str">
            <v>Capital Soleil</v>
          </cell>
          <cell r="E255" t="str">
            <v>SOLAIRES</v>
          </cell>
          <cell r="F255" t="str">
            <v>Importado</v>
          </cell>
          <cell r="G255" t="e">
            <v>#N/A</v>
          </cell>
          <cell r="H255">
            <v>0</v>
          </cell>
          <cell r="I255">
            <v>47171</v>
          </cell>
          <cell r="J255">
            <v>79.900000000000006</v>
          </cell>
          <cell r="K255">
            <v>0.4</v>
          </cell>
          <cell r="L255">
            <v>50.222857142857144</v>
          </cell>
          <cell r="M255"/>
          <cell r="N255">
            <v>89.9</v>
          </cell>
          <cell r="O255">
            <v>0.4</v>
          </cell>
          <cell r="P255">
            <v>56.508571428571436</v>
          </cell>
        </row>
        <row r="256">
          <cell r="B256" t="str">
            <v>H1514200</v>
          </cell>
          <cell r="C256" t="str">
            <v>VCY CAPSOL CLARIFY FPS60 50G</v>
          </cell>
          <cell r="D256" t="str">
            <v>Capital Soleil</v>
          </cell>
          <cell r="E256" t="str">
            <v>SOLAIRES</v>
          </cell>
          <cell r="F256" t="str">
            <v>Nacional</v>
          </cell>
          <cell r="G256" t="str">
            <v>SOLAR TOTAL</v>
          </cell>
          <cell r="H256">
            <v>0</v>
          </cell>
          <cell r="I256">
            <v>91502</v>
          </cell>
          <cell r="J256">
            <v>79.900000000000006</v>
          </cell>
          <cell r="K256">
            <v>0.4</v>
          </cell>
          <cell r="L256">
            <v>50.222857142857144</v>
          </cell>
          <cell r="M256"/>
          <cell r="N256">
            <v>89.9</v>
          </cell>
          <cell r="O256">
            <v>0.4</v>
          </cell>
          <cell r="P256">
            <v>56.508571428571436</v>
          </cell>
        </row>
        <row r="257">
          <cell r="B257" t="str">
            <v>M6804600</v>
          </cell>
          <cell r="C257" t="str">
            <v>VCY IDEALIA LIFE SERUM INTER2 30ML</v>
          </cell>
          <cell r="D257" t="str">
            <v>IDEALIA</v>
          </cell>
          <cell r="E257" t="str">
            <v>SOIN VISAGE</v>
          </cell>
          <cell r="F257" t="str">
            <v>Importado</v>
          </cell>
          <cell r="G257" t="str">
            <v>ANTIRRUGAS TOTAL</v>
          </cell>
          <cell r="H257">
            <v>0.22</v>
          </cell>
          <cell r="I257">
            <v>18466</v>
          </cell>
          <cell r="J257">
            <v>196.9</v>
          </cell>
          <cell r="K257">
            <v>0.4</v>
          </cell>
          <cell r="L257">
            <v>101.4473067915691</v>
          </cell>
          <cell r="M257"/>
          <cell r="N257">
            <v>214.9</v>
          </cell>
          <cell r="O257">
            <v>0.4</v>
          </cell>
          <cell r="P257">
            <v>110.72131147540983</v>
          </cell>
        </row>
        <row r="258">
          <cell r="B258" t="str">
            <v>M0366100</v>
          </cell>
          <cell r="C258" t="str">
            <v>VCY CELLUDESTOCK OVERNIGHT 150ML</v>
          </cell>
          <cell r="D258" t="str">
            <v>Minceur</v>
          </cell>
          <cell r="E258" t="str">
            <v>CELLULITE</v>
          </cell>
          <cell r="F258" t="str">
            <v>Importado</v>
          </cell>
          <cell r="G258" t="e">
            <v>#N/A</v>
          </cell>
          <cell r="H258">
            <v>0.22</v>
          </cell>
          <cell r="I258">
            <v>42507</v>
          </cell>
          <cell r="J258">
            <v>139.9</v>
          </cell>
          <cell r="K258">
            <v>0.4</v>
          </cell>
          <cell r="L258">
            <v>72.079625292740062</v>
          </cell>
          <cell r="M258"/>
          <cell r="N258">
            <v>159.9</v>
          </cell>
          <cell r="O258">
            <v>0.4</v>
          </cell>
          <cell r="P258">
            <v>82.384074941451999</v>
          </cell>
        </row>
        <row r="259">
          <cell r="B259" t="str">
            <v>M0366101</v>
          </cell>
          <cell r="C259" t="str">
            <v>VCY CELLU OVERNIGHT 200ML</v>
          </cell>
          <cell r="D259" t="str">
            <v>Minceur</v>
          </cell>
          <cell r="E259" t="str">
            <v>CELLULITE</v>
          </cell>
          <cell r="F259" t="str">
            <v>Importado</v>
          </cell>
          <cell r="G259" t="str">
            <v>CORPO OUTROS</v>
          </cell>
          <cell r="H259">
            <v>0.22</v>
          </cell>
          <cell r="I259">
            <v>0</v>
          </cell>
          <cell r="J259">
            <v>139.9</v>
          </cell>
          <cell r="K259">
            <v>0.4</v>
          </cell>
          <cell r="L259">
            <v>72.079625292740062</v>
          </cell>
          <cell r="M259"/>
          <cell r="N259">
            <v>159.9</v>
          </cell>
          <cell r="O259">
            <v>0.4</v>
          </cell>
          <cell r="P259">
            <v>82.384074941451999</v>
          </cell>
        </row>
        <row r="260">
          <cell r="B260" t="str">
            <v>M5542701</v>
          </cell>
          <cell r="C260" t="str">
            <v>VCY DERMABLEND PO COMPACTO FIXADOR</v>
          </cell>
          <cell r="D260" t="str">
            <v>DERMABLEND</v>
          </cell>
          <cell r="E260" t="str">
            <v>DERMABLEND</v>
          </cell>
          <cell r="F260" t="str">
            <v>Importado</v>
          </cell>
          <cell r="G260" t="str">
            <v>MAQUIAGEM</v>
          </cell>
          <cell r="H260">
            <v>0.22</v>
          </cell>
          <cell r="I260">
            <v>1890</v>
          </cell>
          <cell r="J260">
            <v>149.9</v>
          </cell>
          <cell r="K260">
            <v>0.4</v>
          </cell>
          <cell r="L260">
            <v>77.23185011709603</v>
          </cell>
          <cell r="M260"/>
          <cell r="N260">
            <v>164.9</v>
          </cell>
          <cell r="O260">
            <v>0.4</v>
          </cell>
          <cell r="P260">
            <v>84.960187353629976</v>
          </cell>
        </row>
        <row r="261">
          <cell r="B261" t="str">
            <v>M5541401</v>
          </cell>
          <cell r="C261" t="str">
            <v>VCY DBD BASE FLUIDA FACIAL 15 30ML</v>
          </cell>
          <cell r="D261" t="str">
            <v>DERMABLEND</v>
          </cell>
          <cell r="E261" t="str">
            <v>DERMABLEND</v>
          </cell>
          <cell r="F261" t="str">
            <v>Importado</v>
          </cell>
          <cell r="G261" t="str">
            <v>MAQUIAGEM</v>
          </cell>
          <cell r="H261">
            <v>0.22</v>
          </cell>
          <cell r="I261">
            <v>2508</v>
          </cell>
          <cell r="J261">
            <v>129.9</v>
          </cell>
          <cell r="K261">
            <v>0.4</v>
          </cell>
          <cell r="L261">
            <v>66.927400468384079</v>
          </cell>
          <cell r="M261"/>
          <cell r="N261">
            <v>149.9</v>
          </cell>
          <cell r="O261">
            <v>0.4</v>
          </cell>
          <cell r="P261">
            <v>77.23185011709603</v>
          </cell>
        </row>
        <row r="262">
          <cell r="B262" t="str">
            <v>M5541501</v>
          </cell>
          <cell r="C262" t="str">
            <v>VCY DBD BASE FLUIDA FACIAL 25 30ML</v>
          </cell>
          <cell r="D262" t="str">
            <v>DERMABLEND</v>
          </cell>
          <cell r="E262" t="str">
            <v>DERMABLEND</v>
          </cell>
          <cell r="F262" t="str">
            <v>Importado</v>
          </cell>
          <cell r="G262" t="str">
            <v>MAQUIAGEM</v>
          </cell>
          <cell r="H262">
            <v>0.22</v>
          </cell>
          <cell r="I262">
            <v>4419</v>
          </cell>
          <cell r="J262">
            <v>129.9</v>
          </cell>
          <cell r="K262">
            <v>0.4</v>
          </cell>
          <cell r="L262">
            <v>66.927400468384079</v>
          </cell>
          <cell r="M262"/>
          <cell r="N262">
            <v>149.9</v>
          </cell>
          <cell r="O262">
            <v>0.4</v>
          </cell>
          <cell r="P262">
            <v>77.23185011709603</v>
          </cell>
        </row>
        <row r="263">
          <cell r="B263" t="str">
            <v>M5541601</v>
          </cell>
          <cell r="C263" t="str">
            <v>VCY DBD BASE FLUIDA FACIAL 35 30ML</v>
          </cell>
          <cell r="D263" t="str">
            <v>DERMABLEND</v>
          </cell>
          <cell r="E263" t="str">
            <v>DERMABLEND</v>
          </cell>
          <cell r="F263" t="str">
            <v>Importado</v>
          </cell>
          <cell r="G263" t="str">
            <v>MAQUIAGEM</v>
          </cell>
          <cell r="H263">
            <v>0.22</v>
          </cell>
          <cell r="I263">
            <v>2717</v>
          </cell>
          <cell r="J263">
            <v>129.9</v>
          </cell>
          <cell r="K263">
            <v>0.4</v>
          </cell>
          <cell r="L263">
            <v>66.927400468384079</v>
          </cell>
          <cell r="M263"/>
          <cell r="N263">
            <v>149.9</v>
          </cell>
          <cell r="O263">
            <v>0.4</v>
          </cell>
          <cell r="P263">
            <v>77.23185011709603</v>
          </cell>
        </row>
        <row r="264">
          <cell r="B264" t="str">
            <v>M5541801</v>
          </cell>
          <cell r="C264" t="str">
            <v>VCY DBD BASE FLUIDA FACIAL 55 30ML</v>
          </cell>
          <cell r="D264" t="str">
            <v>DERMABLEND</v>
          </cell>
          <cell r="E264" t="str">
            <v>DERMABLEND</v>
          </cell>
          <cell r="F264" t="str">
            <v>Importado</v>
          </cell>
          <cell r="G264" t="str">
            <v>MAQUIAGEM</v>
          </cell>
          <cell r="H264">
            <v>0.22</v>
          </cell>
          <cell r="I264">
            <v>1167</v>
          </cell>
          <cell r="J264">
            <v>129.9</v>
          </cell>
          <cell r="K264">
            <v>0.4</v>
          </cell>
          <cell r="L264">
            <v>66.927400468384079</v>
          </cell>
          <cell r="M264"/>
          <cell r="N264">
            <v>149.9</v>
          </cell>
          <cell r="O264">
            <v>0.4</v>
          </cell>
          <cell r="P264">
            <v>77.23185011709603</v>
          </cell>
        </row>
        <row r="265">
          <cell r="B265" t="str">
            <v>M6334900</v>
          </cell>
          <cell r="C265" t="str">
            <v>VCY DBD BASE COMPACTA 15 10ML</v>
          </cell>
          <cell r="D265" t="str">
            <v>DERMABLEND</v>
          </cell>
          <cell r="E265" t="str">
            <v>DERMABLEND</v>
          </cell>
          <cell r="F265" t="str">
            <v>Importado</v>
          </cell>
          <cell r="G265" t="str">
            <v>MAQUIAGEM</v>
          </cell>
          <cell r="H265">
            <v>0.22</v>
          </cell>
          <cell r="I265">
            <v>1059</v>
          </cell>
          <cell r="J265">
            <v>139.9</v>
          </cell>
          <cell r="K265">
            <v>0.4</v>
          </cell>
          <cell r="L265">
            <v>72.079625292740062</v>
          </cell>
          <cell r="M265"/>
          <cell r="N265">
            <v>169.9</v>
          </cell>
          <cell r="O265">
            <v>0.4</v>
          </cell>
          <cell r="P265">
            <v>87.536299765807982</v>
          </cell>
        </row>
        <row r="266">
          <cell r="B266" t="str">
            <v>M6335100</v>
          </cell>
          <cell r="C266" t="str">
            <v>VCY DBD BASE COMPACTA 55 10ML</v>
          </cell>
          <cell r="D266" t="str">
            <v>DERMABLEND</v>
          </cell>
          <cell r="E266" t="str">
            <v>DERMABLEND</v>
          </cell>
          <cell r="F266" t="str">
            <v>Importado</v>
          </cell>
          <cell r="G266" t="str">
            <v>MAQUIAGEM</v>
          </cell>
          <cell r="H266">
            <v>0.22</v>
          </cell>
          <cell r="I266">
            <v>876</v>
          </cell>
          <cell r="J266">
            <v>139.9</v>
          </cell>
          <cell r="K266">
            <v>0.4</v>
          </cell>
          <cell r="L266">
            <v>72.079625292740062</v>
          </cell>
          <cell r="M266"/>
          <cell r="N266">
            <v>169.9</v>
          </cell>
          <cell r="O266">
            <v>0.4</v>
          </cell>
          <cell r="P266">
            <v>87.536299765807982</v>
          </cell>
        </row>
        <row r="267">
          <cell r="B267" t="str">
            <v>M6335200</v>
          </cell>
          <cell r="C267" t="str">
            <v>VCY DBD BASE COMPACTA 35 10ML</v>
          </cell>
          <cell r="D267" t="str">
            <v>DERMABLEND</v>
          </cell>
          <cell r="E267" t="str">
            <v>DERMABLEND</v>
          </cell>
          <cell r="F267" t="str">
            <v>Importado</v>
          </cell>
          <cell r="G267" t="str">
            <v>MAQUIAGEM</v>
          </cell>
          <cell r="H267">
            <v>0.22</v>
          </cell>
          <cell r="I267">
            <v>1463</v>
          </cell>
          <cell r="J267">
            <v>139.9</v>
          </cell>
          <cell r="K267">
            <v>0.4</v>
          </cell>
          <cell r="L267">
            <v>72.079625292740062</v>
          </cell>
          <cell r="M267"/>
          <cell r="N267">
            <v>169.9</v>
          </cell>
          <cell r="O267">
            <v>0.4</v>
          </cell>
          <cell r="P267">
            <v>87.536299765807982</v>
          </cell>
        </row>
        <row r="268">
          <cell r="B268" t="str">
            <v>M6335300</v>
          </cell>
          <cell r="C268" t="str">
            <v>VCY DBD BASE COMPACTA 25 10ML</v>
          </cell>
          <cell r="D268" t="str">
            <v>DERMABLEND</v>
          </cell>
          <cell r="E268" t="str">
            <v>DERMABLEND</v>
          </cell>
          <cell r="F268" t="str">
            <v>Importado</v>
          </cell>
          <cell r="G268" t="str">
            <v>MAQUIAGEM</v>
          </cell>
          <cell r="H268">
            <v>0.22</v>
          </cell>
          <cell r="I268">
            <v>1524</v>
          </cell>
          <cell r="J268">
            <v>139.9</v>
          </cell>
          <cell r="K268">
            <v>0.4</v>
          </cell>
          <cell r="L268">
            <v>72.079625292740062</v>
          </cell>
          <cell r="M268"/>
          <cell r="N268">
            <v>169.9</v>
          </cell>
          <cell r="O268">
            <v>0.4</v>
          </cell>
          <cell r="P268">
            <v>87.536299765807982</v>
          </cell>
        </row>
        <row r="269">
          <cell r="B269" t="str">
            <v>M6336400</v>
          </cell>
          <cell r="C269" t="str">
            <v>VCY DBD BASTAO CORRETIVO 15 4,5G</v>
          </cell>
          <cell r="D269" t="str">
            <v>DERMABLEND</v>
          </cell>
          <cell r="E269" t="str">
            <v>DERMABLEND</v>
          </cell>
          <cell r="F269" t="str">
            <v>Importado</v>
          </cell>
          <cell r="G269" t="str">
            <v>MAQUIAGEM</v>
          </cell>
          <cell r="H269">
            <v>0.22</v>
          </cell>
          <cell r="I269">
            <v>1409</v>
          </cell>
          <cell r="J269">
            <v>119.9</v>
          </cell>
          <cell r="K269">
            <v>0.4</v>
          </cell>
          <cell r="L269">
            <v>61.775175644028117</v>
          </cell>
          <cell r="M269"/>
          <cell r="N269">
            <v>139.9</v>
          </cell>
          <cell r="O269">
            <v>0.4</v>
          </cell>
          <cell r="P269">
            <v>72.079625292740062</v>
          </cell>
        </row>
        <row r="270">
          <cell r="B270" t="str">
            <v>M6336500</v>
          </cell>
          <cell r="C270" t="str">
            <v>VCY DBD BASTAO CORRETIVO 25 4,5G</v>
          </cell>
          <cell r="D270" t="str">
            <v>DERMABLEND</v>
          </cell>
          <cell r="E270" t="str">
            <v>DERMABLEND</v>
          </cell>
          <cell r="F270" t="str">
            <v>Importado</v>
          </cell>
          <cell r="G270" t="str">
            <v>MAQUIAGEM</v>
          </cell>
          <cell r="H270">
            <v>0.22</v>
          </cell>
          <cell r="I270">
            <v>1873</v>
          </cell>
          <cell r="J270">
            <v>119.9</v>
          </cell>
          <cell r="K270">
            <v>0.4</v>
          </cell>
          <cell r="L270">
            <v>61.775175644028117</v>
          </cell>
          <cell r="M270"/>
          <cell r="N270">
            <v>139.9</v>
          </cell>
          <cell r="O270">
            <v>0.4</v>
          </cell>
          <cell r="P270">
            <v>72.079625292740062</v>
          </cell>
        </row>
        <row r="271">
          <cell r="B271" t="str">
            <v>M6336600</v>
          </cell>
          <cell r="C271" t="str">
            <v>VCY DBD BASTAO CORRETIVO 35 4,5G</v>
          </cell>
          <cell r="D271" t="str">
            <v>DERMABLEND</v>
          </cell>
          <cell r="E271" t="str">
            <v>DERMABLEND</v>
          </cell>
          <cell r="F271" t="str">
            <v>Importado</v>
          </cell>
          <cell r="G271" t="str">
            <v>MAQUIAGEM</v>
          </cell>
          <cell r="H271">
            <v>0.22</v>
          </cell>
          <cell r="I271">
            <v>1510</v>
          </cell>
          <cell r="J271">
            <v>119.9</v>
          </cell>
          <cell r="K271">
            <v>0.4</v>
          </cell>
          <cell r="L271">
            <v>61.775175644028117</v>
          </cell>
          <cell r="M271"/>
          <cell r="N271">
            <v>139.9</v>
          </cell>
          <cell r="O271">
            <v>0.4</v>
          </cell>
          <cell r="P271">
            <v>72.079625292740062</v>
          </cell>
        </row>
        <row r="272">
          <cell r="B272" t="str">
            <v>M6336800</v>
          </cell>
          <cell r="C272" t="str">
            <v>VCY DBD BASTAO CORRETIVO 45 4,5G</v>
          </cell>
          <cell r="D272" t="str">
            <v>DERMABLEND</v>
          </cell>
          <cell r="E272" t="str">
            <v>DERMABLEND</v>
          </cell>
          <cell r="F272" t="str">
            <v>Importado</v>
          </cell>
          <cell r="G272" t="str">
            <v>MAQUIAGEM</v>
          </cell>
          <cell r="H272">
            <v>0.22</v>
          </cell>
          <cell r="I272">
            <v>807</v>
          </cell>
          <cell r="J272">
            <v>119.9</v>
          </cell>
          <cell r="K272">
            <v>0.4</v>
          </cell>
          <cell r="L272">
            <v>61.775175644028117</v>
          </cell>
          <cell r="M272"/>
          <cell r="N272">
            <v>139.9</v>
          </cell>
          <cell r="O272">
            <v>0.4</v>
          </cell>
          <cell r="P272">
            <v>72.079625292740062</v>
          </cell>
        </row>
        <row r="273">
          <cell r="B273" t="str">
            <v>M0700305</v>
          </cell>
          <cell r="C273" t="str">
            <v>VCY IDEAL SOLEIL HYDRATING MILK FPS30</v>
          </cell>
          <cell r="D273" t="str">
            <v>Capital Soleil</v>
          </cell>
          <cell r="E273" t="str">
            <v>SOLAIRES</v>
          </cell>
          <cell r="F273" t="str">
            <v>Importado</v>
          </cell>
          <cell r="G273" t="e">
            <v>#N/A</v>
          </cell>
          <cell r="H273">
            <v>0</v>
          </cell>
          <cell r="I273">
            <v>0</v>
          </cell>
          <cell r="J273"/>
          <cell r="K273"/>
          <cell r="L273">
            <v>0</v>
          </cell>
          <cell r="M273"/>
          <cell r="N273"/>
          <cell r="O273"/>
          <cell r="P273">
            <v>0</v>
          </cell>
        </row>
        <row r="274">
          <cell r="B274" t="str">
            <v>M9045500</v>
          </cell>
          <cell r="C274" t="str">
            <v>VCY NORMADERM SKIN CORRECTOR 50ML</v>
          </cell>
          <cell r="D274" t="str">
            <v>Normaderm</v>
          </cell>
          <cell r="E274" t="str">
            <v>SOIN VISAGE</v>
          </cell>
          <cell r="F274" t="str">
            <v>Importado</v>
          </cell>
          <cell r="G274" t="str">
            <v>ACNE TRATAMENTO</v>
          </cell>
          <cell r="H274">
            <v>0.22</v>
          </cell>
          <cell r="I274">
            <v>36248</v>
          </cell>
          <cell r="J274">
            <v>89.9</v>
          </cell>
          <cell r="K274">
            <v>0.4</v>
          </cell>
          <cell r="L274">
            <v>46.318501170960197</v>
          </cell>
          <cell r="M274"/>
          <cell r="N274">
            <v>99.9</v>
          </cell>
          <cell r="O274">
            <v>0.4</v>
          </cell>
          <cell r="P274">
            <v>51.470725995316165</v>
          </cell>
        </row>
        <row r="275">
          <cell r="B275" t="str">
            <v>M9045501</v>
          </cell>
          <cell r="C275" t="str">
            <v>VCY NORMADERM SKIN CORRECTOR</v>
          </cell>
          <cell r="D275" t="str">
            <v>Normaderm</v>
          </cell>
          <cell r="E275" t="str">
            <v>SOIN VISAGE</v>
          </cell>
          <cell r="F275" t="str">
            <v>Importado</v>
          </cell>
          <cell r="G275" t="e">
            <v>#N/A</v>
          </cell>
          <cell r="H275">
            <v>0.22</v>
          </cell>
          <cell r="I275">
            <v>0</v>
          </cell>
          <cell r="J275">
            <v>89.9</v>
          </cell>
          <cell r="K275">
            <v>0.4</v>
          </cell>
          <cell r="L275">
            <v>46.318501170960197</v>
          </cell>
          <cell r="M275"/>
          <cell r="N275">
            <v>99.9</v>
          </cell>
          <cell r="O275">
            <v>0.4</v>
          </cell>
          <cell r="P275">
            <v>51.470725995316165</v>
          </cell>
        </row>
        <row r="276">
          <cell r="B276" t="str">
            <v>VP037400</v>
          </cell>
          <cell r="C276" t="str">
            <v>CAPITAL SOLEIL MICRO FLUID 50 + RENO</v>
          </cell>
          <cell r="D276" t="str">
            <v>Capital Soleil</v>
          </cell>
          <cell r="E276" t="str">
            <v>SOLAIRES</v>
          </cell>
          <cell r="F276" t="str">
            <v>Importado</v>
          </cell>
          <cell r="G276" t="str">
            <v>SOLAR TOTAL</v>
          </cell>
          <cell r="H276">
            <v>0</v>
          </cell>
          <cell r="I276">
            <v>-1</v>
          </cell>
          <cell r="J276"/>
          <cell r="K276"/>
          <cell r="L276">
            <v>0</v>
          </cell>
          <cell r="M276"/>
          <cell r="N276"/>
          <cell r="O276"/>
          <cell r="P276">
            <v>0</v>
          </cell>
        </row>
        <row r="277">
          <cell r="B277" t="str">
            <v>W61500</v>
          </cell>
          <cell r="C277" t="str">
            <v>Dercos Shpoo Dermo Apaisant Cab Oleosos</v>
          </cell>
          <cell r="D277" t="str">
            <v>Dercos</v>
          </cell>
          <cell r="E277" t="str">
            <v>CAPILLAIRE</v>
          </cell>
          <cell r="F277" t="str">
            <v>Importado</v>
          </cell>
          <cell r="G277" t="e">
            <v>#N/A</v>
          </cell>
          <cell r="H277">
            <v>7.0000000000000007E-2</v>
          </cell>
          <cell r="I277">
            <v>0</v>
          </cell>
          <cell r="J277">
            <v>66.900000000000006</v>
          </cell>
          <cell r="K277">
            <v>0.4</v>
          </cell>
          <cell r="L277">
            <v>42.05142857142858</v>
          </cell>
          <cell r="M277"/>
          <cell r="N277">
            <v>74.900000000000006</v>
          </cell>
          <cell r="O277">
            <v>0.4</v>
          </cell>
          <cell r="P277">
            <v>47.080000000000005</v>
          </cell>
        </row>
        <row r="278">
          <cell r="B278" t="str">
            <v>W65200</v>
          </cell>
          <cell r="C278" t="str">
            <v>Dercos masque nutrition 150 ml</v>
          </cell>
          <cell r="D278" t="str">
            <v>Dercos</v>
          </cell>
          <cell r="E278" t="str">
            <v>CAPILLAIRE</v>
          </cell>
          <cell r="F278" t="str">
            <v>Importado</v>
          </cell>
          <cell r="G278" t="e">
            <v>#N/A</v>
          </cell>
          <cell r="H278">
            <v>0.22</v>
          </cell>
          <cell r="I278">
            <v>0</v>
          </cell>
          <cell r="J278"/>
          <cell r="K278"/>
          <cell r="L278">
            <v>0</v>
          </cell>
          <cell r="M278"/>
          <cell r="N278"/>
          <cell r="O278"/>
          <cell r="P278">
            <v>0</v>
          </cell>
        </row>
        <row r="279">
          <cell r="B279" t="str">
            <v>17222505</v>
          </cell>
          <cell r="C279" t="str">
            <v>VCY DERMABLEND PO FIXADOR RENO</v>
          </cell>
          <cell r="D279" t="str">
            <v>DERMABLEND</v>
          </cell>
          <cell r="E279" t="str">
            <v>DERMABLEND</v>
          </cell>
          <cell r="F279" t="str">
            <v>Importado</v>
          </cell>
          <cell r="G279" t="e">
            <v>#N/A</v>
          </cell>
          <cell r="H279">
            <v>0.22</v>
          </cell>
          <cell r="I279">
            <v>0</v>
          </cell>
          <cell r="J279"/>
          <cell r="K279"/>
          <cell r="L279">
            <v>0</v>
          </cell>
          <cell r="M279"/>
          <cell r="N279">
            <v>0</v>
          </cell>
          <cell r="O279"/>
          <cell r="P279">
            <v>0</v>
          </cell>
        </row>
        <row r="280">
          <cell r="B280" t="str">
            <v>VP029300</v>
          </cell>
          <cell r="C280" t="str">
            <v>VCY Dermablend Corretivo 40 15ml</v>
          </cell>
          <cell r="D280" t="str">
            <v>DERMABLEND</v>
          </cell>
          <cell r="E280" t="str">
            <v>DERMABLEND</v>
          </cell>
          <cell r="F280" t="str">
            <v>Importado</v>
          </cell>
          <cell r="G280" t="e">
            <v>#N/A</v>
          </cell>
          <cell r="H280">
            <v>0.22</v>
          </cell>
          <cell r="I280">
            <v>0</v>
          </cell>
          <cell r="J280"/>
          <cell r="K280"/>
          <cell r="L280">
            <v>0</v>
          </cell>
          <cell r="M280"/>
          <cell r="N280">
            <v>0</v>
          </cell>
          <cell r="O280"/>
          <cell r="P280">
            <v>0</v>
          </cell>
        </row>
        <row r="281">
          <cell r="B281" t="str">
            <v>VP001400</v>
          </cell>
          <cell r="C281" t="str">
            <v>VCY Dermablend Alta Cobertura G34 6g</v>
          </cell>
          <cell r="D281" t="str">
            <v>DERMABLEND</v>
          </cell>
          <cell r="E281" t="str">
            <v>DERMABLEND</v>
          </cell>
          <cell r="F281" t="str">
            <v>Importado</v>
          </cell>
          <cell r="G281" t="e">
            <v>#N/A</v>
          </cell>
          <cell r="H281">
            <v>0.22</v>
          </cell>
          <cell r="I281">
            <v>0</v>
          </cell>
          <cell r="J281"/>
          <cell r="K281"/>
          <cell r="L281">
            <v>0</v>
          </cell>
          <cell r="M281"/>
          <cell r="N281">
            <v>0</v>
          </cell>
          <cell r="O281"/>
          <cell r="P281">
            <v>0</v>
          </cell>
        </row>
        <row r="282">
          <cell r="B282" t="str">
            <v>M0861701</v>
          </cell>
          <cell r="C282" t="str">
            <v>VCY DERCOS SHA SEBOCORRETOR 200ML</v>
          </cell>
          <cell r="D282" t="str">
            <v>Dercos</v>
          </cell>
          <cell r="E282" t="str">
            <v>CAPILLAIRE</v>
          </cell>
          <cell r="F282" t="str">
            <v>Importado</v>
          </cell>
          <cell r="G282" t="str">
            <v>CAPILAR TOTAL</v>
          </cell>
          <cell r="H282">
            <v>7.0000000000000007E-2</v>
          </cell>
          <cell r="I282">
            <v>12309</v>
          </cell>
          <cell r="J282">
            <v>66.900000000000006</v>
          </cell>
          <cell r="K282">
            <v>0.4</v>
          </cell>
          <cell r="L282">
            <v>42.05142857142858</v>
          </cell>
          <cell r="M282"/>
          <cell r="N282">
            <v>74.900000000000006</v>
          </cell>
          <cell r="O282">
            <v>0.4</v>
          </cell>
          <cell r="P282">
            <v>47.080000000000005</v>
          </cell>
        </row>
        <row r="283">
          <cell r="B283" t="str">
            <v>M0861702</v>
          </cell>
          <cell r="C283" t="str">
            <v>VCY DERCOS SHA SEBOCORRETOR 200ML</v>
          </cell>
          <cell r="D283" t="str">
            <v>Dercos</v>
          </cell>
          <cell r="E283" t="str">
            <v>CAPILLAIRE</v>
          </cell>
          <cell r="F283" t="str">
            <v>Importado</v>
          </cell>
          <cell r="G283" t="str">
            <v>CAPILAR TOTAL</v>
          </cell>
          <cell r="H283">
            <v>7.0000000000000007E-2</v>
          </cell>
          <cell r="I283">
            <v>0</v>
          </cell>
          <cell r="J283">
            <v>66.900000000000006</v>
          </cell>
          <cell r="K283">
            <v>0.4</v>
          </cell>
          <cell r="L283">
            <v>42.05142857142858</v>
          </cell>
          <cell r="M283"/>
          <cell r="N283">
            <v>74.900000000000006</v>
          </cell>
          <cell r="O283">
            <v>0.4</v>
          </cell>
          <cell r="P283">
            <v>47.080000000000005</v>
          </cell>
        </row>
        <row r="284">
          <cell r="B284" t="str">
            <v>M5038902</v>
          </cell>
          <cell r="C284" t="str">
            <v>VCY PURETE THERMALE 150ML</v>
          </cell>
          <cell r="D284" t="str">
            <v>Purete Thermale</v>
          </cell>
          <cell r="E284" t="str">
            <v>NETTOYAGE</v>
          </cell>
          <cell r="F284" t="str">
            <v>Importado</v>
          </cell>
          <cell r="G284" t="str">
            <v>ROSTO OUTROS</v>
          </cell>
          <cell r="H284">
            <v>0.1</v>
          </cell>
          <cell r="I284">
            <v>25944</v>
          </cell>
          <cell r="J284">
            <v>64.900000000000006</v>
          </cell>
          <cell r="K284">
            <v>0.4</v>
          </cell>
          <cell r="L284">
            <v>40.794285714285721</v>
          </cell>
          <cell r="M284"/>
          <cell r="N284">
            <v>74.900000000000006</v>
          </cell>
          <cell r="O284">
            <v>0.4</v>
          </cell>
          <cell r="P284">
            <v>47.080000000000005</v>
          </cell>
        </row>
        <row r="285">
          <cell r="B285" t="str">
            <v>H0855601</v>
          </cell>
          <cell r="C285" t="str">
            <v>VCY SERUM10 SUPREME 30ML</v>
          </cell>
          <cell r="D285" t="str">
            <v>Liftactiv</v>
          </cell>
          <cell r="E285" t="str">
            <v>SOIN VISAGE</v>
          </cell>
          <cell r="F285" t="str">
            <v>Nacional</v>
          </cell>
          <cell r="G285" t="str">
            <v>ANTIRRUGAS TOTAL</v>
          </cell>
          <cell r="H285">
            <v>0.22</v>
          </cell>
          <cell r="I285">
            <v>0</v>
          </cell>
          <cell r="J285">
            <v>199.9</v>
          </cell>
          <cell r="K285">
            <v>0.4</v>
          </cell>
          <cell r="L285">
            <v>102.99297423887589</v>
          </cell>
          <cell r="M285"/>
          <cell r="N285">
            <v>199.9</v>
          </cell>
          <cell r="O285">
            <v>0.4</v>
          </cell>
          <cell r="P285">
            <v>102.99297423887589</v>
          </cell>
        </row>
        <row r="286">
          <cell r="B286" t="str">
            <v>H1638400</v>
          </cell>
          <cell r="C286" t="str">
            <v>NORMADERM GEL NETTOYANT 150G</v>
          </cell>
          <cell r="D286" t="str">
            <v>Normaderm</v>
          </cell>
          <cell r="E286" t="str">
            <v>SOIN VISAGE</v>
          </cell>
          <cell r="F286" t="str">
            <v>Nacional</v>
          </cell>
          <cell r="G286" t="str">
            <v>ACNE LIMPEZA</v>
          </cell>
          <cell r="H286">
            <v>0.05</v>
          </cell>
          <cell r="I286">
            <v>0</v>
          </cell>
          <cell r="J286">
            <v>39.9</v>
          </cell>
          <cell r="K286">
            <v>0.4</v>
          </cell>
          <cell r="L286">
            <v>25.080000000000002</v>
          </cell>
          <cell r="M286"/>
          <cell r="N286">
            <v>39.9</v>
          </cell>
          <cell r="O286">
            <v>0.4</v>
          </cell>
          <cell r="P286">
            <v>25.080000000000002</v>
          </cell>
        </row>
        <row r="287">
          <cell r="B287" t="str">
            <v>H1712000</v>
          </cell>
          <cell r="C287" t="str">
            <v>VCY DERCOS SH ANTI CASPA 200ML</v>
          </cell>
          <cell r="D287" t="str">
            <v>Dercos</v>
          </cell>
          <cell r="E287" t="str">
            <v>CAPILLAIRE</v>
          </cell>
          <cell r="F287" t="str">
            <v>Nacional</v>
          </cell>
          <cell r="G287" t="str">
            <v>CAPILAR TOTAL</v>
          </cell>
          <cell r="H287">
            <v>7.0000000000000007E-2</v>
          </cell>
          <cell r="I287">
            <v>0</v>
          </cell>
          <cell r="J287">
            <v>74.900000000000006</v>
          </cell>
          <cell r="K287">
            <v>0.4</v>
          </cell>
          <cell r="L287">
            <v>47.080000000000005</v>
          </cell>
          <cell r="M287"/>
          <cell r="N287">
            <v>74.900000000000006</v>
          </cell>
          <cell r="O287">
            <v>0.4</v>
          </cell>
          <cell r="P287">
            <v>47.080000000000005</v>
          </cell>
        </row>
        <row r="288">
          <cell r="B288" t="str">
            <v>M9110700</v>
          </cell>
          <cell r="C288" t="str">
            <v>VCY IDEAL BODY LEITE SERUM 200ML BR</v>
          </cell>
          <cell r="D288" t="str">
            <v>SOIN CORPS</v>
          </cell>
          <cell r="E288" t="str">
            <v>SOIN CORPS</v>
          </cell>
          <cell r="F288" t="str">
            <v>Importado</v>
          </cell>
          <cell r="G288" t="e">
            <v>#N/A</v>
          </cell>
          <cell r="H288">
            <v>0.22</v>
          </cell>
          <cell r="I288">
            <v>0</v>
          </cell>
          <cell r="J288">
            <v>69.900000000000006</v>
          </cell>
          <cell r="K288">
            <v>0.4</v>
          </cell>
          <cell r="L288">
            <v>36.014051522248252</v>
          </cell>
          <cell r="M288"/>
          <cell r="N288">
            <v>69.900000000000006</v>
          </cell>
          <cell r="O288">
            <v>0.4</v>
          </cell>
          <cell r="P288">
            <v>36.014051522248252</v>
          </cell>
        </row>
        <row r="289">
          <cell r="B289" t="str">
            <v>H1737700</v>
          </cell>
          <cell r="C289" t="str">
            <v>VCY IDEAL BODY LAIT SERUM 200ML</v>
          </cell>
          <cell r="D289" t="str">
            <v>SOIN CORPS</v>
          </cell>
          <cell r="E289" t="str">
            <v>SOIN CORPS</v>
          </cell>
          <cell r="F289" t="str">
            <v>Nacional</v>
          </cell>
          <cell r="G289" t="e">
            <v>#N/A</v>
          </cell>
          <cell r="H289">
            <v>0.22</v>
          </cell>
          <cell r="I289">
            <v>0</v>
          </cell>
          <cell r="J289">
            <v>69.900000000000006</v>
          </cell>
          <cell r="K289">
            <v>0.4</v>
          </cell>
          <cell r="L289">
            <v>36.014051522248252</v>
          </cell>
          <cell r="M289"/>
          <cell r="N289">
            <v>69.900000000000006</v>
          </cell>
          <cell r="O289">
            <v>0.4</v>
          </cell>
          <cell r="P289">
            <v>36.014051522248252</v>
          </cell>
        </row>
        <row r="290">
          <cell r="B290" t="str">
            <v>M9113600</v>
          </cell>
          <cell r="C290" t="str">
            <v>VCY IDEAL BODY LEITE SERUM 400ML BR</v>
          </cell>
          <cell r="D290" t="str">
            <v>SOIN CORPS</v>
          </cell>
          <cell r="E290" t="str">
            <v>SOIN CORPS</v>
          </cell>
          <cell r="F290" t="str">
            <v>Importado</v>
          </cell>
          <cell r="G290" t="e">
            <v>#N/A</v>
          </cell>
          <cell r="H290">
            <v>0.22</v>
          </cell>
          <cell r="I290">
            <v>0</v>
          </cell>
          <cell r="J290">
            <v>129.9</v>
          </cell>
          <cell r="K290">
            <v>0.4</v>
          </cell>
          <cell r="L290">
            <v>66.927400468384079</v>
          </cell>
          <cell r="M290"/>
          <cell r="N290">
            <v>129.9</v>
          </cell>
          <cell r="O290">
            <v>0.4</v>
          </cell>
          <cell r="P290">
            <v>66.927400468384079</v>
          </cell>
        </row>
        <row r="291">
          <cell r="B291" t="str">
            <v>H1715600</v>
          </cell>
          <cell r="C291" t="str">
            <v>VCY NORMADERM SKIN BALANCE 40G</v>
          </cell>
          <cell r="D291" t="str">
            <v>Normaderm</v>
          </cell>
          <cell r="E291" t="str">
            <v>SOIN VISAGE</v>
          </cell>
          <cell r="F291" t="str">
            <v>Nacional</v>
          </cell>
          <cell r="G291" t="e">
            <v>#N/A</v>
          </cell>
          <cell r="H291">
            <v>0.22</v>
          </cell>
          <cell r="I291">
            <v>0</v>
          </cell>
          <cell r="J291">
            <v>44.9</v>
          </cell>
          <cell r="K291">
            <v>0.4</v>
          </cell>
          <cell r="L291">
            <v>23.133489461358312</v>
          </cell>
          <cell r="M291"/>
          <cell r="N291">
            <v>49.9</v>
          </cell>
          <cell r="O291">
            <v>0.4</v>
          </cell>
          <cell r="P291">
            <v>25.709601873536304</v>
          </cell>
        </row>
        <row r="292">
          <cell r="B292" t="str">
            <v>H1653300</v>
          </cell>
          <cell r="C292" t="str">
            <v>NORMADERM PAIN EXFOLIANT 80G</v>
          </cell>
          <cell r="D292" t="str">
            <v>Normaderm</v>
          </cell>
          <cell r="E292" t="str">
            <v>SOIN VISAGE</v>
          </cell>
          <cell r="F292" t="str">
            <v>Nacional</v>
          </cell>
          <cell r="G292" t="e">
            <v>#N/A</v>
          </cell>
          <cell r="H292">
            <v>0</v>
          </cell>
          <cell r="I292">
            <v>0</v>
          </cell>
          <cell r="J292">
            <v>32.9</v>
          </cell>
          <cell r="K292">
            <v>0.4</v>
          </cell>
          <cell r="L292">
            <v>20.68</v>
          </cell>
          <cell r="M292"/>
          <cell r="N292">
            <v>32.9</v>
          </cell>
          <cell r="O292">
            <v>0.4</v>
          </cell>
          <cell r="P292">
            <v>20.68</v>
          </cell>
        </row>
        <row r="293">
          <cell r="B293" t="str">
            <v>M0900404</v>
          </cell>
          <cell r="C293" t="str">
            <v>VCY NORMADERM GEL 400ML</v>
          </cell>
          <cell r="D293" t="str">
            <v>Normaderm</v>
          </cell>
          <cell r="E293" t="str">
            <v>SOIN VISAGE</v>
          </cell>
          <cell r="F293" t="str">
            <v>Importado</v>
          </cell>
          <cell r="G293" t="str">
            <v>ACNE LIMPEZA</v>
          </cell>
          <cell r="H293">
            <v>0.05</v>
          </cell>
          <cell r="I293">
            <v>0</v>
          </cell>
          <cell r="J293">
            <v>79.900000000000006</v>
          </cell>
          <cell r="K293">
            <v>0.4</v>
          </cell>
          <cell r="L293">
            <v>50.222857142857144</v>
          </cell>
          <cell r="M293"/>
          <cell r="N293">
            <v>79.900000000000006</v>
          </cell>
          <cell r="O293">
            <v>0.4</v>
          </cell>
          <cell r="P293">
            <v>50.222857142857144</v>
          </cell>
        </row>
        <row r="294">
          <cell r="B294" t="str">
            <v>M5070601</v>
          </cell>
          <cell r="C294" t="str">
            <v>VCY DEO STRESS RESIST R.ON 50ML</v>
          </cell>
          <cell r="D294" t="str">
            <v>Deodorant Dermo-Tolerance</v>
          </cell>
          <cell r="E294" t="str">
            <v>HYGIENE</v>
          </cell>
          <cell r="F294" t="str">
            <v>Importado</v>
          </cell>
          <cell r="G294" t="str">
            <v>CORPO OUTROS</v>
          </cell>
          <cell r="H294">
            <v>7.0000000000000007E-2</v>
          </cell>
          <cell r="I294">
            <v>0</v>
          </cell>
          <cell r="J294">
            <v>59.9</v>
          </cell>
          <cell r="K294">
            <v>0.4</v>
          </cell>
          <cell r="L294">
            <v>37.651428571428568</v>
          </cell>
          <cell r="M294"/>
          <cell r="N294">
            <v>64.900000000000006</v>
          </cell>
          <cell r="O294">
            <v>0.4</v>
          </cell>
          <cell r="P294">
            <v>40.794285714285721</v>
          </cell>
        </row>
        <row r="295">
          <cell r="B295" t="str">
            <v>M5908303</v>
          </cell>
          <cell r="C295" t="str">
            <v>VCY DEO 7 EFIC REFOR CRM 30ML</v>
          </cell>
          <cell r="D295" t="str">
            <v>Deodorant Dermo-Tolerance</v>
          </cell>
          <cell r="E295" t="str">
            <v>HYGIENE</v>
          </cell>
          <cell r="F295" t="str">
            <v>Importado</v>
          </cell>
          <cell r="G295" t="str">
            <v>CORPO OUTROS</v>
          </cell>
          <cell r="H295">
            <v>7.0000000000000007E-2</v>
          </cell>
          <cell r="I295">
            <v>0</v>
          </cell>
          <cell r="J295">
            <v>59.9</v>
          </cell>
          <cell r="K295">
            <v>0.4</v>
          </cell>
          <cell r="L295">
            <v>37.651428571428568</v>
          </cell>
          <cell r="M295"/>
          <cell r="N295">
            <v>64.900000000000006</v>
          </cell>
          <cell r="O295">
            <v>0.4</v>
          </cell>
          <cell r="P295">
            <v>40.794285714285721</v>
          </cell>
        </row>
        <row r="296">
          <cell r="B296" t="str">
            <v>H1628400</v>
          </cell>
          <cell r="C296" t="str">
            <v>VCY CAPSOL LOC HIDRAT FPS30 200ML</v>
          </cell>
          <cell r="D296" t="str">
            <v>Capital Soleil</v>
          </cell>
          <cell r="E296" t="str">
            <v>SOLAIRES</v>
          </cell>
          <cell r="F296" t="str">
            <v>Nacional</v>
          </cell>
          <cell r="G296" t="str">
            <v>SOLAR TOTAL</v>
          </cell>
          <cell r="H296">
            <v>0</v>
          </cell>
          <cell r="I296">
            <v>64482</v>
          </cell>
          <cell r="J296">
            <v>46.9</v>
          </cell>
          <cell r="K296">
            <v>0.4</v>
          </cell>
          <cell r="L296">
            <v>29.48</v>
          </cell>
          <cell r="M296"/>
          <cell r="N296">
            <v>46.9</v>
          </cell>
          <cell r="O296">
            <v>0.4</v>
          </cell>
          <cell r="P296">
            <v>29.48</v>
          </cell>
        </row>
        <row r="297">
          <cell r="B297" t="str">
            <v>H1726500</v>
          </cell>
          <cell r="C297" t="str">
            <v>VCY ID.SOLEIL H.SOFT FPS50 200ML</v>
          </cell>
          <cell r="D297" t="str">
            <v>Capital Soleil</v>
          </cell>
          <cell r="E297" t="str">
            <v>SOLAIRES</v>
          </cell>
          <cell r="F297" t="str">
            <v>Nacional</v>
          </cell>
          <cell r="G297" t="e">
            <v>#N/A</v>
          </cell>
          <cell r="H297">
            <v>0</v>
          </cell>
          <cell r="I297">
            <v>0</v>
          </cell>
          <cell r="J297">
            <v>59.9</v>
          </cell>
          <cell r="K297">
            <v>0.4</v>
          </cell>
          <cell r="L297">
            <v>37.651428571428568</v>
          </cell>
          <cell r="M297"/>
          <cell r="N297">
            <v>59.9</v>
          </cell>
          <cell r="O297">
            <v>0.4</v>
          </cell>
          <cell r="P297">
            <v>37.651428571428568</v>
          </cell>
        </row>
        <row r="298">
          <cell r="B298" t="str">
            <v>H1725900</v>
          </cell>
          <cell r="C298" t="str">
            <v>VCY ID.SOLEIL A.ACNE FPS30 50G.</v>
          </cell>
          <cell r="D298" t="str">
            <v>Capital Soleil</v>
          </cell>
          <cell r="E298" t="str">
            <v>SOLAIRES</v>
          </cell>
          <cell r="F298" t="str">
            <v>Nacional</v>
          </cell>
          <cell r="G298" t="e">
            <v>#N/A</v>
          </cell>
          <cell r="H298">
            <v>0</v>
          </cell>
          <cell r="I298">
            <v>0</v>
          </cell>
          <cell r="J298">
            <v>69.900000000000006</v>
          </cell>
          <cell r="K298">
            <v>0.4</v>
          </cell>
          <cell r="L298">
            <v>43.937142857142867</v>
          </cell>
          <cell r="M298"/>
          <cell r="N298">
            <v>69.900000000000006</v>
          </cell>
          <cell r="O298">
            <v>0.4</v>
          </cell>
          <cell r="P298">
            <v>43.937142857142867</v>
          </cell>
        </row>
        <row r="299">
          <cell r="B299" t="str">
            <v>M5907401</v>
          </cell>
          <cell r="C299" t="str">
            <v>VCY DEO 48H R.ON 50ML</v>
          </cell>
          <cell r="D299" t="str">
            <v>Deodorant Dermo-Tolerance</v>
          </cell>
          <cell r="E299" t="str">
            <v>HYGIENE</v>
          </cell>
          <cell r="F299" t="str">
            <v>Importado</v>
          </cell>
          <cell r="G299" t="str">
            <v>CORPO OUTROS</v>
          </cell>
          <cell r="H299">
            <v>7.0000000000000007E-2</v>
          </cell>
          <cell r="I299">
            <v>4011</v>
          </cell>
          <cell r="J299">
            <v>59.9</v>
          </cell>
          <cell r="K299">
            <v>0.4</v>
          </cell>
          <cell r="L299">
            <v>37.651428571428568</v>
          </cell>
          <cell r="M299"/>
          <cell r="N299">
            <v>64.900000000000006</v>
          </cell>
          <cell r="O299">
            <v>0.4</v>
          </cell>
          <cell r="P299">
            <v>40.794285714285721</v>
          </cell>
        </row>
        <row r="300">
          <cell r="B300" t="str">
            <v>M6346501</v>
          </cell>
          <cell r="C300" t="str">
            <v>VCY NMD NOITE DETOX 50ML 2016</v>
          </cell>
          <cell r="D300" t="str">
            <v>Normaderm</v>
          </cell>
          <cell r="E300" t="str">
            <v>SOIN VISAGE</v>
          </cell>
          <cell r="F300" t="str">
            <v>Importado</v>
          </cell>
          <cell r="G300" t="e">
            <v>#N/A</v>
          </cell>
          <cell r="H300">
            <v>0.22</v>
          </cell>
          <cell r="I300">
            <v>0</v>
          </cell>
          <cell r="J300">
            <v>99.9</v>
          </cell>
          <cell r="K300">
            <v>0.4</v>
          </cell>
          <cell r="L300">
            <v>51.470725995316165</v>
          </cell>
          <cell r="M300"/>
          <cell r="N300">
            <v>99.9</v>
          </cell>
          <cell r="O300">
            <v>0.4</v>
          </cell>
          <cell r="P300">
            <v>51.470725995316165</v>
          </cell>
        </row>
        <row r="301">
          <cell r="B301" t="str">
            <v>M5541701</v>
          </cell>
          <cell r="C301" t="str">
            <v>VCY DBD BASE FLUIDA FACIAL 45 30ML</v>
          </cell>
          <cell r="D301" t="str">
            <v>DERMABLEND</v>
          </cell>
          <cell r="E301" t="str">
            <v>DERMABLEND</v>
          </cell>
          <cell r="F301" t="str">
            <v>Importado</v>
          </cell>
          <cell r="G301" t="str">
            <v>MAQUIAGEM</v>
          </cell>
          <cell r="H301">
            <v>0.22</v>
          </cell>
          <cell r="I301">
            <v>440</v>
          </cell>
          <cell r="J301">
            <v>129.9</v>
          </cell>
          <cell r="K301">
            <v>0.4</v>
          </cell>
          <cell r="L301">
            <v>66.927400468384079</v>
          </cell>
          <cell r="M301"/>
          <cell r="N301">
            <v>149.9</v>
          </cell>
          <cell r="O301">
            <v>0.4</v>
          </cell>
          <cell r="P301">
            <v>77.23185011709603</v>
          </cell>
        </row>
        <row r="302">
          <cell r="B302" t="str">
            <v>M6336700</v>
          </cell>
          <cell r="C302" t="str">
            <v>VCY DBD BASTAO CORRETIVO 55 4,5G</v>
          </cell>
          <cell r="D302" t="str">
            <v>DERMABLEND</v>
          </cell>
          <cell r="E302" t="str">
            <v>DERMABLEND</v>
          </cell>
          <cell r="F302" t="str">
            <v>Importado</v>
          </cell>
          <cell r="G302" t="str">
            <v>MAQUIAGEM</v>
          </cell>
          <cell r="H302">
            <v>0.22</v>
          </cell>
          <cell r="I302">
            <v>0</v>
          </cell>
          <cell r="J302">
            <v>119.9</v>
          </cell>
          <cell r="K302">
            <v>0.4</v>
          </cell>
          <cell r="L302">
            <v>61.775175644028117</v>
          </cell>
          <cell r="M302"/>
          <cell r="N302">
            <v>139.9</v>
          </cell>
          <cell r="O302">
            <v>0.4</v>
          </cell>
          <cell r="P302">
            <v>72.079625292740062</v>
          </cell>
        </row>
        <row r="303">
          <cell r="B303" t="str">
            <v>M6336701</v>
          </cell>
          <cell r="C303" t="str">
            <v>VCY DERMABLEND BAST CORRET 55 FPS30 NOVO</v>
          </cell>
          <cell r="D303" t="str">
            <v>DERMABLEND</v>
          </cell>
          <cell r="E303" t="str">
            <v>DERMABLEND</v>
          </cell>
          <cell r="F303" t="str">
            <v>Importado</v>
          </cell>
          <cell r="G303" t="e">
            <v>#N/A</v>
          </cell>
          <cell r="H303">
            <v>0.22</v>
          </cell>
          <cell r="I303">
            <v>0</v>
          </cell>
          <cell r="J303">
            <v>119.9</v>
          </cell>
          <cell r="K303">
            <v>0.4</v>
          </cell>
          <cell r="L303">
            <v>61.775175644028117</v>
          </cell>
          <cell r="M303"/>
          <cell r="N303">
            <v>139.9</v>
          </cell>
          <cell r="O303">
            <v>0.4</v>
          </cell>
          <cell r="P303">
            <v>72.079625292740062</v>
          </cell>
        </row>
        <row r="304">
          <cell r="B304" t="str">
            <v>M0363101</v>
          </cell>
          <cell r="C304" t="str">
            <v>VCY SHAMPOO ANTICASPA SECO PT</v>
          </cell>
          <cell r="D304" t="str">
            <v>Dercos</v>
          </cell>
          <cell r="E304" t="str">
            <v>CAPILLAIRE</v>
          </cell>
          <cell r="F304" t="str">
            <v>Importado</v>
          </cell>
          <cell r="G304" t="e">
            <v>#N/A</v>
          </cell>
          <cell r="H304">
            <v>7.0000000000000007E-2</v>
          </cell>
          <cell r="I304">
            <v>0</v>
          </cell>
          <cell r="J304">
            <v>74.900000000000006</v>
          </cell>
          <cell r="K304">
            <v>0.4</v>
          </cell>
          <cell r="L304">
            <v>47.080000000000005</v>
          </cell>
          <cell r="M304"/>
          <cell r="N304">
            <v>74.900000000000006</v>
          </cell>
          <cell r="O304">
            <v>0.4</v>
          </cell>
          <cell r="P304">
            <v>47.080000000000005</v>
          </cell>
        </row>
        <row r="305">
          <cell r="B305" t="str">
            <v>H0520802</v>
          </cell>
          <cell r="C305" t="str">
            <v>NORMADERM GEL 60G</v>
          </cell>
          <cell r="D305" t="str">
            <v>Normaderm</v>
          </cell>
          <cell r="E305" t="str">
            <v>SOIN VISAGE</v>
          </cell>
          <cell r="F305" t="str">
            <v>Nacional</v>
          </cell>
          <cell r="G305" t="str">
            <v>ACNE LIMPEZA</v>
          </cell>
          <cell r="H305">
            <v>0.05</v>
          </cell>
          <cell r="I305">
            <v>0</v>
          </cell>
          <cell r="J305">
            <v>25.9</v>
          </cell>
          <cell r="K305">
            <v>0.4</v>
          </cell>
          <cell r="L305">
            <v>16.28</v>
          </cell>
          <cell r="M305"/>
          <cell r="N305">
            <v>25.9</v>
          </cell>
          <cell r="O305">
            <v>0.4</v>
          </cell>
          <cell r="P305">
            <v>16.28</v>
          </cell>
        </row>
        <row r="306">
          <cell r="B306" t="str">
            <v>M9721500</v>
          </cell>
          <cell r="C306" t="str">
            <v>VCY NORMADERM 3 EM 1 125ML 2016</v>
          </cell>
          <cell r="D306" t="str">
            <v>Normaderm</v>
          </cell>
          <cell r="E306" t="str">
            <v>SOIN VISAGE</v>
          </cell>
          <cell r="F306" t="str">
            <v>Importado</v>
          </cell>
          <cell r="G306" t="str">
            <v>ACNE LIMPEZA</v>
          </cell>
          <cell r="H306">
            <v>0.05</v>
          </cell>
          <cell r="I306">
            <v>0</v>
          </cell>
          <cell r="J306">
            <v>64.900000000000006</v>
          </cell>
          <cell r="K306">
            <v>0.4</v>
          </cell>
          <cell r="L306">
            <v>40.794285714285721</v>
          </cell>
          <cell r="M306"/>
          <cell r="N306">
            <v>74.900000000000006</v>
          </cell>
          <cell r="O306">
            <v>0.4</v>
          </cell>
          <cell r="P306">
            <v>47.080000000000005</v>
          </cell>
        </row>
        <row r="307">
          <cell r="B307" t="str">
            <v>H1779500</v>
          </cell>
          <cell r="C307" t="str">
            <v>NECK CHEST AND HANDS 100G</v>
          </cell>
          <cell r="D307" t="str">
            <v>SOIN CORPS</v>
          </cell>
          <cell r="E307" t="str">
            <v>SOIN CORPS</v>
          </cell>
          <cell r="F307" t="str">
            <v>Nacional</v>
          </cell>
          <cell r="G307" t="e">
            <v>#N/A</v>
          </cell>
          <cell r="H307">
            <v>0.22</v>
          </cell>
          <cell r="I307">
            <v>0</v>
          </cell>
          <cell r="J307">
            <v>79.900000000000006</v>
          </cell>
          <cell r="K307">
            <v>0.4</v>
          </cell>
          <cell r="L307">
            <v>41.166276346604221</v>
          </cell>
          <cell r="M307"/>
          <cell r="N307">
            <v>79.900000000000006</v>
          </cell>
          <cell r="O307">
            <v>0.4</v>
          </cell>
          <cell r="P307">
            <v>41.166276346604221</v>
          </cell>
        </row>
        <row r="308">
          <cell r="B308" t="str">
            <v>M9131900</v>
          </cell>
          <cell r="C308" t="str">
            <v>VCY IDEALIA DAYPROOF 50ML</v>
          </cell>
          <cell r="D308" t="str">
            <v>IDEALIA</v>
          </cell>
          <cell r="E308" t="str">
            <v>SOIN VISAGE</v>
          </cell>
          <cell r="F308" t="str">
            <v>Importado</v>
          </cell>
          <cell r="G308" t="e">
            <v>#N/A</v>
          </cell>
          <cell r="H308">
            <v>0.22</v>
          </cell>
          <cell r="I308">
            <v>0</v>
          </cell>
          <cell r="J308">
            <v>159.9</v>
          </cell>
          <cell r="K308">
            <v>0.4</v>
          </cell>
          <cell r="L308">
            <v>82.384074941451999</v>
          </cell>
          <cell r="M308"/>
          <cell r="N308">
            <v>159.9</v>
          </cell>
          <cell r="O308">
            <v>0.4</v>
          </cell>
          <cell r="P308">
            <v>82.384074941451999</v>
          </cell>
        </row>
        <row r="309">
          <cell r="B309" t="str">
            <v>H1794400</v>
          </cell>
          <cell r="C309" t="str">
            <v>VCY CAP ID.SOLEIL TS FP30 40G .</v>
          </cell>
          <cell r="D309" t="str">
            <v>Capital Soleil</v>
          </cell>
          <cell r="E309" t="str">
            <v>SOLAIRES</v>
          </cell>
          <cell r="F309" t="str">
            <v>Nacional</v>
          </cell>
          <cell r="G309" t="e">
            <v>#N/A</v>
          </cell>
          <cell r="H309">
            <v>0</v>
          </cell>
          <cell r="I309">
            <v>0</v>
          </cell>
          <cell r="J309">
            <v>54.9</v>
          </cell>
          <cell r="K309">
            <v>0.4</v>
          </cell>
          <cell r="L309">
            <v>34.508571428571429</v>
          </cell>
          <cell r="M309"/>
          <cell r="N309">
            <v>54.9</v>
          </cell>
          <cell r="O309">
            <v>0.4</v>
          </cell>
          <cell r="P309">
            <v>34.508571428571429</v>
          </cell>
        </row>
        <row r="310">
          <cell r="B310" t="str">
            <v>H1776500</v>
          </cell>
          <cell r="C310" t="str">
            <v>SHAMPOO SEBOCORRETOR</v>
          </cell>
          <cell r="D310" t="str">
            <v>Dercos</v>
          </cell>
          <cell r="E310" t="str">
            <v>CAPILLAIRE</v>
          </cell>
          <cell r="F310" t="str">
            <v>Nacional</v>
          </cell>
          <cell r="G310" t="e">
            <v>#N/A</v>
          </cell>
          <cell r="H310">
            <v>7.0000000000000007E-2</v>
          </cell>
          <cell r="I310">
            <v>0</v>
          </cell>
          <cell r="J310">
            <v>66.900000000000006</v>
          </cell>
          <cell r="K310">
            <v>0.4</v>
          </cell>
          <cell r="L310">
            <v>42.05142857142858</v>
          </cell>
          <cell r="M310"/>
          <cell r="N310">
            <v>74.900000000000006</v>
          </cell>
          <cell r="O310">
            <v>0.4</v>
          </cell>
          <cell r="P310">
            <v>47.080000000000005</v>
          </cell>
        </row>
        <row r="311">
          <cell r="B311" t="str">
            <v>H1776700</v>
          </cell>
          <cell r="C311" t="str">
            <v>SHAMPOO ANTICASPA SENSIVEL</v>
          </cell>
          <cell r="D311" t="str">
            <v>Dercos</v>
          </cell>
          <cell r="E311" t="str">
            <v>CAPILLAIRE</v>
          </cell>
          <cell r="F311" t="str">
            <v>Nacional</v>
          </cell>
          <cell r="G311" t="e">
            <v>#N/A</v>
          </cell>
          <cell r="H311">
            <v>7.0000000000000007E-2</v>
          </cell>
          <cell r="I311">
            <v>0</v>
          </cell>
          <cell r="J311">
            <v>66.900000000000006</v>
          </cell>
          <cell r="K311">
            <v>0.4</v>
          </cell>
          <cell r="L311">
            <v>42.05142857142858</v>
          </cell>
          <cell r="M311"/>
          <cell r="N311">
            <v>74.900000000000006</v>
          </cell>
          <cell r="O311">
            <v>0.4</v>
          </cell>
          <cell r="P311">
            <v>47.080000000000005</v>
          </cell>
        </row>
        <row r="312">
          <cell r="B312" t="str">
            <v>H1776100</v>
          </cell>
          <cell r="C312" t="str">
            <v>SHAMPOO NUTRIRREPARADOR</v>
          </cell>
          <cell r="D312" t="str">
            <v>Dercos</v>
          </cell>
          <cell r="E312" t="str">
            <v>CAPILLAIRE</v>
          </cell>
          <cell r="F312" t="str">
            <v>Nacional</v>
          </cell>
          <cell r="G312" t="e">
            <v>#N/A</v>
          </cell>
          <cell r="H312">
            <v>7.0000000000000007E-2</v>
          </cell>
          <cell r="I312">
            <v>0</v>
          </cell>
          <cell r="J312">
            <v>66.900000000000006</v>
          </cell>
          <cell r="K312">
            <v>0.4</v>
          </cell>
          <cell r="L312">
            <v>42.05142857142858</v>
          </cell>
          <cell r="M312"/>
          <cell r="N312">
            <v>74.900000000000006</v>
          </cell>
          <cell r="O312">
            <v>0.4</v>
          </cell>
          <cell r="P312">
            <v>47.080000000000005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/>
          <cell r="I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/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/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/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/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/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/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/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/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/>
          <cell r="N322"/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/>
          <cell r="N323"/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/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/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/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/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/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/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/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/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/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/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/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2017 Farma"/>
      <sheetName val="Preços 2016 ecom Synapcom"/>
      <sheetName val="Preços 2017 Promos"/>
      <sheetName val="Preços 2015 Skin PRO"/>
      <sheetName val="ICMS"/>
      <sheetName val="IPI"/>
      <sheetName val="Plan1"/>
      <sheetName val="Plan2"/>
    </sheetNames>
    <sheetDataSet>
      <sheetData sheetId="0"/>
      <sheetData sheetId="1"/>
      <sheetData sheetId="2"/>
      <sheetData sheetId="3"/>
      <sheetData sheetId="4">
        <row r="1">
          <cell r="C1">
            <v>100</v>
          </cell>
          <cell r="D1">
            <v>3</v>
          </cell>
        </row>
        <row r="2">
          <cell r="C2" t="str">
            <v>Escolha o Estado</v>
          </cell>
          <cell r="D2" t="str">
            <v>RJ</v>
          </cell>
        </row>
        <row r="3">
          <cell r="C3">
            <v>1</v>
          </cell>
          <cell r="D3">
            <v>2</v>
          </cell>
        </row>
        <row r="4">
          <cell r="C4">
            <v>33030010</v>
          </cell>
          <cell r="D4">
            <v>0.27</v>
          </cell>
        </row>
        <row r="5">
          <cell r="C5">
            <v>33030020</v>
          </cell>
          <cell r="D5">
            <v>0.2</v>
          </cell>
        </row>
        <row r="6">
          <cell r="C6">
            <v>33041000</v>
          </cell>
          <cell r="D6">
            <v>0.2</v>
          </cell>
        </row>
        <row r="7">
          <cell r="C7">
            <v>33042010</v>
          </cell>
          <cell r="D7">
            <v>0.27</v>
          </cell>
        </row>
        <row r="8">
          <cell r="C8">
            <v>33042090</v>
          </cell>
          <cell r="D8">
            <v>0.27</v>
          </cell>
        </row>
        <row r="9">
          <cell r="C9">
            <v>33043000</v>
          </cell>
          <cell r="D9">
            <v>0.27</v>
          </cell>
        </row>
        <row r="10">
          <cell r="C10">
            <v>33049100</v>
          </cell>
          <cell r="D10">
            <v>0.27</v>
          </cell>
        </row>
        <row r="11">
          <cell r="C11">
            <v>33049910</v>
          </cell>
          <cell r="D11">
            <v>0.27</v>
          </cell>
        </row>
        <row r="12">
          <cell r="C12">
            <v>33049990</v>
          </cell>
          <cell r="D12">
            <v>0.2</v>
          </cell>
        </row>
        <row r="13">
          <cell r="C13">
            <v>3304999001</v>
          </cell>
          <cell r="D13">
            <v>0.2</v>
          </cell>
        </row>
        <row r="14">
          <cell r="C14">
            <v>3304999002</v>
          </cell>
          <cell r="D14">
            <v>7.0000000000000007E-2</v>
          </cell>
        </row>
        <row r="15">
          <cell r="C15">
            <v>33051000</v>
          </cell>
          <cell r="D15">
            <v>0.2</v>
          </cell>
        </row>
        <row r="16">
          <cell r="C16">
            <v>33052000</v>
          </cell>
          <cell r="D16">
            <v>0.27</v>
          </cell>
        </row>
        <row r="17">
          <cell r="C17">
            <v>3305900001</v>
          </cell>
          <cell r="D17">
            <v>0.27</v>
          </cell>
        </row>
        <row r="18">
          <cell r="C18">
            <v>33059000</v>
          </cell>
          <cell r="D18">
            <v>0.27</v>
          </cell>
        </row>
        <row r="19">
          <cell r="C19">
            <v>33071000</v>
          </cell>
          <cell r="D19">
            <v>0.2</v>
          </cell>
        </row>
        <row r="20">
          <cell r="C20">
            <v>33072010</v>
          </cell>
          <cell r="D20">
            <v>0.2</v>
          </cell>
        </row>
        <row r="21">
          <cell r="C21">
            <v>33072090</v>
          </cell>
          <cell r="D21">
            <v>0.2</v>
          </cell>
        </row>
        <row r="22">
          <cell r="C22">
            <v>33079000</v>
          </cell>
          <cell r="D22">
            <v>0.2</v>
          </cell>
        </row>
        <row r="23">
          <cell r="C23">
            <v>34011190</v>
          </cell>
          <cell r="D23">
            <v>7.0000000000000007E-2</v>
          </cell>
        </row>
        <row r="24">
          <cell r="C24">
            <v>34011900</v>
          </cell>
          <cell r="D24">
            <v>0.2</v>
          </cell>
        </row>
        <row r="25">
          <cell r="C25">
            <v>34012010</v>
          </cell>
          <cell r="D25">
            <v>7.0000000000000007E-2</v>
          </cell>
        </row>
        <row r="26">
          <cell r="C26">
            <v>34013000</v>
          </cell>
          <cell r="D26">
            <v>7.0000000000000007E-2</v>
          </cell>
        </row>
        <row r="27">
          <cell r="C27">
            <v>3401119001</v>
          </cell>
          <cell r="D27">
            <v>7.0000000000000007E-2</v>
          </cell>
        </row>
      </sheetData>
      <sheetData sheetId="5">
        <row r="2">
          <cell r="B2" t="str">
            <v>NCM</v>
          </cell>
          <cell r="C2" t="str">
            <v>DESCRIÇÃO</v>
          </cell>
          <cell r="D2" t="str">
            <v>IPI - %</v>
          </cell>
        </row>
        <row r="3">
          <cell r="B3">
            <v>330300</v>
          </cell>
          <cell r="C3" t="str">
            <v>Perfumes e águas-de-colônia.</v>
          </cell>
        </row>
        <row r="4">
          <cell r="B4">
            <v>33030010</v>
          </cell>
          <cell r="C4" t="str">
            <v>Perfumes (extratos)</v>
          </cell>
          <cell r="D4">
            <v>0.42</v>
          </cell>
        </row>
        <row r="5">
          <cell r="B5">
            <v>33030020</v>
          </cell>
          <cell r="C5" t="str">
            <v>Águas-de-colônia</v>
          </cell>
          <cell r="D5">
            <v>0.12</v>
          </cell>
        </row>
        <row r="6">
          <cell r="B6">
            <v>3304</v>
          </cell>
          <cell r="C6" t="str">
            <v>Produtos de beleza ou de maquiagem preparados e preparações para conservação ou cuidados da pele (exceto medicamentos), incluindo as preparações anti-solares e os bronzeadores; preparações para manicuros e pedicuros.</v>
          </cell>
          <cell r="D6">
            <v>0</v>
          </cell>
        </row>
        <row r="7">
          <cell r="B7">
            <v>33041000</v>
          </cell>
          <cell r="C7" t="str">
            <v>- Produtos de maquiagem para os lábios</v>
          </cell>
          <cell r="D7">
            <v>0.22</v>
          </cell>
        </row>
        <row r="8">
          <cell r="B8">
            <v>330420</v>
          </cell>
          <cell r="C8" t="str">
            <v>- Produtos de maquiagem para os olhos</v>
          </cell>
          <cell r="D8">
            <v>0</v>
          </cell>
        </row>
        <row r="9">
          <cell r="B9">
            <v>33042010</v>
          </cell>
          <cell r="C9" t="str">
            <v>Sombra, delineador, lápis para sobrancelhas e rímel</v>
          </cell>
          <cell r="D9">
            <v>0.22</v>
          </cell>
        </row>
        <row r="10">
          <cell r="B10">
            <v>33042090</v>
          </cell>
          <cell r="C10" t="str">
            <v>Outros</v>
          </cell>
          <cell r="D10">
            <v>0.22</v>
          </cell>
        </row>
        <row r="11">
          <cell r="B11">
            <v>33043000</v>
          </cell>
          <cell r="C11" t="str">
            <v>- Preparações para manicuros e pedicuros</v>
          </cell>
          <cell r="D11">
            <v>0.22</v>
          </cell>
        </row>
        <row r="12">
          <cell r="B12">
            <v>33049</v>
          </cell>
          <cell r="C12" t="str">
            <v>- Outros:</v>
          </cell>
          <cell r="D12">
            <v>0</v>
          </cell>
        </row>
        <row r="13">
          <cell r="B13">
            <v>33049100</v>
          </cell>
          <cell r="C13" t="str">
            <v>-- Pós, incluindo os compactos</v>
          </cell>
          <cell r="D13">
            <v>0.22</v>
          </cell>
        </row>
        <row r="14">
          <cell r="B14">
            <v>3304910001</v>
          </cell>
          <cell r="C14" t="str">
            <v>Ex 01 - Talco e polvilho com ou sem perfume</v>
          </cell>
          <cell r="D14">
            <v>0.12</v>
          </cell>
        </row>
        <row r="15">
          <cell r="B15">
            <v>330499</v>
          </cell>
          <cell r="C15" t="str">
            <v>-- Outros</v>
          </cell>
          <cell r="D15">
            <v>0</v>
          </cell>
        </row>
        <row r="16">
          <cell r="B16">
            <v>33049910</v>
          </cell>
          <cell r="C16" t="str">
            <v>Cremes de beleza e cremes nutritivos; loções tônicas</v>
          </cell>
          <cell r="D16">
            <v>0.22</v>
          </cell>
        </row>
        <row r="17">
          <cell r="B17">
            <v>33049990</v>
          </cell>
          <cell r="C17" t="str">
            <v>Outros</v>
          </cell>
          <cell r="D17">
            <v>0.22</v>
          </cell>
        </row>
        <row r="18">
          <cell r="B18">
            <v>3304999001</v>
          </cell>
          <cell r="C18" t="str">
            <v>Ex 01 - Preparados bronzeadores</v>
          </cell>
          <cell r="D18">
            <v>0.12</v>
          </cell>
        </row>
        <row r="19">
          <cell r="B19">
            <v>3304999002</v>
          </cell>
          <cell r="C19" t="str">
            <v>Ex 02 - Preparados anti-solares, exceto os que possuam propriedades de bronzeadores</v>
          </cell>
          <cell r="D19">
            <v>0</v>
          </cell>
        </row>
        <row r="20">
          <cell r="B20">
            <v>3305</v>
          </cell>
          <cell r="C20" t="str">
            <v>Preparações capilares.</v>
          </cell>
          <cell r="D20">
            <v>0</v>
          </cell>
        </row>
        <row r="21">
          <cell r="B21">
            <v>33051000</v>
          </cell>
          <cell r="C21" t="str">
            <v>- Xampus</v>
          </cell>
          <cell r="D21">
            <v>7.0000000000000007E-2</v>
          </cell>
        </row>
        <row r="22">
          <cell r="B22">
            <v>33052000</v>
          </cell>
          <cell r="C22" t="str">
            <v>- Preparações para ondulação ou alisamento, permanentes, dos cabelos</v>
          </cell>
          <cell r="D22">
            <v>0.22</v>
          </cell>
        </row>
        <row r="23">
          <cell r="B23">
            <v>33053000</v>
          </cell>
          <cell r="C23" t="str">
            <v>- Laquês para o cabelo</v>
          </cell>
          <cell r="D23">
            <v>0.22</v>
          </cell>
        </row>
        <row r="24">
          <cell r="B24">
            <v>33059000</v>
          </cell>
          <cell r="C24" t="str">
            <v>- Outras</v>
          </cell>
          <cell r="D24">
            <v>0.22</v>
          </cell>
        </row>
        <row r="25">
          <cell r="B25">
            <v>3305900001</v>
          </cell>
          <cell r="C25" t="str">
            <v>Ex 01 - Condicionadores</v>
          </cell>
          <cell r="D25">
            <v>7.0000000000000007E-2</v>
          </cell>
        </row>
        <row r="26">
          <cell r="B26">
            <v>3307</v>
          </cell>
          <cell r="C26" t="str">
            <v>Preparações para barbear (antes, durante ou após), desodorantes (desodorizantes) corporais, preparações para banhos, depilatórios, outros produtos de perfumaria ou de toucador preparados e outras preparações cosméticas, não especificados nem compreendidos noutras posições; desodorantes (desodorizantes) de ambiente, preparados, mesmo não perfumados, com ou sem propriedades desinfetantes.</v>
          </cell>
          <cell r="D26">
            <v>0</v>
          </cell>
        </row>
        <row r="27">
          <cell r="B27">
            <v>33071000</v>
          </cell>
          <cell r="C27" t="str">
            <v>- Preparações para barbear (antes, durante ou após)</v>
          </cell>
          <cell r="D27">
            <v>0.22</v>
          </cell>
        </row>
        <row r="28">
          <cell r="B28">
            <v>330720</v>
          </cell>
          <cell r="C28" t="str">
            <v>- Desodorantes (desodorizantes) corporais e antiperspirantes</v>
          </cell>
          <cell r="D28">
            <v>0</v>
          </cell>
        </row>
        <row r="29">
          <cell r="B29">
            <v>33072010</v>
          </cell>
          <cell r="C29" t="str">
            <v>Líquidos</v>
          </cell>
          <cell r="D29">
            <v>7.0000000000000007E-2</v>
          </cell>
        </row>
        <row r="30">
          <cell r="B30">
            <v>33072090</v>
          </cell>
          <cell r="C30" t="str">
            <v>Outros</v>
          </cell>
          <cell r="D30">
            <v>7.0000000000000007E-2</v>
          </cell>
        </row>
        <row r="31">
          <cell r="B31">
            <v>33073000</v>
          </cell>
          <cell r="C31" t="str">
            <v>- Sais perfumados e outras preparações para banhos</v>
          </cell>
          <cell r="D31">
            <v>0.22</v>
          </cell>
        </row>
        <row r="32">
          <cell r="B32">
            <v>33074</v>
          </cell>
          <cell r="C32" t="str">
            <v>- Preparações para perfumar ou para desodorizar ambientes, incluindo as preparações odoríferas para cerimônias religiosas:</v>
          </cell>
          <cell r="D32">
            <v>0</v>
          </cell>
        </row>
        <row r="33">
          <cell r="B33">
            <v>33074100</v>
          </cell>
          <cell r="C33" t="str">
            <v>-- Agarbate e outras preparações odoríferas que atuem por combustão</v>
          </cell>
          <cell r="D33">
            <v>0.22</v>
          </cell>
        </row>
        <row r="34">
          <cell r="B34">
            <v>33074900</v>
          </cell>
          <cell r="C34" t="str">
            <v>-- Outras</v>
          </cell>
          <cell r="D34">
            <v>0.22</v>
          </cell>
        </row>
        <row r="35">
          <cell r="B35">
            <v>33079000</v>
          </cell>
          <cell r="C35" t="str">
            <v>- Outros</v>
          </cell>
          <cell r="D35">
            <v>0.22</v>
          </cell>
        </row>
        <row r="36">
          <cell r="B36">
            <v>3307900001</v>
          </cell>
          <cell r="C36" t="str">
            <v>Ex 01 - Soluções para lentes de contato ou para olhos artificiais</v>
          </cell>
          <cell r="D36">
            <v>0.12</v>
          </cell>
        </row>
        <row r="37">
          <cell r="B37">
            <v>3401</v>
          </cell>
          <cell r="C37" t="str">
            <v>Sabões; produtos e preparações orgânicos tensoativos utilizados como sabão, em barras, pães, pedaços ou figuras moldadas, mesmo que contenham sabão; produtos e preparações orgânicos tensoativos para lavagem da pele, em forma de líquido ou de creme, acondicionados para venda a retalho, mesmo que contenham sabão; papel, pastas (ouates), feltros e falsos tecidos, impregnados, revestidos ou recobertos de sabão ou de detergentes.</v>
          </cell>
          <cell r="D37">
            <v>0</v>
          </cell>
        </row>
        <row r="38">
          <cell r="B38">
            <v>34011</v>
          </cell>
          <cell r="C38" t="str">
            <v>- Sabões, produtos e preparações orgânicos tensoativos, em barras, pães, pedaços ou figuras moldadas, e papel, pastas (ouates), feltros e falsos tecidos, impregnados, revestidos ou recobertos de sabão ou de detergentes:</v>
          </cell>
          <cell r="D38">
            <v>0</v>
          </cell>
        </row>
        <row r="39">
          <cell r="B39">
            <v>340111</v>
          </cell>
          <cell r="C39" t="str">
            <v>-- De toucador (incluindo os de uso medicinal)</v>
          </cell>
          <cell r="D39">
            <v>0</v>
          </cell>
        </row>
        <row r="40">
          <cell r="B40">
            <v>34011110</v>
          </cell>
          <cell r="C40" t="str">
            <v>Sabões medicinais</v>
          </cell>
          <cell r="D40">
            <v>0.05</v>
          </cell>
        </row>
        <row r="41">
          <cell r="B41">
            <v>34011190</v>
          </cell>
          <cell r="C41" t="str">
            <v>Outros</v>
          </cell>
          <cell r="D41">
            <v>0.05</v>
          </cell>
        </row>
        <row r="42">
          <cell r="B42">
            <v>3401119001</v>
          </cell>
          <cell r="C42" t="str">
            <v>Ex 01 - Sabão</v>
          </cell>
          <cell r="D42">
            <v>0</v>
          </cell>
        </row>
        <row r="43">
          <cell r="B43">
            <v>34011900</v>
          </cell>
          <cell r="C43" t="str">
            <v>-- Outros</v>
          </cell>
          <cell r="D43">
            <v>0.05</v>
          </cell>
        </row>
        <row r="44">
          <cell r="B44">
            <v>3401190001</v>
          </cell>
          <cell r="C44" t="str">
            <v>Ex 01 - Papel, pastas ("ouates"), feltros e falsos tecidos, impregnados, revestidos ou recobertos de sabão ou de detergentes</v>
          </cell>
          <cell r="D44">
            <v>0.1</v>
          </cell>
        </row>
        <row r="45">
          <cell r="B45">
            <v>3401190002</v>
          </cell>
          <cell r="C45" t="str">
            <v>Ex 02 - Produtos e preparações orgânicos tensoativos utilizados como sabão</v>
          </cell>
          <cell r="D45">
            <v>0.1</v>
          </cell>
        </row>
        <row r="46">
          <cell r="B46">
            <v>3401190003</v>
          </cell>
          <cell r="C46" t="str">
            <v>Ex 03 - Sabão</v>
          </cell>
          <cell r="D46">
            <v>0</v>
          </cell>
        </row>
        <row r="47">
          <cell r="B47">
            <v>340120</v>
          </cell>
          <cell r="C47" t="str">
            <v>- Sabões sob outras formas</v>
          </cell>
          <cell r="D47">
            <v>0</v>
          </cell>
        </row>
        <row r="48">
          <cell r="B48">
            <v>34012010</v>
          </cell>
          <cell r="C48" t="str">
            <v>De toucador</v>
          </cell>
          <cell r="D48">
            <v>0.05</v>
          </cell>
        </row>
        <row r="49">
          <cell r="B49">
            <v>34012090</v>
          </cell>
          <cell r="C49" t="str">
            <v>Outros</v>
          </cell>
          <cell r="D49">
            <v>0.05</v>
          </cell>
        </row>
        <row r="50">
          <cell r="B50">
            <v>34013000</v>
          </cell>
          <cell r="C50" t="str">
            <v>- Produtos e preparações orgânicos tensoativos para lavagem da pele, em forma de líquido ou de creme, acondicionados para venda a retalho, mesmo que contenham sabão</v>
          </cell>
          <cell r="D50">
            <v>0.1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rabalhada Pharma"/>
      <sheetName val="Base Trabalhada E-commerce "/>
      <sheetName val="Base compass Pharma"/>
      <sheetName val="Base Compass E-commerce"/>
      <sheetName val="Sheet6"/>
    </sheetNames>
    <sheetDataSet>
      <sheetData sheetId="0">
        <row r="1">
          <cell r="B1" t="str">
            <v>Canal Pharma</v>
          </cell>
          <cell r="C1"/>
          <cell r="D1"/>
          <cell r="E1"/>
          <cell r="F1"/>
          <cell r="G1" t="str">
            <v>January</v>
          </cell>
          <cell r="H1" t="str">
            <v>January</v>
          </cell>
        </row>
        <row r="2">
          <cell r="B2" t="str">
            <v>Compass Code</v>
          </cell>
          <cell r="C2" t="str">
            <v>Compass Description</v>
          </cell>
          <cell r="D2" t="str">
            <v>Comercial Code</v>
          </cell>
          <cell r="E2" t="str">
            <v>Comercial Description</v>
          </cell>
          <cell r="F2" t="str">
            <v>Marca</v>
          </cell>
          <cell r="G2" t="str">
            <v>Units</v>
          </cell>
          <cell r="H2" t="str">
            <v>Unit list price</v>
          </cell>
        </row>
        <row r="3">
          <cell r="B3" t="str">
            <v>PB100071</v>
          </cell>
          <cell r="C3" t="str">
            <v>- PM Facial Moisturiz Lot 1.75oz INT       </v>
          </cell>
          <cell r="D3"/>
          <cell r="E3"/>
          <cell r="F3" t="str">
            <v>CERAVE</v>
          </cell>
          <cell r="G3">
            <v>0</v>
          </cell>
          <cell r="H3">
            <v>0</v>
          </cell>
        </row>
        <row r="4">
          <cell r="B4" t="str">
            <v>PB100058</v>
          </cell>
          <cell r="C4" t="str">
            <v>- Hydrating Cleanser 16oz INT       </v>
          </cell>
          <cell r="D4"/>
          <cell r="E4"/>
          <cell r="F4" t="str">
            <v>CERAVE</v>
          </cell>
          <cell r="G4">
            <v>0</v>
          </cell>
          <cell r="H4">
            <v>0</v>
          </cell>
        </row>
        <row r="5">
          <cell r="B5" t="str">
            <v>PB100060</v>
          </cell>
          <cell r="C5" t="str">
            <v>- Hydrating Cleanser 8oz INT       </v>
          </cell>
          <cell r="D5"/>
          <cell r="E5"/>
          <cell r="F5" t="str">
            <v>CERAVE</v>
          </cell>
          <cell r="G5">
            <v>0</v>
          </cell>
          <cell r="H5">
            <v>0</v>
          </cell>
        </row>
        <row r="6">
          <cell r="B6" t="str">
            <v>PB100064</v>
          </cell>
          <cell r="C6" t="str">
            <v>- Moisturizing Lotion 16oz INT       </v>
          </cell>
          <cell r="D6"/>
          <cell r="E6"/>
          <cell r="F6" t="str">
            <v>CERAVE</v>
          </cell>
          <cell r="G6">
            <v>0</v>
          </cell>
          <cell r="H6">
            <v>0</v>
          </cell>
        </row>
        <row r="7">
          <cell r="B7" t="str">
            <v>PB100066</v>
          </cell>
          <cell r="C7" t="str">
            <v>- Moisturizing Lotion 8oz INT       </v>
          </cell>
          <cell r="D7"/>
          <cell r="E7"/>
          <cell r="F7" t="str">
            <v>CERAVE</v>
          </cell>
          <cell r="G7">
            <v>0</v>
          </cell>
          <cell r="H7">
            <v>0</v>
          </cell>
        </row>
        <row r="8">
          <cell r="B8" t="str">
            <v>PB100067</v>
          </cell>
          <cell r="C8" t="str">
            <v>- Moisturizing Cream 12oz INT       </v>
          </cell>
          <cell r="D8"/>
          <cell r="E8"/>
          <cell r="F8" t="str">
            <v>CERAVE</v>
          </cell>
          <cell r="G8">
            <v>0</v>
          </cell>
          <cell r="H8">
            <v>0</v>
          </cell>
        </row>
        <row r="9">
          <cell r="B9" t="str">
            <v>PB100068</v>
          </cell>
          <cell r="C9" t="str">
            <v>- Moisturizing Cream 16oz INT       </v>
          </cell>
          <cell r="D9"/>
          <cell r="E9"/>
          <cell r="F9" t="str">
            <v>CERAVE</v>
          </cell>
          <cell r="G9">
            <v>0</v>
          </cell>
          <cell r="H9">
            <v>0</v>
          </cell>
        </row>
        <row r="10">
          <cell r="B10" t="str">
            <v>PB100073</v>
          </cell>
          <cell r="C10" t="str">
            <v>- Renewing SA Foot Cream 3oz INT       </v>
          </cell>
          <cell r="D10"/>
          <cell r="E10"/>
          <cell r="F10" t="str">
            <v>CERAVE</v>
          </cell>
          <cell r="G10">
            <v>0</v>
          </cell>
          <cell r="H10">
            <v>0</v>
          </cell>
        </row>
        <row r="11">
          <cell r="B11" t="str">
            <v>PB100074</v>
          </cell>
          <cell r="C11" t="str">
            <v>- Moisturizing Hand Cream 1.75oz INT       </v>
          </cell>
          <cell r="D11"/>
          <cell r="E11"/>
          <cell r="F11" t="str">
            <v>CERAVE</v>
          </cell>
          <cell r="G11">
            <v>0</v>
          </cell>
          <cell r="H11">
            <v>0</v>
          </cell>
        </row>
        <row r="12">
          <cell r="B12" t="str">
            <v>P2400843</v>
          </cell>
          <cell r="C12" t="str">
            <v>- Effaclar foam Gel T300ml 17       </v>
          </cell>
          <cell r="D12" t="str">
            <v>H2080200</v>
          </cell>
          <cell r="E12" t="str">
            <v>LRP EFFACLAR GEL CONCENTRADO 300G</v>
          </cell>
          <cell r="F12" t="str">
            <v>LRP</v>
          </cell>
          <cell r="G12">
            <v>0</v>
          </cell>
          <cell r="H12">
            <v>0</v>
          </cell>
        </row>
        <row r="13">
          <cell r="B13" t="str">
            <v>P2400621</v>
          </cell>
          <cell r="C13" t="str">
            <v>- Effaclar Gel Concentre 150ml (BR)13       </v>
          </cell>
          <cell r="D13" t="str">
            <v>H1275401</v>
          </cell>
          <cell r="E13" t="str">
            <v>LRP EFFACLAR GEL CONCENTRADO 150G</v>
          </cell>
          <cell r="F13" t="str">
            <v>LRP</v>
          </cell>
          <cell r="G13">
            <v>24.039245442586427</v>
          </cell>
          <cell r="H13">
            <v>29.67</v>
          </cell>
        </row>
        <row r="14">
          <cell r="B14" t="str">
            <v>P2400861</v>
          </cell>
          <cell r="C14" t="str">
            <v>- Effaclar Pain Inter BR 17       </v>
          </cell>
          <cell r="D14" t="str">
            <v>H2038300</v>
          </cell>
          <cell r="E14" t="str">
            <v>LRP EFFACLAR SABONETE CONCEN 70G</v>
          </cell>
          <cell r="F14" t="str">
            <v>LRP</v>
          </cell>
          <cell r="G14">
            <v>34.555074930768264</v>
          </cell>
          <cell r="H14">
            <v>20.68</v>
          </cell>
        </row>
        <row r="15">
          <cell r="B15" t="str">
            <v>P2400504</v>
          </cell>
          <cell r="C15" t="str">
            <v>- Effaclar Pain Sensi (ZAL) 11       </v>
          </cell>
          <cell r="D15" t="str">
            <v>H1770200</v>
          </cell>
          <cell r="E15" t="str">
            <v>LRP EFFACLAR SABONETE CONCEN 80G</v>
          </cell>
          <cell r="F15" t="str">
            <v>LRP</v>
          </cell>
          <cell r="G15">
            <v>23.113991337867308</v>
          </cell>
          <cell r="H15">
            <v>20.68</v>
          </cell>
        </row>
        <row r="16">
          <cell r="B16" t="str">
            <v>P2400867</v>
          </cell>
          <cell r="C16" t="str">
            <v>- Hyalu B5 Recov Dose 30ml 17       </v>
          </cell>
          <cell r="D16" t="str">
            <v>MB049400</v>
          </cell>
          <cell r="E16" t="str">
            <v>LRP HYALU B5 SERUM 30ML</v>
          </cell>
          <cell r="F16" t="str">
            <v>LRP</v>
          </cell>
          <cell r="G16">
            <v>0</v>
          </cell>
          <cell r="H16">
            <v>0</v>
          </cell>
        </row>
        <row r="17">
          <cell r="B17" t="str">
            <v>P2400196</v>
          </cell>
          <cell r="C17" t="str">
            <v>- Redermic R 12       </v>
          </cell>
          <cell r="D17" t="str">
            <v>M3410403</v>
          </cell>
          <cell r="E17" t="str">
            <v>LRP REDERMIC R 30ML 2016</v>
          </cell>
          <cell r="F17" t="str">
            <v>LRP</v>
          </cell>
          <cell r="G17">
            <v>2.3233477795099247</v>
          </cell>
          <cell r="H17">
            <v>118.4496487</v>
          </cell>
        </row>
        <row r="18">
          <cell r="B18" t="str">
            <v>P2400844</v>
          </cell>
          <cell r="C18" t="str">
            <v>- ANTH 50+ Milk T100ml R17       </v>
          </cell>
          <cell r="D18" t="str">
            <v>H2040700</v>
          </cell>
          <cell r="E18" t="str">
            <v>LRP ANTH XL PROTECT FPS50 120ML .</v>
          </cell>
          <cell r="F18" t="str">
            <v>LRP</v>
          </cell>
          <cell r="G18">
            <v>0</v>
          </cell>
          <cell r="H18">
            <v>38.76</v>
          </cell>
        </row>
        <row r="19">
          <cell r="B19" t="str">
            <v>P2400845</v>
          </cell>
          <cell r="C19" t="str">
            <v>- ANTH 50+ Milk T250ml 17       </v>
          </cell>
          <cell r="D19" t="str">
            <v>H2040900</v>
          </cell>
          <cell r="E19" t="str">
            <v>LRP ANTH XL PROTECT FPS50 200ML .</v>
          </cell>
          <cell r="F19" t="str">
            <v>LRP</v>
          </cell>
          <cell r="G19">
            <v>7.1487623984920763</v>
          </cell>
          <cell r="H19">
            <v>45.229411759999998</v>
          </cell>
        </row>
        <row r="20">
          <cell r="B20" t="str">
            <v>P2400948</v>
          </cell>
          <cell r="C20" t="str">
            <v>- BR ANTH XL 70 Corps 120ml 18       </v>
          </cell>
          <cell r="D20" t="str">
            <v>H1727500</v>
          </cell>
          <cell r="E20" t="str">
            <v>LRP ANTH XL PROT CORPO FPS70 120ML</v>
          </cell>
          <cell r="F20" t="str">
            <v>LRP</v>
          </cell>
          <cell r="G20">
            <v>5.1062588560657689</v>
          </cell>
          <cell r="H20">
            <v>45.229411800000001</v>
          </cell>
        </row>
        <row r="21">
          <cell r="B21" t="str">
            <v>P2400949</v>
          </cell>
          <cell r="C21" t="str">
            <v>- BR ANTH XL 70 Corps 200ml 18       </v>
          </cell>
          <cell r="D21" t="str">
            <v>H1727300</v>
          </cell>
          <cell r="E21" t="str">
            <v>LRP ANTH XL PROT CORPO FPS70 200ML</v>
          </cell>
          <cell r="F21" t="str">
            <v>LRP</v>
          </cell>
          <cell r="G21">
            <v>30.870398540231214</v>
          </cell>
          <cell r="H21">
            <v>51.7</v>
          </cell>
        </row>
        <row r="22">
          <cell r="B22" t="str">
            <v>P2400950</v>
          </cell>
          <cell r="C22" t="str">
            <v>- BR ANTH XL 30 Corps 200ml 18       </v>
          </cell>
          <cell r="D22" t="str">
            <v>H1727900</v>
          </cell>
          <cell r="E22" t="str">
            <v>LRP ANTH XL PROT CORPO FPS30 200ML</v>
          </cell>
          <cell r="F22" t="str">
            <v>LRP</v>
          </cell>
          <cell r="G22">
            <v>24.712250359815894</v>
          </cell>
          <cell r="H22">
            <v>38.758823499999998</v>
          </cell>
        </row>
        <row r="23">
          <cell r="B23" t="str">
            <v>P2400677</v>
          </cell>
          <cell r="C23" t="str">
            <v>- Anth Airlicium 30 T50ml BR 14       </v>
          </cell>
          <cell r="D23" t="str">
            <v>H1411000</v>
          </cell>
          <cell r="E23" t="str">
            <v>LRP ANTHELIOS AIRLICIUM FPS30 50G</v>
          </cell>
          <cell r="F23" t="str">
            <v>LRP</v>
          </cell>
          <cell r="G23">
            <v>26.74454138453007</v>
          </cell>
          <cell r="H23">
            <v>48.464705882353002</v>
          </cell>
        </row>
        <row r="24">
          <cell r="B24" t="str">
            <v>P2400341</v>
          </cell>
          <cell r="C24" t="str">
            <v>- Anthelios 30 Body Milk T200ml Old       </v>
          </cell>
          <cell r="D24" t="str">
            <v>H1728100</v>
          </cell>
          <cell r="E24" t="str">
            <v>LRP ANTH XL PROT CORPO FPS30 120ML</v>
          </cell>
          <cell r="F24" t="str">
            <v>LRP</v>
          </cell>
          <cell r="G24">
            <v>3.3701308450034069</v>
          </cell>
          <cell r="H24">
            <v>32.29</v>
          </cell>
        </row>
        <row r="25">
          <cell r="B25" t="str">
            <v>P2400101</v>
          </cell>
          <cell r="C25" t="str">
            <v>- Kerium Antipel DS F125ml       </v>
          </cell>
          <cell r="D25" t="str">
            <v>H2065500</v>
          </cell>
          <cell r="E25" t="str">
            <v>LRP KERIUM DS AC INT 200ML 2018</v>
          </cell>
          <cell r="F25" t="str">
            <v>LRP</v>
          </cell>
          <cell r="G25">
            <v>0</v>
          </cell>
          <cell r="H25">
            <v>50.222900000000003</v>
          </cell>
        </row>
        <row r="26">
          <cell r="B26" t="str">
            <v>P2400644</v>
          </cell>
          <cell r="C26" t="str">
            <v>- Kerium Antipel Ds 125ml (ZAL)       </v>
          </cell>
          <cell r="D26" t="str">
            <v>H2064700</v>
          </cell>
          <cell r="E26" t="str">
            <v>LRP KERIUM DS AC INT 125ML 2018</v>
          </cell>
          <cell r="F26" t="str">
            <v>LRP</v>
          </cell>
          <cell r="G26">
            <v>0</v>
          </cell>
          <cell r="H26">
            <v>43.94</v>
          </cell>
        </row>
        <row r="27">
          <cell r="B27" t="str">
            <v>P2400881</v>
          </cell>
          <cell r="C27" t="str">
            <v>- Toleriane Fluide 40ml R18       </v>
          </cell>
          <cell r="D27" t="e">
            <v>#N/A</v>
          </cell>
          <cell r="E27" t="e">
            <v>#N/A</v>
          </cell>
          <cell r="F27" t="str">
            <v>LRP</v>
          </cell>
          <cell r="G27">
            <v>0</v>
          </cell>
          <cell r="H27">
            <v>0</v>
          </cell>
        </row>
        <row r="28">
          <cell r="B28" t="str">
            <v>P2400620</v>
          </cell>
          <cell r="C28" t="str">
            <v>- Active C Serum 30ml 13       </v>
          </cell>
          <cell r="D28" t="str">
            <v>H2128400</v>
          </cell>
          <cell r="E28" t="str">
            <v>LRP ACTIVE C10 30 ML</v>
          </cell>
          <cell r="F28" t="str">
            <v>LRP</v>
          </cell>
          <cell r="G28">
            <v>6.2837621482745343</v>
          </cell>
          <cell r="H28">
            <v>102.529274004684</v>
          </cell>
        </row>
        <row r="29">
          <cell r="B29" t="str">
            <v>P2400814</v>
          </cell>
          <cell r="C29" t="str">
            <v>- Active C10 T15ml BR16       </v>
          </cell>
          <cell r="D29" t="str">
            <v>H2128200</v>
          </cell>
          <cell r="E29" t="str">
            <v>LRP ACTIVE C10 15 ML</v>
          </cell>
          <cell r="F29" t="str">
            <v>LRP</v>
          </cell>
          <cell r="G29">
            <v>9.7784857093659472</v>
          </cell>
          <cell r="H29">
            <v>61.775175644028096</v>
          </cell>
        </row>
        <row r="30">
          <cell r="B30" t="str">
            <v>P2400514</v>
          </cell>
          <cell r="C30" t="str">
            <v>- Iso Urea Cr. 125ml L (ZAL)       </v>
          </cell>
          <cell r="D30" t="str">
            <v>H2046800</v>
          </cell>
          <cell r="E30" t="str">
            <v>LRP ISO-UREA CREME 125ML</v>
          </cell>
          <cell r="F30" t="str">
            <v>LRP</v>
          </cell>
          <cell r="G30">
            <v>4.6487380625622752</v>
          </cell>
          <cell r="H30">
            <v>36.014051522248302</v>
          </cell>
        </row>
        <row r="31">
          <cell r="B31" t="str">
            <v>P2400656</v>
          </cell>
          <cell r="C31" t="str">
            <v>- Effaclar Duo+ R14       </v>
          </cell>
          <cell r="D31" t="str">
            <v>M6940301</v>
          </cell>
          <cell r="E31" t="str">
            <v>EFFACLAR DUO+</v>
          </cell>
          <cell r="F31" t="str">
            <v>LRP</v>
          </cell>
          <cell r="G31">
            <v>3.5069785823459698</v>
          </cell>
          <cell r="H31">
            <v>56.622950799999998</v>
          </cell>
        </row>
        <row r="32">
          <cell r="B32" t="str">
            <v>P2400841</v>
          </cell>
          <cell r="C32" t="str">
            <v>- Effaclar Duo+ SPF30 T40ml 17       </v>
          </cell>
          <cell r="D32" t="str">
            <v>MB026300</v>
          </cell>
          <cell r="E32" t="str">
            <v>EFFACLAR DUO(+) 40ML POR/SP</v>
          </cell>
          <cell r="F32" t="str">
            <v>LRP</v>
          </cell>
          <cell r="G32">
            <v>3.8807567306099839</v>
          </cell>
          <cell r="H32">
            <v>51.470725995316194</v>
          </cell>
        </row>
        <row r="33">
          <cell r="B33" t="str">
            <v>P2400870</v>
          </cell>
          <cell r="C33" t="str">
            <v>- Effaclar BB Blur Powder 17       </v>
          </cell>
          <cell r="D33" t="str">
            <v>MB037100</v>
          </cell>
          <cell r="E33" t="str">
            <v>LRP EFFAC BB BLUR PO COMP MEDIA 9G</v>
          </cell>
          <cell r="F33" t="str">
            <v>LRP</v>
          </cell>
          <cell r="G33">
            <v>4.1166658897602222</v>
          </cell>
          <cell r="H33">
            <v>82.384074941451999</v>
          </cell>
        </row>
        <row r="34">
          <cell r="B34" t="str">
            <v>P2400707</v>
          </cell>
          <cell r="C34" t="str">
            <v>- Effaclar BB Blur T30ml 15       </v>
          </cell>
          <cell r="D34" t="str">
            <v>M0686000</v>
          </cell>
          <cell r="E34" t="str">
            <v>LRP EFFACLAR BB BLUR 30ML</v>
          </cell>
          <cell r="F34" t="str">
            <v>LRP</v>
          </cell>
          <cell r="G34">
            <v>6.1520340537597793</v>
          </cell>
          <cell r="H34">
            <v>66.930000000000007</v>
          </cell>
        </row>
        <row r="35">
          <cell r="B35" t="str">
            <v>P2400385</v>
          </cell>
          <cell r="C35" t="str">
            <v>- Effaclar Serum F30ml 12       </v>
          </cell>
          <cell r="D35" t="str">
            <v>M9066100</v>
          </cell>
          <cell r="E35" t="str">
            <v>LRP EFFACLAR ANTI-IDADE 30ML</v>
          </cell>
          <cell r="F35" t="str">
            <v>LRP</v>
          </cell>
          <cell r="G35">
            <v>3.8133541137099161</v>
          </cell>
          <cell r="H35">
            <v>108.145199063232</v>
          </cell>
        </row>
        <row r="36">
          <cell r="B36" t="str">
            <v>P2400392</v>
          </cell>
          <cell r="C36" t="str">
            <v>- Effaclar Mat T40ml R12       </v>
          </cell>
          <cell r="D36" t="str">
            <v>M9097600</v>
          </cell>
          <cell r="E36" t="str">
            <v>LRP EFFACLAR MAT 40 ML</v>
          </cell>
          <cell r="F36" t="str">
            <v>LRP</v>
          </cell>
          <cell r="G36">
            <v>3.1372854411668083</v>
          </cell>
          <cell r="H36">
            <v>77.231850100000003</v>
          </cell>
        </row>
        <row r="37">
          <cell r="B37" t="str">
            <v>P2400506</v>
          </cell>
          <cell r="C37" t="str">
            <v>- Effaclar Gel 60ml (BR)       </v>
          </cell>
          <cell r="D37" t="str">
            <v>H1110201</v>
          </cell>
          <cell r="E37" t="str">
            <v>LRP EFFACLAR GEL AT 60G .</v>
          </cell>
          <cell r="F37" t="str">
            <v>LRP</v>
          </cell>
          <cell r="G37">
            <v>10.094052506670812</v>
          </cell>
          <cell r="H37">
            <v>20.68</v>
          </cell>
        </row>
        <row r="38">
          <cell r="B38" t="str">
            <v>P2400505</v>
          </cell>
          <cell r="C38" t="str">
            <v>- Effaclar Gel 60ml (BR) 13       </v>
          </cell>
          <cell r="D38" t="str">
            <v>H1275601</v>
          </cell>
          <cell r="E38" t="str">
            <v>LRP EFFACLAR GEL CONCENTRADO 60G</v>
          </cell>
          <cell r="F38" t="str">
            <v>LRP</v>
          </cell>
          <cell r="G38">
            <v>13.480523380013627</v>
          </cell>
          <cell r="H38">
            <v>20.68</v>
          </cell>
        </row>
        <row r="39">
          <cell r="B39" t="str">
            <v>P2400013</v>
          </cell>
          <cell r="C39" t="str">
            <v>- Effaclar Gel T150ml (ZAL)       </v>
          </cell>
          <cell r="D39" t="str">
            <v>H1110001</v>
          </cell>
          <cell r="E39" t="str">
            <v>LRP EFFACLAR GEL AT 150G .</v>
          </cell>
          <cell r="F39" t="str">
            <v>LRP</v>
          </cell>
          <cell r="G39">
            <v>25.684482046010817</v>
          </cell>
          <cell r="H39">
            <v>31.365714285714301</v>
          </cell>
        </row>
        <row r="40">
          <cell r="B40" t="str">
            <v>P2400781</v>
          </cell>
          <cell r="C40" t="str">
            <v>- Effaclar Micellaire Water F100ml 16       </v>
          </cell>
          <cell r="D40" t="str">
            <v>M9115100</v>
          </cell>
          <cell r="E40" t="str">
            <v>LRP EFFACLAR EAU MICELLAIRE 100ML</v>
          </cell>
          <cell r="F40" t="str">
            <v>LRP</v>
          </cell>
          <cell r="G40">
            <v>6.1489569144743985</v>
          </cell>
          <cell r="H40">
            <v>21.937142900000001</v>
          </cell>
        </row>
        <row r="41">
          <cell r="B41" t="str">
            <v>P2400391</v>
          </cell>
          <cell r="C41" t="str">
            <v>- Effaclar CW Lotion 200ml (JP)       </v>
          </cell>
          <cell r="D41" t="str">
            <v>M9054101</v>
          </cell>
          <cell r="E41" t="str">
            <v>LRP EFFACLAR EAU MICELLAIRE 200MLFR</v>
          </cell>
          <cell r="F41" t="str">
            <v>LRP</v>
          </cell>
          <cell r="G41">
            <v>3.9464763245910932</v>
          </cell>
          <cell r="H41">
            <v>40.794285699999996</v>
          </cell>
        </row>
        <row r="42">
          <cell r="B42" t="str">
            <v>P2400259</v>
          </cell>
          <cell r="C42" t="str">
            <v>- Rosaliac Anti-redness F40ml 11       </v>
          </cell>
          <cell r="D42" t="str">
            <v>M3295700</v>
          </cell>
          <cell r="E42" t="str">
            <v>LRP ROSALIAC AR INTENSE 40ML</v>
          </cell>
          <cell r="F42" t="str">
            <v>LRP</v>
          </cell>
          <cell r="G42">
            <v>0.60049604147333435</v>
          </cell>
          <cell r="H42">
            <v>102.99297420000001</v>
          </cell>
        </row>
        <row r="43">
          <cell r="B43" t="str">
            <v>P2400947</v>
          </cell>
          <cell r="C43" t="str">
            <v>- BR Pigmentclar serum 20ml 18       </v>
          </cell>
          <cell r="D43" t="str">
            <v>H1797900</v>
          </cell>
          <cell r="E43" t="str">
            <v>LRP PIGMENTCLAR SERUM 20ML 2017</v>
          </cell>
          <cell r="F43" t="str">
            <v>LRP</v>
          </cell>
          <cell r="G43">
            <v>6.6381365128854997</v>
          </cell>
          <cell r="H43">
            <v>61.775175599999997</v>
          </cell>
        </row>
        <row r="44">
          <cell r="B44" t="str">
            <v>P2400591</v>
          </cell>
          <cell r="C44" t="str">
            <v>- Pigment Control Yeux 15ml 13       </v>
          </cell>
          <cell r="D44" t="str">
            <v>M7534400</v>
          </cell>
          <cell r="E44" t="str">
            <v>LRP PIGMENTCLAR OLHOS 15ML 2016</v>
          </cell>
          <cell r="F44" t="str">
            <v>LRP</v>
          </cell>
          <cell r="G44">
            <v>1.9076983086261712</v>
          </cell>
          <cell r="H44">
            <v>97.840749414519905</v>
          </cell>
        </row>
        <row r="45">
          <cell r="B45" t="str">
            <v>P2400868</v>
          </cell>
          <cell r="C45" t="str">
            <v>- Hyalu B5 Correct T40ml 17       </v>
          </cell>
          <cell r="D45" t="str">
            <v>MB048900</v>
          </cell>
          <cell r="E45" t="str">
            <v>LRP HYALU B5 CREME 40ML</v>
          </cell>
          <cell r="F45" t="str">
            <v>LRP</v>
          </cell>
          <cell r="G45">
            <v>0</v>
          </cell>
          <cell r="H45">
            <v>0</v>
          </cell>
        </row>
        <row r="46">
          <cell r="B46" t="str">
            <v>P2400595</v>
          </cell>
          <cell r="C46" t="str">
            <v>- Redermic R Eyes 15ml 13       </v>
          </cell>
          <cell r="D46" t="str">
            <v>M6338901</v>
          </cell>
          <cell r="E46" t="str">
            <v>LRP REDERMIC R OLHOS 15ML 2016</v>
          </cell>
          <cell r="F46" t="str">
            <v>LRP</v>
          </cell>
          <cell r="G46">
            <v>2.3529640808751058</v>
          </cell>
          <cell r="H46">
            <v>102.992974238876</v>
          </cell>
        </row>
        <row r="47">
          <cell r="B47" t="str">
            <v>P2400782</v>
          </cell>
          <cell r="C47" t="str">
            <v>- Redermic [R] SPF30 T40ml       </v>
          </cell>
          <cell r="D47" t="str">
            <v>M9113100</v>
          </cell>
          <cell r="E47" t="str">
            <v>LRP REDERMIC R CORREC UV FPS30 40ML</v>
          </cell>
          <cell r="F47" t="str">
            <v>LRP</v>
          </cell>
          <cell r="G47">
            <v>1.1918008170057506</v>
          </cell>
          <cell r="H47">
            <v>118.44964871194401</v>
          </cell>
        </row>
        <row r="48">
          <cell r="B48" t="str">
            <v>P2400212</v>
          </cell>
          <cell r="C48" t="str">
            <v>- Redermic C NMS T40ml 12       </v>
          </cell>
          <cell r="D48" t="str">
            <v>M5476802</v>
          </cell>
          <cell r="E48" t="str">
            <v>LRP REDERMIC HYALU C 40ML 2016</v>
          </cell>
          <cell r="F48" t="str">
            <v>LRP</v>
          </cell>
          <cell r="G48">
            <v>5.3656568059539094</v>
          </cell>
          <cell r="H48">
            <v>113.297423887588</v>
          </cell>
        </row>
        <row r="49">
          <cell r="B49" t="str">
            <v>P2400214</v>
          </cell>
          <cell r="C49" t="str">
            <v>- Redermic C UV T40ml 12       </v>
          </cell>
          <cell r="D49" t="str">
            <v>M5478402</v>
          </cell>
          <cell r="E49" t="str">
            <v>LRP REDERMIC HYALU C UV 40ML</v>
          </cell>
          <cell r="F49" t="str">
            <v>LRP</v>
          </cell>
          <cell r="G49">
            <v>5.4922920255843408</v>
          </cell>
          <cell r="H49">
            <v>118.44964871194398</v>
          </cell>
        </row>
        <row r="50">
          <cell r="B50" t="str">
            <v>P2400864</v>
          </cell>
          <cell r="C50" t="str">
            <v>- Redermic Hyalu C UV 15ml 17       </v>
          </cell>
          <cell r="D50" t="str">
            <v>MB033300</v>
          </cell>
          <cell r="E50" t="str">
            <v>LRP REDERMIC HYALU C UV 15ML</v>
          </cell>
          <cell r="F50" t="str">
            <v>LRP</v>
          </cell>
          <cell r="G50">
            <v>8.2925643822508075</v>
          </cell>
          <cell r="H50">
            <v>66.927400468384107</v>
          </cell>
        </row>
        <row r="51">
          <cell r="B51" t="str">
            <v>P2400215</v>
          </cell>
          <cell r="C51" t="str">
            <v>- Redermic C Eyes 15ml 12       </v>
          </cell>
          <cell r="D51" t="str">
            <v>M5479202</v>
          </cell>
          <cell r="E51" t="str">
            <v>LRP REDERMIC HYALU C OLHOS 15ML2016</v>
          </cell>
          <cell r="F51" t="str">
            <v>LRP</v>
          </cell>
          <cell r="G51">
            <v>5.1123863666930474</v>
          </cell>
          <cell r="H51">
            <v>102.992974238876</v>
          </cell>
        </row>
        <row r="52">
          <cell r="B52" t="str">
            <v>P2400123</v>
          </cell>
          <cell r="C52" t="str">
            <v>- Cicaplast Balm T40ml       </v>
          </cell>
          <cell r="D52" t="str">
            <v>H1572100</v>
          </cell>
          <cell r="E52" t="str">
            <v>LRP CICAPLAST BAUME B5 40ML</v>
          </cell>
          <cell r="F52" t="str">
            <v>LRP</v>
          </cell>
          <cell r="G52">
            <v>22.481836491486366</v>
          </cell>
          <cell r="H52">
            <v>33.437939110070303</v>
          </cell>
        </row>
        <row r="53">
          <cell r="B53" t="str">
            <v>P2400793</v>
          </cell>
          <cell r="C53" t="str">
            <v>- Cicaplast baume T20ml BR 15       </v>
          </cell>
          <cell r="D53" t="str">
            <v>H1572300</v>
          </cell>
          <cell r="E53" t="str">
            <v>LRP CICAPLAST BAUME B5 20ML</v>
          </cell>
          <cell r="F53" t="str">
            <v>LRP</v>
          </cell>
          <cell r="G53">
            <v>32.109176938712764</v>
          </cell>
          <cell r="H53">
            <v>17.981264637002301</v>
          </cell>
        </row>
        <row r="54">
          <cell r="B54" t="str">
            <v>P2400596</v>
          </cell>
          <cell r="C54" t="str">
            <v>- Cicaplast Levres       </v>
          </cell>
          <cell r="D54" t="str">
            <v>H1572900</v>
          </cell>
          <cell r="E54" t="str">
            <v>LRP CICAPLAST LABIOS 7,5ML</v>
          </cell>
          <cell r="F54" t="str">
            <v>LRP</v>
          </cell>
          <cell r="G54">
            <v>17.714633223463363</v>
          </cell>
          <cell r="H54">
            <v>17.981264637002301</v>
          </cell>
        </row>
        <row r="55">
          <cell r="B55" t="str">
            <v>P2400597</v>
          </cell>
          <cell r="C55" t="str">
            <v>- Substiane + Serum 30ml       </v>
          </cell>
          <cell r="D55" t="str">
            <v>M5978503</v>
          </cell>
          <cell r="E55" t="str">
            <v>LRP SUBSTIANE SERUM 30ML 2016</v>
          </cell>
          <cell r="F55" t="str">
            <v>LRP</v>
          </cell>
          <cell r="G55">
            <v>2.9524388705772275</v>
          </cell>
          <cell r="H55">
            <v>139.058548009368</v>
          </cell>
        </row>
        <row r="56">
          <cell r="B56" t="str">
            <v>P2400420</v>
          </cell>
          <cell r="C56" t="str">
            <v>- Substiane eyes T15ml R11       </v>
          </cell>
          <cell r="D56" t="str">
            <v>M2947900</v>
          </cell>
          <cell r="E56" t="str">
            <v>LRP SUBSTIANE [+] OLHOS 15 ML</v>
          </cell>
          <cell r="F56" t="str">
            <v>LRP</v>
          </cell>
          <cell r="G56">
            <v>2.1967125598794937</v>
          </cell>
          <cell r="H56">
            <v>108.145199063232</v>
          </cell>
        </row>
        <row r="57">
          <cell r="B57" t="str">
            <v>P2400030</v>
          </cell>
          <cell r="C57" t="str">
            <v>- Thermal Water 50ml       </v>
          </cell>
          <cell r="D57">
            <v>17971197</v>
          </cell>
          <cell r="E57" t="str">
            <v>LRP ÁGUA TERMAL 50ML</v>
          </cell>
          <cell r="F57" t="str">
            <v>LRP</v>
          </cell>
          <cell r="G57">
            <v>1.8086368868184952</v>
          </cell>
          <cell r="H57">
            <v>28.285714285714299</v>
          </cell>
        </row>
        <row r="58">
          <cell r="B58" t="str">
            <v>P2400031</v>
          </cell>
          <cell r="C58" t="str">
            <v>- Thermal Water 150ml       </v>
          </cell>
          <cell r="D58">
            <v>17171217</v>
          </cell>
          <cell r="E58" t="str">
            <v>LRP ÁGUA TERMAL 150ML</v>
          </cell>
          <cell r="F58" t="str">
            <v>LRP</v>
          </cell>
          <cell r="G58">
            <v>3.1750717567016951</v>
          </cell>
          <cell r="H58">
            <v>36.014051522248302</v>
          </cell>
        </row>
        <row r="59">
          <cell r="B59" t="str">
            <v>P2400032</v>
          </cell>
          <cell r="C59" t="str">
            <v>- Thermal Water 300ml       </v>
          </cell>
          <cell r="D59" t="str">
            <v>M0362401</v>
          </cell>
          <cell r="E59" t="str">
            <v>LRP ÁGUA TERMAL 300ML</v>
          </cell>
          <cell r="F59" t="str">
            <v>LRP</v>
          </cell>
          <cell r="G59">
            <v>3.2659631643396656</v>
          </cell>
          <cell r="H59">
            <v>46.318501170960189</v>
          </cell>
        </row>
        <row r="60">
          <cell r="B60" t="str">
            <v>P2400895</v>
          </cell>
          <cell r="C60" t="str">
            <v>- Eau Miscel Pump Peaux sens 400ml 18       </v>
          </cell>
          <cell r="D60" t="str">
            <v>M0000206</v>
          </cell>
          <cell r="E60" t="str">
            <v>LRP SOLUCAO MICELAR ULTRA 400ML</v>
          </cell>
          <cell r="F60" t="str">
            <v>LRP</v>
          </cell>
          <cell r="G60">
            <v>0</v>
          </cell>
          <cell r="H60">
            <v>0</v>
          </cell>
        </row>
        <row r="61">
          <cell r="B61" t="str">
            <v>P2400426</v>
          </cell>
          <cell r="C61" t="str">
            <v>- Physio Micell Solution 200ml       </v>
          </cell>
          <cell r="D61" t="str">
            <v>M0365702</v>
          </cell>
          <cell r="E61" t="str">
            <v>LRP EAU MICELLAIRE ULTRA 200ML FR</v>
          </cell>
          <cell r="F61" t="str">
            <v>LRP</v>
          </cell>
          <cell r="G61">
            <v>2.4914948411366282</v>
          </cell>
          <cell r="H61">
            <v>40.794285700000003</v>
          </cell>
        </row>
        <row r="62">
          <cell r="B62" t="str">
            <v>P2400728</v>
          </cell>
          <cell r="C62" t="str">
            <v>- Tphysio Sol Micellaire F100ml 15       </v>
          </cell>
          <cell r="D62" t="str">
            <v>M1040301</v>
          </cell>
          <cell r="E62" t="str">
            <v>LRP EAU MICELLAIRE ULTRA 100ML</v>
          </cell>
          <cell r="F62" t="str">
            <v>LRP</v>
          </cell>
          <cell r="G62">
            <v>7.531731812697009</v>
          </cell>
          <cell r="H62">
            <v>21.937142900000001</v>
          </cell>
        </row>
        <row r="63">
          <cell r="B63" t="str">
            <v>P2400676</v>
          </cell>
          <cell r="C63" t="str">
            <v>- Anth BB Cream 50 BR14       </v>
          </cell>
          <cell r="D63" t="str">
            <v>H1411600</v>
          </cell>
          <cell r="E63" t="str">
            <v>LRP ANTHELIOS BB CREAM FPS50 40G</v>
          </cell>
          <cell r="F63" t="str">
            <v>LRP</v>
          </cell>
          <cell r="G63">
            <v>13.446822071563595</v>
          </cell>
          <cell r="H63">
            <v>38.758800000000001</v>
          </cell>
        </row>
        <row r="64">
          <cell r="B64" t="str">
            <v>P2400262</v>
          </cell>
          <cell r="C64" t="str">
            <v>- Anthelios XL50+ Cr. T50ml R11       </v>
          </cell>
          <cell r="D64" t="str">
            <v>H1767400</v>
          </cell>
          <cell r="E64" t="str">
            <v>LRP ANTH XL PROT FACE FPS60 40G</v>
          </cell>
          <cell r="F64" t="str">
            <v>LRP</v>
          </cell>
          <cell r="G64">
            <v>10.212517712131538</v>
          </cell>
          <cell r="H64">
            <v>35.523499999999999</v>
          </cell>
        </row>
        <row r="65">
          <cell r="B65" t="str">
            <v>P2400650</v>
          </cell>
          <cell r="C65" t="str">
            <v>- Anth 30 Aquagel 50Ml 14       </v>
          </cell>
          <cell r="D65" t="str">
            <v>H1767000</v>
          </cell>
          <cell r="E65" t="str">
            <v>LRP ANTH XL PROT FACE FPS30 40G</v>
          </cell>
          <cell r="F65" t="str">
            <v>LRP</v>
          </cell>
          <cell r="G65">
            <v>8.1700141697052295</v>
          </cell>
          <cell r="H65">
            <v>32.288235294117598</v>
          </cell>
        </row>
        <row r="66">
          <cell r="B66" t="str">
            <v>P2400333</v>
          </cell>
          <cell r="C66" t="str">
            <v>- Anthelios 50+Gel T50ml       </v>
          </cell>
          <cell r="D66" t="str">
            <v>H1339700</v>
          </cell>
          <cell r="E66" t="str">
            <v>LRP ANTHELIOS AE FPS50 50G</v>
          </cell>
          <cell r="F66" t="str">
            <v>LRP</v>
          </cell>
          <cell r="G66">
            <v>17.394981419073652</v>
          </cell>
          <cell r="H66">
            <v>61.405882352941191</v>
          </cell>
        </row>
        <row r="67">
          <cell r="B67" t="str">
            <v>P2400811</v>
          </cell>
          <cell r="C67" t="str">
            <v>- Anth Dermo Ped 50+ T120ml BR 16       </v>
          </cell>
          <cell r="D67" t="str">
            <v>H1733600</v>
          </cell>
          <cell r="E67" t="str">
            <v>LRP ANTH DERMOPEDIAT FPS60 120ML</v>
          </cell>
          <cell r="F67" t="str">
            <v>LRP</v>
          </cell>
          <cell r="G67">
            <v>28.080338701276872</v>
          </cell>
          <cell r="H67">
            <v>54.935294117647103</v>
          </cell>
        </row>
        <row r="68">
          <cell r="B68" t="str">
            <v>P2400786</v>
          </cell>
          <cell r="C68" t="str">
            <v>- Anth Airlic PF70 teinte T50ml BR 15       </v>
          </cell>
          <cell r="D68" t="str">
            <v>H1797300</v>
          </cell>
          <cell r="E68" t="str">
            <v>LRP ANTH AIRLIC FPS70 CLARA 50G</v>
          </cell>
          <cell r="F68" t="str">
            <v>LRP</v>
          </cell>
          <cell r="G68">
            <v>34.596946253388012</v>
          </cell>
          <cell r="H68">
            <v>58.170588235294098</v>
          </cell>
        </row>
        <row r="69">
          <cell r="B69" t="str">
            <v>P2400734</v>
          </cell>
          <cell r="C69" t="str">
            <v>- ANTH Airlic 70 BR T50ml 15       </v>
          </cell>
          <cell r="D69" t="str">
            <v>H1513601</v>
          </cell>
          <cell r="E69" t="str">
            <v>LRP ANTH AIRLICIUM FPS70 50G</v>
          </cell>
          <cell r="F69" t="str">
            <v>LRP</v>
          </cell>
          <cell r="G69">
            <v>41.862131353798382</v>
          </cell>
          <cell r="H69">
            <v>54.935294117647103</v>
          </cell>
        </row>
        <row r="70">
          <cell r="B70" t="str">
            <v>P2400639</v>
          </cell>
          <cell r="C70" t="str">
            <v>- Anthelios 60 Couv Claire (ZAL)       </v>
          </cell>
          <cell r="D70" t="str">
            <v>H1340100</v>
          </cell>
          <cell r="E70" t="str">
            <v>LRP ANTH ALTA COB FPS60 MEDIA 50ML</v>
          </cell>
          <cell r="F70" t="str">
            <v>LRP</v>
          </cell>
          <cell r="G70">
            <v>21.618878744811251</v>
          </cell>
          <cell r="H70">
            <v>51.699999999999996</v>
          </cell>
        </row>
        <row r="71">
          <cell r="B71" t="str">
            <v>P2400658</v>
          </cell>
          <cell r="C71" t="str">
            <v>- Lipikar Balm AP 200ml R14       </v>
          </cell>
          <cell r="D71" t="str">
            <v>M9129400</v>
          </cell>
          <cell r="E71" t="str">
            <v>LRP LIPIKAR BAUME AP+ 200ML</v>
          </cell>
          <cell r="F71" t="str">
            <v>LRP</v>
          </cell>
          <cell r="G71">
            <v>2.6470845909844947</v>
          </cell>
          <cell r="H71">
            <v>72.079625292740104</v>
          </cell>
        </row>
        <row r="72">
          <cell r="B72" t="str">
            <v>P2400659</v>
          </cell>
          <cell r="C72" t="str">
            <v>- Lipikar Balm AP 400ml R14       </v>
          </cell>
          <cell r="D72" t="str">
            <v>M9129100</v>
          </cell>
          <cell r="E72" t="str">
            <v>LRP LIPIKAR BAUME AP+ 400ML</v>
          </cell>
          <cell r="F72" t="str">
            <v>LRP</v>
          </cell>
          <cell r="G72">
            <v>5.0439624980217665</v>
          </cell>
          <cell r="H72">
            <v>87.536299765807996</v>
          </cell>
        </row>
        <row r="73">
          <cell r="B73" t="str">
            <v>P2400745</v>
          </cell>
          <cell r="C73" t="str">
            <v>- Lipikar Baume AP+ T75ml 15       </v>
          </cell>
          <cell r="D73" t="str">
            <v>M9096800</v>
          </cell>
          <cell r="E73" t="str">
            <v>LRP LIPIKAR BAUME AP+75ML</v>
          </cell>
          <cell r="F73" t="str">
            <v>LRP</v>
          </cell>
          <cell r="G73">
            <v>2.8809512465923066</v>
          </cell>
          <cell r="H73">
            <v>36.014051522248302</v>
          </cell>
        </row>
        <row r="74">
          <cell r="B74" t="str">
            <v>P2400067</v>
          </cell>
          <cell r="C74" t="str">
            <v>- Lipikar Surgras Liquid F400ml       </v>
          </cell>
          <cell r="D74" t="str">
            <v>M9666100</v>
          </cell>
          <cell r="E74" t="str">
            <v>LRP LIPIKAR SURGRAS LIQ 400ML</v>
          </cell>
          <cell r="F74" t="str">
            <v>LRP</v>
          </cell>
          <cell r="G74">
            <v>3.9338618227130677</v>
          </cell>
          <cell r="H74">
            <v>62.794285714285699</v>
          </cell>
        </row>
        <row r="75">
          <cell r="B75" t="str">
            <v>P2400516</v>
          </cell>
          <cell r="C75" t="str">
            <v>- Lipikar Gel Fluid 200ml 12       </v>
          </cell>
          <cell r="D75" t="str">
            <v>H1614000</v>
          </cell>
          <cell r="E75" t="str">
            <v>LRP LIPIKAR LOCAO 200ML 2016</v>
          </cell>
          <cell r="F75" t="str">
            <v>LRP</v>
          </cell>
          <cell r="G75">
            <v>7.7472159364229842</v>
          </cell>
          <cell r="H75">
            <v>30.861826697892301</v>
          </cell>
        </row>
        <row r="76">
          <cell r="B76" t="str">
            <v>P2400610</v>
          </cell>
          <cell r="C76" t="str">
            <v>- Lipikar Gel Frais 400ml 13       </v>
          </cell>
          <cell r="D76" t="str">
            <v>H1091400</v>
          </cell>
          <cell r="E76" t="str">
            <v>LRP LIPIKAR LOCAO 400ML</v>
          </cell>
          <cell r="F76" t="str">
            <v>LRP</v>
          </cell>
          <cell r="G76">
            <v>6.2275933008578113</v>
          </cell>
          <cell r="H76">
            <v>61.775175644028103</v>
          </cell>
        </row>
        <row r="77">
          <cell r="B77" t="str">
            <v>P2400800</v>
          </cell>
          <cell r="C77" t="str">
            <v>- Lipikar AOX 200ml BR 16       </v>
          </cell>
          <cell r="D77" t="str">
            <v>H1846500</v>
          </cell>
          <cell r="E77" t="str">
            <v>LRP LIPIKAR AOX FPS60 200ML</v>
          </cell>
          <cell r="F77" t="str">
            <v>LRP</v>
          </cell>
          <cell r="G77">
            <v>5.7190099187936605</v>
          </cell>
          <cell r="H77">
            <v>50.222857142857102</v>
          </cell>
        </row>
        <row r="78">
          <cell r="B78" t="str">
            <v>P2400641</v>
          </cell>
          <cell r="C78" t="str">
            <v>- Lipikar Surgras 80G (ZAL)       </v>
          </cell>
          <cell r="D78" t="str">
            <v>H0262802</v>
          </cell>
          <cell r="E78" t="str">
            <v>LRP LIPIKAR SURGRAS 80G</v>
          </cell>
          <cell r="F78" t="str">
            <v>LRP</v>
          </cell>
          <cell r="G78">
            <v>10.843651306741267</v>
          </cell>
          <cell r="H78">
            <v>25.08</v>
          </cell>
        </row>
        <row r="79">
          <cell r="B79" t="str">
            <v>P2400102</v>
          </cell>
          <cell r="C79" t="str">
            <v>- Kerium Oily Dandruff F200ml       </v>
          </cell>
          <cell r="D79" t="str">
            <v>H2119500</v>
          </cell>
          <cell r="E79" t="str">
            <v>LRP KERIUM ANTICASPA 200ML 2018</v>
          </cell>
          <cell r="F79" t="str">
            <v>LRP</v>
          </cell>
          <cell r="G79">
            <v>0</v>
          </cell>
          <cell r="H79">
            <v>0</v>
          </cell>
        </row>
        <row r="80">
          <cell r="B80" t="str">
            <v>P2400113</v>
          </cell>
          <cell r="C80" t="str">
            <v>- Kerium shampoo Anti-Hairloss 200ml       </v>
          </cell>
          <cell r="D80" t="str">
            <v>M0138403</v>
          </cell>
          <cell r="E80" t="str">
            <v>LRP KERIUM ANTIQUEDA SHAMPOO 200ML</v>
          </cell>
          <cell r="F80" t="str">
            <v>LRP</v>
          </cell>
          <cell r="G80">
            <v>12.563439289464217</v>
          </cell>
          <cell r="H80">
            <v>56.5085714285714</v>
          </cell>
        </row>
        <row r="81">
          <cell r="B81" t="str">
            <v>P2400628</v>
          </cell>
          <cell r="C81" t="str">
            <v>- Kerium H Masque 200ml       </v>
          </cell>
          <cell r="D81" t="str">
            <v>M4806000</v>
          </cell>
          <cell r="E81" t="str">
            <v>LRP KERIUM MASCARA CAPILAR 200ML</v>
          </cell>
          <cell r="F81" t="str">
            <v>LRP</v>
          </cell>
          <cell r="G81">
            <v>2.1047999004703097</v>
          </cell>
          <cell r="H81">
            <v>56.622950819672099</v>
          </cell>
        </row>
        <row r="82">
          <cell r="B82" t="str">
            <v>P2400009</v>
          </cell>
          <cell r="C82" t="str">
            <v>- Serozinc 150ml       </v>
          </cell>
          <cell r="D82" t="str">
            <v>MB039600</v>
          </cell>
          <cell r="E82" t="str">
            <v>LRP SEROZINC 150ML</v>
          </cell>
          <cell r="F82" t="str">
            <v>LRP</v>
          </cell>
          <cell r="G82">
            <v>8.1179303293733582</v>
          </cell>
          <cell r="H82">
            <v>30.86</v>
          </cell>
        </row>
        <row r="83">
          <cell r="B83" t="str">
            <v>P4200337</v>
          </cell>
          <cell r="C83" t="str">
            <v>- Discoloration Defense 30ml 18       </v>
          </cell>
          <cell r="D83" t="str">
            <v>H2117000</v>
          </cell>
          <cell r="E83" t="str">
            <v>SKC DISCOLORATION DEFENSE 15ML</v>
          </cell>
          <cell r="F83" t="str">
            <v>SKC</v>
          </cell>
          <cell r="G83">
            <v>0</v>
          </cell>
          <cell r="H83">
            <v>0</v>
          </cell>
        </row>
        <row r="84">
          <cell r="B84" t="str">
            <v>P4200045</v>
          </cell>
          <cell r="C84" t="str">
            <v>- A.G.E. Eye Complex P15ml 09       </v>
          </cell>
          <cell r="D84" t="str">
            <v>S0904701</v>
          </cell>
          <cell r="E84" t="str">
            <v>SKC A.G.E. EYE COMPLEX 15ML</v>
          </cell>
          <cell r="F84" t="str">
            <v>SKC</v>
          </cell>
          <cell r="G84">
            <v>0.93799999999999994</v>
          </cell>
          <cell r="H84">
            <v>205.573770491803</v>
          </cell>
        </row>
        <row r="85">
          <cell r="B85" t="str">
            <v>P4200044</v>
          </cell>
          <cell r="C85" t="str">
            <v>- A.G.E. Interrupter 48ml       </v>
          </cell>
          <cell r="D85" t="str">
            <v>S1108302</v>
          </cell>
          <cell r="E85" t="str">
            <v>SKC A.G.E. INTERRUPTER 48ML</v>
          </cell>
          <cell r="F85" t="str">
            <v>SKC</v>
          </cell>
          <cell r="G85">
            <v>0.33300000000000002</v>
          </cell>
          <cell r="H85">
            <v>360.14051522248201</v>
          </cell>
        </row>
        <row r="86">
          <cell r="B86" t="str">
            <v>P4200015</v>
          </cell>
          <cell r="C86" t="str">
            <v>- AOX Gel Yeux 15ml 11       </v>
          </cell>
          <cell r="D86" t="str">
            <v>S1110601</v>
          </cell>
          <cell r="E86" t="str">
            <v>SKC AOX+ EYE GEL 15ML</v>
          </cell>
          <cell r="F86" t="str">
            <v>SKC</v>
          </cell>
          <cell r="G86">
            <v>0.28899999999999998</v>
          </cell>
          <cell r="H86">
            <v>169.50819672131101</v>
          </cell>
        </row>
        <row r="87">
          <cell r="B87" t="str">
            <v>P4200297</v>
          </cell>
          <cell r="C87" t="str">
            <v>- B&amp;A defense 15ml 16       </v>
          </cell>
          <cell r="D87" t="str">
            <v>H0813298</v>
          </cell>
          <cell r="E87" t="str">
            <v>B17 SKC C E BLEMISH 15ML 2017</v>
          </cell>
          <cell r="F87" t="str">
            <v>SKC</v>
          </cell>
          <cell r="G87">
            <v>0.8</v>
          </cell>
          <cell r="H87">
            <v>87.072599531615893</v>
          </cell>
        </row>
        <row r="88">
          <cell r="B88" t="str">
            <v>P4200018</v>
          </cell>
          <cell r="C88" t="str">
            <v>- B&amp;A Defense F30ml 11       </v>
          </cell>
          <cell r="D88" t="str">
            <v>H1931101</v>
          </cell>
          <cell r="E88" t="str">
            <v>SKC PROMO BLEMISH + LHA</v>
          </cell>
          <cell r="F88" t="str">
            <v>SKC</v>
          </cell>
          <cell r="G88">
            <v>4.0910000000000002</v>
          </cell>
          <cell r="H88">
            <v>123.138173302108</v>
          </cell>
        </row>
        <row r="89">
          <cell r="B89" t="str">
            <v>P4200336</v>
          </cell>
          <cell r="C89" t="str">
            <v>- B&amp;A solution 125ml BR       </v>
          </cell>
          <cell r="D89" t="str">
            <v>H2039100</v>
          </cell>
          <cell r="E89" t="str">
            <v>SKC BLEMISH+AGE SOLUTION 125ML</v>
          </cell>
          <cell r="F89" t="str">
            <v>SKC</v>
          </cell>
          <cell r="G89">
            <v>3.5</v>
          </cell>
          <cell r="H89">
            <v>49.6571</v>
          </cell>
        </row>
        <row r="90">
          <cell r="B90" t="str">
            <v>P4200062</v>
          </cell>
          <cell r="C90" t="str">
            <v>- Blemish &amp; Age Defense Pro 55ml 11       </v>
          </cell>
          <cell r="D90" t="str">
            <v>S1190500</v>
          </cell>
          <cell r="E90" t="str">
            <v>SKC BLEMISH+AGE DEFENSE PRO 55ML</v>
          </cell>
          <cell r="F90" t="str">
            <v>SKC</v>
          </cell>
          <cell r="G90">
            <v>6.0000000000000001E-3</v>
          </cell>
          <cell r="H90">
            <v>179.812646370023</v>
          </cell>
        </row>
        <row r="91">
          <cell r="B91" t="str">
            <v>P4200064</v>
          </cell>
          <cell r="C91" t="str">
            <v>- Blemish&amp;Age cl. Gel Pro 400ml 11       </v>
          </cell>
          <cell r="D91" t="str">
            <v>M3221900</v>
          </cell>
          <cell r="E91" t="str">
            <v>SKC BLEMISH+AGE CLEAN GEL PRO 400ML</v>
          </cell>
          <cell r="F91" t="str">
            <v>SKC</v>
          </cell>
          <cell r="G91">
            <v>5.0000000000000001E-3</v>
          </cell>
          <cell r="H91">
            <v>206.8</v>
          </cell>
        </row>
        <row r="92">
          <cell r="B92" t="str">
            <v>P4200063</v>
          </cell>
          <cell r="C92" t="str">
            <v>- Blemish&amp;Age Solution Pro F400ml 11       </v>
          </cell>
          <cell r="D92" t="str">
            <v>S1373701</v>
          </cell>
          <cell r="E92" t="str">
            <v>SKC BLEMISH+AGE  SOLUTION PRO 400ML</v>
          </cell>
          <cell r="F92" t="str">
            <v>SKC</v>
          </cell>
          <cell r="G92">
            <v>8.0000000000000002E-3</v>
          </cell>
          <cell r="H92">
            <v>174.66042154566699</v>
          </cell>
        </row>
        <row r="93">
          <cell r="B93" t="str">
            <v>P4200027</v>
          </cell>
          <cell r="C93" t="str">
            <v>- CE Ferulic F15ml       </v>
          </cell>
          <cell r="D93" t="str">
            <v>H0813398</v>
          </cell>
          <cell r="E93" t="str">
            <v>B17 SKC C E FERULIC 15ML 2017</v>
          </cell>
          <cell r="F93" t="str">
            <v>SKC</v>
          </cell>
          <cell r="G93">
            <v>1.2</v>
          </cell>
          <cell r="H93">
            <v>128.290398126464</v>
          </cell>
        </row>
        <row r="94">
          <cell r="B94" t="str">
            <v>P4200026</v>
          </cell>
          <cell r="C94" t="str">
            <v>- CE Ferulic F30ml       </v>
          </cell>
          <cell r="D94" t="str">
            <v>H1845300</v>
          </cell>
          <cell r="E94" t="str">
            <v>SKC CE FERULIC 30ML</v>
          </cell>
          <cell r="F94" t="str">
            <v>SKC</v>
          </cell>
          <cell r="G94">
            <v>3.6739999999999999</v>
          </cell>
          <cell r="H94">
            <v>206.03747072599501</v>
          </cell>
        </row>
        <row r="95">
          <cell r="B95" t="str">
            <v>P4200055</v>
          </cell>
          <cell r="C95" t="str">
            <v>- CE Ferulic Pro Fle       </v>
          </cell>
          <cell r="D95" t="str">
            <v>S2722900</v>
          </cell>
          <cell r="E95" t="str">
            <v>SKC C E FERULIC PRO 55ML</v>
          </cell>
          <cell r="F95" t="str">
            <v>SKC</v>
          </cell>
          <cell r="G95">
            <v>8.0000000000000002E-3</v>
          </cell>
          <cell r="H95">
            <v>241.639344262295</v>
          </cell>
        </row>
        <row r="96">
          <cell r="B96" t="str">
            <v>P4200010</v>
          </cell>
          <cell r="C96" t="str">
            <v>- Clarifying Clay Mask 60ml       </v>
          </cell>
          <cell r="D96" t="str">
            <v>S0797403</v>
          </cell>
          <cell r="E96" t="str">
            <v>SKC CLARIFYING CLAY MASQUE 60ML</v>
          </cell>
          <cell r="F96" t="str">
            <v>SKC</v>
          </cell>
          <cell r="G96">
            <v>0.2</v>
          </cell>
          <cell r="H96">
            <v>187.94285714285701</v>
          </cell>
        </row>
        <row r="97">
          <cell r="B97" t="str">
            <v>P4200057</v>
          </cell>
          <cell r="C97" t="str">
            <v>- Clarifying Clay Mask Pro 240ml       </v>
          </cell>
          <cell r="D97" t="str">
            <v>S0797503</v>
          </cell>
          <cell r="E97" t="str">
            <v>SKC CLARIF. CLAY MASQUE PRO 240ML</v>
          </cell>
          <cell r="F97" t="str">
            <v>SKC</v>
          </cell>
          <cell r="G97">
            <v>8.9999999999999993E-3</v>
          </cell>
          <cell r="H97">
            <v>226.18266978922696</v>
          </cell>
        </row>
        <row r="98">
          <cell r="B98" t="str">
            <v>P4200339</v>
          </cell>
          <cell r="C98" t="str">
            <v>- Glycolic 10 Renew Overnight 50ml 18       </v>
          </cell>
          <cell r="D98" t="str">
            <v>S2849800</v>
          </cell>
          <cell r="E98" t="str">
            <v>SKC GLYCOLIC 10 RENEW OVERN. 50ML</v>
          </cell>
          <cell r="F98" t="str">
            <v>SKC</v>
          </cell>
          <cell r="G98">
            <v>0</v>
          </cell>
          <cell r="H98">
            <v>0</v>
          </cell>
        </row>
        <row r="99">
          <cell r="B99" t="str">
            <v>P4200066</v>
          </cell>
          <cell r="C99" t="str">
            <v>- Equalizing Toner Pro 480ml       </v>
          </cell>
          <cell r="D99" t="str">
            <v>S0905901</v>
          </cell>
          <cell r="E99" t="str">
            <v>SKC EQUALIZING TONER PRO 480ML</v>
          </cell>
          <cell r="F99" t="str">
            <v>SKC</v>
          </cell>
          <cell r="G99">
            <v>8.9999999999999993E-3</v>
          </cell>
          <cell r="H99">
            <v>169.50819672131101</v>
          </cell>
        </row>
        <row r="100">
          <cell r="B100" t="str">
            <v>P4200067</v>
          </cell>
          <cell r="C100" t="str">
            <v>- Gentle Cleanser Pro 750ml       </v>
          </cell>
          <cell r="D100" t="str">
            <v>S2692200</v>
          </cell>
          <cell r="E100" t="str">
            <v>SKC GENTLE CLEANSER 750ML</v>
          </cell>
          <cell r="F100" t="str">
            <v>SKC</v>
          </cell>
          <cell r="G100">
            <v>0</v>
          </cell>
          <cell r="H100">
            <v>0</v>
          </cell>
        </row>
        <row r="101">
          <cell r="B101" t="str">
            <v>P4200024</v>
          </cell>
          <cell r="C101" t="str">
            <v>- Hydrating B5 Gel F15ml One Shot       </v>
          </cell>
          <cell r="D101" t="str">
            <v>S1373401</v>
          </cell>
          <cell r="E101" t="str">
            <v>SKC HYDRATING B5 15ML</v>
          </cell>
          <cell r="F101" t="str">
            <v>SKC</v>
          </cell>
          <cell r="G101">
            <v>0.55000000000000004</v>
          </cell>
          <cell r="H101">
            <v>102.529274004684</v>
          </cell>
        </row>
        <row r="102">
          <cell r="B102" t="str">
            <v>P4200021</v>
          </cell>
          <cell r="C102" t="str">
            <v>- Hydrating B5 Gel F30ml       </v>
          </cell>
          <cell r="D102" t="str">
            <v>S1111300</v>
          </cell>
          <cell r="E102" t="str">
            <v>SKC HYDRATING B5 30ML</v>
          </cell>
          <cell r="F102" t="str">
            <v>SKC</v>
          </cell>
          <cell r="G102">
            <v>0</v>
          </cell>
          <cell r="H102">
            <v>0</v>
          </cell>
        </row>
        <row r="103">
          <cell r="B103" t="str">
            <v>P4200068</v>
          </cell>
          <cell r="C103" t="str">
            <v>- Hydrating B5 Gel Pro 55ml       </v>
          </cell>
          <cell r="D103">
            <v>17509021</v>
          </cell>
          <cell r="E103" t="str">
            <v>SKC HYDRATING B5 PRO 55ML</v>
          </cell>
          <cell r="F103" t="str">
            <v>SKC</v>
          </cell>
          <cell r="G103">
            <v>0</v>
          </cell>
          <cell r="H103">
            <v>0</v>
          </cell>
        </row>
        <row r="104">
          <cell r="B104" t="str">
            <v>P4200060</v>
          </cell>
          <cell r="C104" t="str">
            <v>- Hydrating B5 Mask Pro T240ml       </v>
          </cell>
          <cell r="D104">
            <v>17509841</v>
          </cell>
          <cell r="E104" t="str">
            <v>SKC HYDRATING B5 MASQUE PRO 240ML</v>
          </cell>
          <cell r="F104" t="str">
            <v>SKC</v>
          </cell>
          <cell r="G104">
            <v>0.01</v>
          </cell>
          <cell r="H104">
            <v>272.55269320843098</v>
          </cell>
        </row>
        <row r="105">
          <cell r="B105" t="str">
            <v>P4200161</v>
          </cell>
          <cell r="C105" t="str">
            <v>- LHA Gel 75ml       </v>
          </cell>
          <cell r="D105" t="str">
            <v>H1090801</v>
          </cell>
          <cell r="E105" t="str">
            <v>SKC LHA CLEANSING GEL 80G</v>
          </cell>
          <cell r="F105" t="str">
            <v>SKC</v>
          </cell>
          <cell r="G105">
            <v>3.7330000000000001</v>
          </cell>
          <cell r="H105">
            <v>31.365714285714301</v>
          </cell>
        </row>
        <row r="106">
          <cell r="B106" t="str">
            <v>P4200275</v>
          </cell>
          <cell r="C106" t="str">
            <v>- HA Intensifier T30ml 17       </v>
          </cell>
          <cell r="D106" t="str">
            <v>S2064700</v>
          </cell>
          <cell r="E106" t="str">
            <v>SKC H.A. INTENSIFIER 30ML</v>
          </cell>
          <cell r="F106" t="str">
            <v>SKC</v>
          </cell>
          <cell r="G106">
            <v>4</v>
          </cell>
          <cell r="H106">
            <v>205.573770491803</v>
          </cell>
        </row>
        <row r="107">
          <cell r="B107" t="str">
            <v>P4200351</v>
          </cell>
          <cell r="C107" t="str">
            <v>- HA Intensifier T15ml 17       </v>
          </cell>
          <cell r="D107" t="str">
            <v>S2783400</v>
          </cell>
          <cell r="E107" t="str">
            <v>SKC HA INTENSIFIER 15ML</v>
          </cell>
          <cell r="F107" t="str">
            <v>SKC</v>
          </cell>
          <cell r="G107">
            <v>0</v>
          </cell>
          <cell r="H107">
            <v>0</v>
          </cell>
        </row>
        <row r="108">
          <cell r="B108" t="str">
            <v>P4200029</v>
          </cell>
          <cell r="C108" t="str">
            <v>- Phloretin CF Serum F30ml       </v>
          </cell>
          <cell r="D108" t="str">
            <v>H1845700</v>
          </cell>
          <cell r="E108" t="str">
            <v>SKC PHLORETIN CF 30ML</v>
          </cell>
          <cell r="F108" t="str">
            <v>SKC</v>
          </cell>
          <cell r="G108">
            <v>0.70599999999999996</v>
          </cell>
          <cell r="H108">
            <v>257.09601873536297</v>
          </cell>
        </row>
        <row r="109">
          <cell r="B109" t="str">
            <v>P4200082</v>
          </cell>
          <cell r="C109" t="str">
            <v>- Phloretin CF Serum Pro F55ml       </v>
          </cell>
          <cell r="D109">
            <v>17513811</v>
          </cell>
          <cell r="E109" t="str">
            <v>SKC PHLORETIN CF PRO 55ML</v>
          </cell>
          <cell r="F109" t="str">
            <v>SKC</v>
          </cell>
          <cell r="G109">
            <v>6.0000000000000001E-3</v>
          </cell>
          <cell r="H109">
            <v>375.6</v>
          </cell>
        </row>
        <row r="110">
          <cell r="B110" t="str">
            <v>P4200218</v>
          </cell>
          <cell r="C110" t="str">
            <v>- Physical Fusion SPF50 Pro 250ml       </v>
          </cell>
          <cell r="D110" t="str">
            <v>S0506200</v>
          </cell>
          <cell r="E110" t="str">
            <v>SKC PHYSICAL FUSION SPF50 PRO 250ML</v>
          </cell>
          <cell r="F110" t="str">
            <v>SKC</v>
          </cell>
          <cell r="G110">
            <v>1.4E-2</v>
          </cell>
          <cell r="H110">
            <v>332.51428571428602</v>
          </cell>
        </row>
        <row r="111">
          <cell r="B111" t="str">
            <v>P4200104</v>
          </cell>
          <cell r="C111" t="str">
            <v>- Phys Fusion SFP50 T50ml 11       </v>
          </cell>
          <cell r="D111" t="str">
            <v>S0798805</v>
          </cell>
          <cell r="E111" t="str">
            <v>SKC PHYSICAL FUSION FPS50 50ML</v>
          </cell>
          <cell r="F111" t="str">
            <v>SKC</v>
          </cell>
          <cell r="G111">
            <v>1.0609999999999999</v>
          </cell>
          <cell r="H111">
            <v>93.657142857142901</v>
          </cell>
        </row>
        <row r="112">
          <cell r="B112" t="str">
            <v>P4200244</v>
          </cell>
          <cell r="C112" t="str">
            <v>- Physical Matte  T30ml 15       </v>
          </cell>
          <cell r="D112" t="str">
            <v>H0904198</v>
          </cell>
          <cell r="E112" t="str">
            <v>B18 Toque Seco SPF 70 sachet1,5g</v>
          </cell>
          <cell r="F112" t="str">
            <v>SKC</v>
          </cell>
          <cell r="G112">
            <v>3</v>
          </cell>
          <cell r="H112">
            <v>81.085714285714303</v>
          </cell>
        </row>
        <row r="113">
          <cell r="B113" t="str">
            <v>P4200077</v>
          </cell>
          <cell r="C113" t="str">
            <v>- Phyto Correc Gel Pro F55ml       </v>
          </cell>
          <cell r="D113" t="str">
            <v>S0906601</v>
          </cell>
          <cell r="E113" t="str">
            <v>SKC PHYTO CORRECTIVE GEL PRO 55ML</v>
          </cell>
          <cell r="F113" t="str">
            <v>SKC</v>
          </cell>
          <cell r="G113">
            <v>8.0000000000000002E-3</v>
          </cell>
          <cell r="H113">
            <v>117.985948477752</v>
          </cell>
        </row>
        <row r="114">
          <cell r="B114" t="str">
            <v>P4200274</v>
          </cell>
          <cell r="C114" t="str">
            <v>- Phyto Corr Recov Mask Pro T240ml16       </v>
          </cell>
          <cell r="D114" t="str">
            <v>S2067000</v>
          </cell>
          <cell r="E114" t="str">
            <v>SKC PHYTO CORRECTIVE MASQUE PRO 240ML</v>
          </cell>
          <cell r="F114" t="str">
            <v>SKC</v>
          </cell>
          <cell r="G114">
            <v>0</v>
          </cell>
          <cell r="H114">
            <v>0</v>
          </cell>
        </row>
        <row r="115">
          <cell r="B115" t="str">
            <v>P4200223</v>
          </cell>
          <cell r="C115" t="str">
            <v>- RESVERATROL B E       </v>
          </cell>
          <cell r="D115" t="str">
            <v>S2784000</v>
          </cell>
          <cell r="E115" t="str">
            <v>SKC RESVERATROL B E 30ML</v>
          </cell>
          <cell r="F115" t="str">
            <v>SKC</v>
          </cell>
          <cell r="G115">
            <v>0.46100000000000002</v>
          </cell>
          <cell r="H115">
            <v>257.09601873536297</v>
          </cell>
        </row>
        <row r="116">
          <cell r="B116" t="str">
            <v>P4200043</v>
          </cell>
          <cell r="C116" t="str">
            <v>- Retinol 0.3 % T30ml       </v>
          </cell>
          <cell r="D116" t="str">
            <v>SP001200</v>
          </cell>
          <cell r="E116" t="str">
            <v>SKC RETINOL 0.3 30ML</v>
          </cell>
          <cell r="F116" t="str">
            <v>SKC</v>
          </cell>
          <cell r="G116">
            <v>0.69299999999999995</v>
          </cell>
          <cell r="H116">
            <v>159.19999999999999</v>
          </cell>
        </row>
        <row r="117">
          <cell r="B117" t="str">
            <v>P4200031</v>
          </cell>
          <cell r="C117" t="str">
            <v>- Serum 10 AOX 30ml       </v>
          </cell>
          <cell r="D117" t="str">
            <v>H1846100</v>
          </cell>
          <cell r="E117" t="str">
            <v>SKC SERUM 10 30ML</v>
          </cell>
          <cell r="F117" t="str">
            <v>SKC</v>
          </cell>
          <cell r="G117">
            <v>2.4950000000000001</v>
          </cell>
          <cell r="H117">
            <v>128.29040000000001</v>
          </cell>
        </row>
        <row r="118">
          <cell r="B118" t="str">
            <v>P4200097</v>
          </cell>
          <cell r="C118" t="str">
            <v>- Sheer Phys UV Def IP50 F50ml 10       </v>
          </cell>
          <cell r="D118" t="str">
            <v>M4644400</v>
          </cell>
          <cell r="E118" t="str">
            <v>SKC SHEER PHYSICAL UV DEFENSE FPS50 50ML</v>
          </cell>
          <cell r="F118" t="str">
            <v>SKC</v>
          </cell>
          <cell r="G118">
            <v>0.57699999999999996</v>
          </cell>
          <cell r="H118">
            <v>93.657142857142901</v>
          </cell>
        </row>
        <row r="119">
          <cell r="B119" t="str">
            <v>P4200217</v>
          </cell>
          <cell r="C119" t="str">
            <v>- Bio-Cellulose Masque 50/pk       </v>
          </cell>
          <cell r="D119" t="str">
            <v>S0746700</v>
          </cell>
          <cell r="E119" t="str">
            <v>SKC BIOCELLULOSE REST. MASQUE UNIT</v>
          </cell>
          <cell r="F119" t="str">
            <v>SKC</v>
          </cell>
          <cell r="G119">
            <v>0.443</v>
          </cell>
          <cell r="H119">
            <v>41.166276346604199</v>
          </cell>
        </row>
        <row r="120">
          <cell r="B120" t="str">
            <v>P4200193</v>
          </cell>
          <cell r="C120" t="str">
            <v>- Body Retexturing Treat PRO 480ml 13       </v>
          </cell>
          <cell r="D120" t="str">
            <v>S0800901</v>
          </cell>
          <cell r="E120" t="str">
            <v>SKC BODY RETEXTURING TREATMENT PRO 480ML</v>
          </cell>
          <cell r="F120" t="str">
            <v>SKC</v>
          </cell>
          <cell r="G120">
            <v>7.0000000000000001E-3</v>
          </cell>
          <cell r="H120">
            <v>313.77049180327901</v>
          </cell>
        </row>
        <row r="121">
          <cell r="B121" t="str">
            <v>P4200195</v>
          </cell>
          <cell r="C121" t="str">
            <v>- Body Tightening Concen PRO 480ml 13       </v>
          </cell>
          <cell r="D121" t="str">
            <v>S0800001</v>
          </cell>
          <cell r="E121" t="str">
            <v>SKC BODY TIGHTENING CONC. PRO 480ML</v>
          </cell>
          <cell r="F121" t="str">
            <v>SKC</v>
          </cell>
          <cell r="G121">
            <v>2.4E-2</v>
          </cell>
          <cell r="H121">
            <v>437.4238876</v>
          </cell>
        </row>
        <row r="122">
          <cell r="B122" t="str">
            <v>P4200073</v>
          </cell>
          <cell r="C122" t="str">
            <v>- Micro Polish Pro T240ml       </v>
          </cell>
          <cell r="D122" t="str">
            <v>S0910600</v>
          </cell>
          <cell r="E122" t="str">
            <v>SKC MICRO POLISH PRO 240ML</v>
          </cell>
          <cell r="F122" t="str">
            <v>SKC</v>
          </cell>
          <cell r="G122">
            <v>7.0000000000000001E-3</v>
          </cell>
          <cell r="H122">
            <v>236.48711943793899</v>
          </cell>
        </row>
        <row r="123">
          <cell r="B123" t="str">
            <v>P4200194</v>
          </cell>
          <cell r="C123" t="str">
            <v>- Neck Chest&amp;Hand Repair 240ml PRO 13       </v>
          </cell>
          <cell r="D123" t="str">
            <v>S0800602</v>
          </cell>
          <cell r="E123" t="str">
            <v>SKC NECK, CHEST E HAND REPAIR PRO 240 ML</v>
          </cell>
          <cell r="F123" t="str">
            <v>SKC</v>
          </cell>
          <cell r="G123">
            <v>2.8000000000000001E-2</v>
          </cell>
          <cell r="H123">
            <v>411.66276346604201</v>
          </cell>
        </row>
        <row r="124">
          <cell r="B124" t="str">
            <v>P4200236</v>
          </cell>
          <cell r="C124" t="str">
            <v>- Vit C Firm Masq P115ml Pro Asie 14       </v>
          </cell>
          <cell r="D124">
            <v>17509111</v>
          </cell>
          <cell r="E124" t="str">
            <v>SKC VITAMIN C FIRMING MASK PRO 110,5g</v>
          </cell>
          <cell r="F124" t="str">
            <v>SKC</v>
          </cell>
          <cell r="G124">
            <v>8.0000000000000002E-3</v>
          </cell>
          <cell r="H124">
            <v>272.55269320843098</v>
          </cell>
        </row>
        <row r="125">
          <cell r="B125" t="str">
            <v>P1301161</v>
          </cell>
          <cell r="C125" t="str">
            <v>- NO Gel 150g 17 BR       </v>
          </cell>
          <cell r="D125" t="str">
            <v>H1638400</v>
          </cell>
          <cell r="E125" t="str">
            <v>VCY NORMADERM GEL 150G</v>
          </cell>
          <cell r="F125" t="str">
            <v>VICHY</v>
          </cell>
          <cell r="G125">
            <v>20.541856836519287</v>
          </cell>
          <cell r="H125">
            <v>25.53</v>
          </cell>
        </row>
        <row r="126">
          <cell r="B126" t="str">
            <v>P1300162</v>
          </cell>
          <cell r="C126" t="str">
            <v>- NO Gel Cleansing F400ml       </v>
          </cell>
          <cell r="D126" t="str">
            <v>H2060900</v>
          </cell>
          <cell r="E126" t="str">
            <v>VCY NORMADERM GEL 400G</v>
          </cell>
          <cell r="F126" t="str">
            <v>VICHY</v>
          </cell>
          <cell r="G126">
            <v>10.293426642413927</v>
          </cell>
          <cell r="H126">
            <v>53.36999999999999</v>
          </cell>
        </row>
        <row r="127">
          <cell r="B127" t="str">
            <v>P1300437</v>
          </cell>
          <cell r="C127" t="str">
            <v>- DT shp Energising F400ml       </v>
          </cell>
          <cell r="D127" t="str">
            <v>H2061100</v>
          </cell>
          <cell r="E127" t="str">
            <v>VCY DERCOS SH ENERGIZANTE 400ML</v>
          </cell>
          <cell r="F127" t="str">
            <v>VICHY</v>
          </cell>
          <cell r="G127">
            <v>7.2581590183731404</v>
          </cell>
          <cell r="H127">
            <v>75.37</v>
          </cell>
        </row>
        <row r="128">
          <cell r="B128" t="str">
            <v>P1300859</v>
          </cell>
          <cell r="C128" t="str">
            <v>- Lift Suprem PS 14       </v>
          </cell>
          <cell r="D128" t="str">
            <v>H0855601</v>
          </cell>
          <cell r="E128" t="str">
            <v>VCY SERUM10 SUPREME 30ML</v>
          </cell>
          <cell r="F128" t="str">
            <v>VICHY</v>
          </cell>
          <cell r="G128">
            <v>6.3904738434752613</v>
          </cell>
          <cell r="H128">
            <v>110.72131147541</v>
          </cell>
        </row>
        <row r="129">
          <cell r="B129" t="str">
            <v>P1300708</v>
          </cell>
          <cell r="C129" t="str">
            <v>- Liftactiv Resol (ZAL/US) 13       </v>
          </cell>
          <cell r="D129" t="str">
            <v>M5891900</v>
          </cell>
          <cell r="E129" t="str">
            <v>VCY LIFTACTIV RETINOL HA ADVCD 30ML</v>
          </cell>
          <cell r="F129" t="str">
            <v>VICHY</v>
          </cell>
          <cell r="G129">
            <v>1.6110684861784412</v>
          </cell>
          <cell r="H129">
            <v>110.72131147541</v>
          </cell>
        </row>
        <row r="130">
          <cell r="B130" t="str">
            <v>P1301163</v>
          </cell>
          <cell r="C130" t="str">
            <v>- NO Sabonete 80g 17 BR       </v>
          </cell>
          <cell r="D130" t="str">
            <v>H2060700</v>
          </cell>
          <cell r="E130" t="str">
            <v>VCY NORMADERM SABONETE 70G PROMO</v>
          </cell>
          <cell r="F130" t="str">
            <v>VICHY</v>
          </cell>
          <cell r="G130">
            <v>16.629122200991802</v>
          </cell>
          <cell r="H130">
            <v>18.7943</v>
          </cell>
        </row>
        <row r="131">
          <cell r="B131" t="str">
            <v>P1301154</v>
          </cell>
          <cell r="C131" t="str">
            <v>- NO Sabonete 40 17 BR       </v>
          </cell>
          <cell r="D131" t="str">
            <v>H2065900</v>
          </cell>
          <cell r="E131" t="str">
            <v>VCY NORMADERM SABEONETE 40G</v>
          </cell>
          <cell r="F131" t="str">
            <v>VICHY</v>
          </cell>
          <cell r="G131">
            <v>5.8691019532912252</v>
          </cell>
          <cell r="H131">
            <v>11.25</v>
          </cell>
        </row>
        <row r="132">
          <cell r="B132" t="str">
            <v>P1301422</v>
          </cell>
          <cell r="C132" t="str">
            <v>- NO Beautifying T30ml BR 18       </v>
          </cell>
          <cell r="D132" t="str">
            <v>H2116200</v>
          </cell>
          <cell r="E132" t="str">
            <v>VCY NMD SKIN CORRECTOR 30ML</v>
          </cell>
          <cell r="F132" t="str">
            <v>VICHY</v>
          </cell>
          <cell r="G132">
            <v>0</v>
          </cell>
          <cell r="H132">
            <v>0</v>
          </cell>
        </row>
        <row r="133">
          <cell r="B133" t="str">
            <v>P1301423</v>
          </cell>
          <cell r="C133" t="str">
            <v>- NO 3D Correct T30ml BR 18       </v>
          </cell>
          <cell r="D133" t="str">
            <v>H2160300</v>
          </cell>
          <cell r="E133" t="str">
            <v>VCY NORM 3D SHADE CLARA 30 ML</v>
          </cell>
          <cell r="F133" t="str">
            <v>VICHY</v>
          </cell>
          <cell r="G133">
            <v>0</v>
          </cell>
          <cell r="H133">
            <v>0</v>
          </cell>
        </row>
        <row r="134">
          <cell r="B134" t="str">
            <v>P1301073</v>
          </cell>
          <cell r="C134" t="str">
            <v>- NO Skin Balance T40ml 17       </v>
          </cell>
          <cell r="D134" t="str">
            <v>H1715600</v>
          </cell>
          <cell r="E134" t="str">
            <v>VCY NORMADERM SKIN BALANCE 40G</v>
          </cell>
          <cell r="F134" t="str">
            <v>VICHY</v>
          </cell>
          <cell r="G134">
            <v>4.4018264649684191</v>
          </cell>
          <cell r="H134">
            <v>30.860000000000003</v>
          </cell>
        </row>
        <row r="135">
          <cell r="B135" t="str">
            <v>P1300983</v>
          </cell>
          <cell r="C135" t="str">
            <v>- NO Beautifying F50ml R15       </v>
          </cell>
          <cell r="D135" t="str">
            <v>M9045502</v>
          </cell>
          <cell r="E135" t="str">
            <v>VCY NORMADERM SKIN CORRECTOR 50ML</v>
          </cell>
          <cell r="F135" t="str">
            <v>VICHY</v>
          </cell>
          <cell r="G135">
            <v>6.2574408658673271</v>
          </cell>
          <cell r="H135">
            <v>51.470725995316201</v>
          </cell>
        </row>
        <row r="136">
          <cell r="B136" t="str">
            <v>P1300809</v>
          </cell>
          <cell r="C136" t="str">
            <v>- No Triactiv 50ml (ZAL)       </v>
          </cell>
          <cell r="D136" t="str">
            <v>W12300</v>
          </cell>
          <cell r="E136" t="str">
            <v>Normaderm Creme Traitant 50ml</v>
          </cell>
          <cell r="F136" t="str">
            <v>VICHY</v>
          </cell>
          <cell r="G136">
            <v>1.1738203906582449E-2</v>
          </cell>
          <cell r="H136">
            <v>48.89</v>
          </cell>
        </row>
        <row r="137">
          <cell r="B137" t="str">
            <v>P1300171</v>
          </cell>
          <cell r="C137" t="str">
            <v>- NO Lotion Tonique Astr. F200ml       </v>
          </cell>
          <cell r="D137" t="str">
            <v>W12100</v>
          </cell>
          <cell r="E137" t="str">
            <v>NORMADERM TONIQUE ADSTRINGENT 200ML</v>
          </cell>
          <cell r="F137" t="str">
            <v>VICHY</v>
          </cell>
          <cell r="G137">
            <v>2.079618458782857</v>
          </cell>
          <cell r="H137">
            <v>46.318501170960197</v>
          </cell>
        </row>
        <row r="138">
          <cell r="B138" t="str">
            <v>P1300484</v>
          </cell>
          <cell r="C138" t="str">
            <v>- NO Solution Micellaire F200ml 11       </v>
          </cell>
          <cell r="D138" t="str">
            <v>W02600</v>
          </cell>
          <cell r="E138" t="str">
            <v>Solution Micellaire 300ml</v>
          </cell>
          <cell r="F138" t="str">
            <v>VICHY</v>
          </cell>
          <cell r="G138">
            <v>1.1249112077141514</v>
          </cell>
          <cell r="H138">
            <v>43.937142899999998</v>
          </cell>
        </row>
        <row r="139">
          <cell r="B139" t="str">
            <v>P1300813</v>
          </cell>
          <cell r="C139" t="str">
            <v>- No Gel De Limpeza 60G (ZAL)       </v>
          </cell>
          <cell r="D139" t="str">
            <v>H0520802</v>
          </cell>
          <cell r="E139" t="str">
            <v>VCY NORMADERM GEL 60G</v>
          </cell>
          <cell r="F139" t="str">
            <v>VICHY</v>
          </cell>
          <cell r="G139">
            <v>17.161254111423542</v>
          </cell>
          <cell r="H139">
            <v>18.794285714285699</v>
          </cell>
        </row>
        <row r="140">
          <cell r="B140" t="str">
            <v>P1300984</v>
          </cell>
          <cell r="C140" t="str">
            <v>- NO Gel 3en1 T125ml R15       </v>
          </cell>
          <cell r="D140" t="str">
            <v>H1563100</v>
          </cell>
          <cell r="E140" t="str">
            <v>PROM VCY NMD 3EM1 120ML+GEL60G</v>
          </cell>
          <cell r="F140" t="str">
            <v>VICHY</v>
          </cell>
          <cell r="G140">
            <v>5.5355413256125061</v>
          </cell>
          <cell r="H140">
            <v>50.222857142857102</v>
          </cell>
        </row>
        <row r="141">
          <cell r="B141" t="str">
            <v>P1300985</v>
          </cell>
          <cell r="C141" t="str">
            <v>- NO Scrub T125ml R15       </v>
          </cell>
          <cell r="D141" t="str">
            <v>H2051900</v>
          </cell>
          <cell r="E141" t="str">
            <v>VCY NORMADERM SAB EXFOLIANTE 70G</v>
          </cell>
          <cell r="F141" t="str">
            <v>VICHY</v>
          </cell>
          <cell r="G141">
            <v>2.9345509766456126</v>
          </cell>
          <cell r="H141">
            <v>23.194285714285702</v>
          </cell>
        </row>
        <row r="142">
          <cell r="B142" t="str">
            <v>P1300718</v>
          </cell>
          <cell r="C142" t="str">
            <v>- Neovadiol Serum F30ml 15       </v>
          </cell>
          <cell r="D142" t="str">
            <v>M0354201</v>
          </cell>
          <cell r="E142" t="str">
            <v>VCY NEOVADIOL CONCEN 30ML</v>
          </cell>
          <cell r="F142" t="str">
            <v>VICHY</v>
          </cell>
          <cell r="G142">
            <v>1.520097405902427</v>
          </cell>
          <cell r="H142">
            <v>133.90632318501201</v>
          </cell>
        </row>
        <row r="143">
          <cell r="B143" t="str">
            <v>P1301016</v>
          </cell>
          <cell r="C143" t="str">
            <v>- Neovadiol Nuit P50ml R16       </v>
          </cell>
          <cell r="D143" t="str">
            <v>M9067000</v>
          </cell>
          <cell r="E143" t="str">
            <v>VCY NEOVADIOL NUIT 50ML</v>
          </cell>
          <cell r="F143" t="str">
            <v>VICHY</v>
          </cell>
          <cell r="G143">
            <v>1.9563673177637415</v>
          </cell>
          <cell r="H143">
            <v>131.33000000000001</v>
          </cell>
        </row>
        <row r="144">
          <cell r="B144" t="str">
            <v>P1300084</v>
          </cell>
          <cell r="C144" t="str">
            <v>- Neovadiol Gf Contours T15ml 11       </v>
          </cell>
          <cell r="D144" t="str">
            <v>M1051505</v>
          </cell>
          <cell r="E144" t="str">
            <v>VCY NEOVADIOL GF CONTORNOS 15ML</v>
          </cell>
          <cell r="F144" t="str">
            <v>VICHY</v>
          </cell>
          <cell r="G144">
            <v>2.2840588434891682</v>
          </cell>
          <cell r="H144">
            <v>102.992974238876</v>
          </cell>
        </row>
        <row r="145">
          <cell r="B145" t="str">
            <v>P1300020</v>
          </cell>
          <cell r="C145" t="str">
            <v>- PT Foaming Water F150ml       </v>
          </cell>
          <cell r="D145">
            <v>17206633</v>
          </cell>
          <cell r="E145" t="str">
            <v>VCY PURETE THERMALE ESPUMA LIMPEZA 150ML</v>
          </cell>
          <cell r="F145" t="str">
            <v>VICHY</v>
          </cell>
          <cell r="G145">
            <v>1.58954844568304</v>
          </cell>
          <cell r="H145">
            <v>50.222857099999999</v>
          </cell>
        </row>
        <row r="146">
          <cell r="B146" t="str">
            <v>P1301035</v>
          </cell>
          <cell r="C146" t="str">
            <v>- PT Purifying clay Mask mono 16       </v>
          </cell>
          <cell r="D146" t="str">
            <v>M9116101</v>
          </cell>
          <cell r="E146" t="str">
            <v>VCY MINERAL MASK DUO ARGILE 2X6ML</v>
          </cell>
          <cell r="F146" t="str">
            <v>VICHY</v>
          </cell>
          <cell r="G146">
            <v>7.825469271054966</v>
          </cell>
          <cell r="H146">
            <v>10.2529</v>
          </cell>
        </row>
        <row r="147">
          <cell r="B147" t="str">
            <v>P1301036</v>
          </cell>
          <cell r="C147" t="str">
            <v>- PT Glow peeling Mask mono 16       </v>
          </cell>
          <cell r="D147" t="str">
            <v>M9116201</v>
          </cell>
          <cell r="E147" t="str">
            <v>VCY MINERAL MASK DUO PEEL 2X6ML</v>
          </cell>
          <cell r="F147" t="str">
            <v>VICHY</v>
          </cell>
          <cell r="G147">
            <v>5.1266605561998837</v>
          </cell>
          <cell r="H147">
            <v>10.2529</v>
          </cell>
        </row>
        <row r="148">
          <cell r="B148" t="str">
            <v>P1300686</v>
          </cell>
          <cell r="C148" t="str">
            <v>- PT Moisturizing jel Mask mono 16       </v>
          </cell>
          <cell r="D148" t="str">
            <v>M9116301</v>
          </cell>
          <cell r="E148" t="str">
            <v>VCY MINERAL MASK DUO QUENCH 2X6ML</v>
          </cell>
          <cell r="F148" t="str">
            <v>VICHY</v>
          </cell>
          <cell r="G148">
            <v>9.4844687565186181</v>
          </cell>
          <cell r="H148">
            <v>10.2529</v>
          </cell>
        </row>
        <row r="149">
          <cell r="B149" t="str">
            <v>P1301096</v>
          </cell>
          <cell r="C149" t="str">
            <v>- IS DT Tint SPF30 T40ml BR 16       </v>
          </cell>
          <cell r="D149" t="str">
            <v>H1772320</v>
          </cell>
          <cell r="E149" t="str">
            <v>VCY ID.SOLEIL TS FP30 COR 40G .</v>
          </cell>
          <cell r="F149" t="str">
            <v>VICHY</v>
          </cell>
          <cell r="G149">
            <v>5.9526290912421116</v>
          </cell>
          <cell r="H149">
            <v>43.937100000000001</v>
          </cell>
        </row>
        <row r="150">
          <cell r="B150" t="str">
            <v>P1301057</v>
          </cell>
          <cell r="C150" t="str">
            <v>- IS Anti Acne SPF30 T50ml 16       </v>
          </cell>
          <cell r="D150" t="str">
            <v>H1725920</v>
          </cell>
          <cell r="E150" t="str">
            <v>VCY ID.SOLEIL A.ACNE FPS30 50G.</v>
          </cell>
          <cell r="F150" t="str">
            <v>VICHY</v>
          </cell>
          <cell r="G150">
            <v>2.9763145456210558</v>
          </cell>
          <cell r="H150">
            <v>47.08</v>
          </cell>
        </row>
        <row r="151">
          <cell r="B151" t="str">
            <v>P1301062</v>
          </cell>
          <cell r="C151" t="str">
            <v>- IS AA SPF60 T50ml 17 BR       </v>
          </cell>
          <cell r="D151" t="str">
            <v>H2039920</v>
          </cell>
          <cell r="E151" t="str">
            <v>VCY ID.SOLEIL AAG TS FPS50 40G .</v>
          </cell>
          <cell r="F151" t="str">
            <v>VICHY</v>
          </cell>
          <cell r="G151">
            <v>9.9210484854035172</v>
          </cell>
          <cell r="H151">
            <v>50.222857142857102</v>
          </cell>
        </row>
        <row r="152">
          <cell r="B152" t="str">
            <v>P1301063</v>
          </cell>
          <cell r="C152" t="str">
            <v>- IS Body 70 T200ml 17 BR       </v>
          </cell>
          <cell r="D152" t="str">
            <v>H2012520</v>
          </cell>
          <cell r="E152" t="str">
            <v>VCY ID.SOLEIL H.SOFT FPS70 200ML .</v>
          </cell>
          <cell r="F152" t="str">
            <v>VICHY</v>
          </cell>
          <cell r="G152">
            <v>2.9763145456210558</v>
          </cell>
          <cell r="H152">
            <v>43.937142857142902</v>
          </cell>
        </row>
        <row r="153">
          <cell r="B153" t="str">
            <v>P1301014</v>
          </cell>
          <cell r="C153" t="str">
            <v>- Id Sol Hyd Milk SP30 T200ml Br       </v>
          </cell>
          <cell r="D153" t="str">
            <v>H1879000</v>
          </cell>
          <cell r="E153" t="str">
            <v>VCY ID.SOLEIL H.SOFT FPS30 200ML</v>
          </cell>
          <cell r="F153" t="str">
            <v>VICHY</v>
          </cell>
          <cell r="G153">
            <v>5.9526290912421116</v>
          </cell>
          <cell r="H153">
            <v>34.508569999999999</v>
          </cell>
        </row>
        <row r="154">
          <cell r="B154" t="str">
            <v>P1301015</v>
          </cell>
          <cell r="C154" t="str">
            <v>- Id Sol Hyd Milk SP50 T200ml Br       </v>
          </cell>
          <cell r="D154" t="str">
            <v>H1726520</v>
          </cell>
          <cell r="E154" t="str">
            <v>VCY ID.SOLEIL H.SOFT FPS50 200ML</v>
          </cell>
          <cell r="F154" t="str">
            <v>VICHY</v>
          </cell>
          <cell r="G154">
            <v>5.9526290912421116</v>
          </cell>
          <cell r="H154">
            <v>40.794285714285699</v>
          </cell>
        </row>
        <row r="155">
          <cell r="B155" t="str">
            <v>P1300622</v>
          </cell>
          <cell r="C155" t="str">
            <v>- CS Dry Touch IP30 ZAL 11       </v>
          </cell>
          <cell r="D155" t="str">
            <v>H1943320</v>
          </cell>
          <cell r="E155" t="str">
            <v>VCY IDEAL SOLEIL TS FPS30 40G .</v>
          </cell>
          <cell r="F155" t="str">
            <v>VICHY</v>
          </cell>
          <cell r="G155">
            <v>3.9684193941614074</v>
          </cell>
          <cell r="H155">
            <v>37.651428571428603</v>
          </cell>
        </row>
        <row r="156">
          <cell r="B156" t="str">
            <v>P1300736</v>
          </cell>
          <cell r="C156" t="str">
            <v>- CS Dry Touch 50 B 30ml 13       </v>
          </cell>
          <cell r="D156" t="str">
            <v>H2127700</v>
          </cell>
          <cell r="E156" t="str">
            <v>PROM VCY ID SOL 50+H.SOFT 120 ML</v>
          </cell>
          <cell r="F156" t="str">
            <v>VICHY</v>
          </cell>
          <cell r="G156">
            <v>14.881572728105278</v>
          </cell>
          <cell r="H156">
            <v>43.94</v>
          </cell>
        </row>
        <row r="157">
          <cell r="B157" t="str">
            <v>P1300740</v>
          </cell>
          <cell r="C157" t="str">
            <v>- CS Dry 50 Braz Tint 35 13       </v>
          </cell>
          <cell r="D157" t="str">
            <v>H1363220</v>
          </cell>
          <cell r="E157" t="str">
            <v>VCY CAP.SOLEIL TS FPS50 COR 50G .</v>
          </cell>
          <cell r="F157" t="str">
            <v>VICHY</v>
          </cell>
          <cell r="G157">
            <v>10.139311552082397</v>
          </cell>
          <cell r="H157">
            <v>53.365714285714297</v>
          </cell>
        </row>
        <row r="158">
          <cell r="B158" t="str">
            <v>P1301127</v>
          </cell>
          <cell r="C158" t="str">
            <v>- IS Clarify SPF60 50G 17 BR       </v>
          </cell>
          <cell r="D158" t="str">
            <v>H2012920</v>
          </cell>
          <cell r="E158" t="str">
            <v>VCY ID.SOLEIL CLARIFY FPS60 40G .</v>
          </cell>
          <cell r="F158" t="str">
            <v>VICHY</v>
          </cell>
          <cell r="G158">
            <v>19.094049915007613</v>
          </cell>
          <cell r="H158">
            <v>53.994300000000003</v>
          </cell>
        </row>
        <row r="159">
          <cell r="B159" t="str">
            <v>P1300832</v>
          </cell>
          <cell r="C159" t="str">
            <v>- Deo Bil Anti Hair Growth Zal 14       </v>
          </cell>
          <cell r="D159" t="str">
            <v>M7970200</v>
          </cell>
          <cell r="E159" t="str">
            <v>VCY DEO ID. FINISH R.ON 50ML</v>
          </cell>
          <cell r="F159" t="str">
            <v>VICHY</v>
          </cell>
          <cell r="G159">
            <v>2.7428269795047653</v>
          </cell>
          <cell r="H159">
            <v>45.822857142857103</v>
          </cell>
        </row>
        <row r="160">
          <cell r="B160" t="str">
            <v>P1300321</v>
          </cell>
          <cell r="C160" t="str">
            <v>- DT Deo Bille PTS 50ml       </v>
          </cell>
          <cell r="D160" t="str">
            <v>VP031400</v>
          </cell>
          <cell r="E160" t="str">
            <v>VCY DEO ROLLON P/S 48H 50 ML</v>
          </cell>
          <cell r="F160" t="str">
            <v>VICHY</v>
          </cell>
          <cell r="G160">
            <v>4.9349365590590377</v>
          </cell>
          <cell r="H160">
            <v>45.822857142857103</v>
          </cell>
        </row>
        <row r="161">
          <cell r="B161" t="str">
            <v>P1300324</v>
          </cell>
          <cell r="C161" t="str">
            <v>- DT Deo Bille Stress-R. 50ml       </v>
          </cell>
          <cell r="D161" t="str">
            <v>M5070601</v>
          </cell>
          <cell r="E161" t="str">
            <v>VCY DEO STRESS RESIST R.ON 50ML</v>
          </cell>
          <cell r="F161" t="str">
            <v>VICHY</v>
          </cell>
          <cell r="G161">
            <v>8.590408892300589</v>
          </cell>
          <cell r="H161">
            <v>45.822857142857103</v>
          </cell>
        </row>
        <row r="162">
          <cell r="B162" t="str">
            <v>P1300316</v>
          </cell>
          <cell r="C162" t="str">
            <v>- DT Deo Bille A-Persp 50ml       </v>
          </cell>
          <cell r="D162" t="str">
            <v>W42300</v>
          </cell>
          <cell r="E162" t="str">
            <v>Deodorant Dermo Tolerance Bille</v>
          </cell>
          <cell r="F162" t="str">
            <v>VICHY</v>
          </cell>
          <cell r="G162">
            <v>6.458946699596992</v>
          </cell>
          <cell r="H162">
            <v>45.82285714285711</v>
          </cell>
        </row>
        <row r="163">
          <cell r="B163" t="str">
            <v>P1300306</v>
          </cell>
          <cell r="C163" t="str">
            <v>- DT Deo Aerol A-Persp 125ml       </v>
          </cell>
          <cell r="D163" t="str">
            <v>M2980604</v>
          </cell>
          <cell r="E163" t="str">
            <v>VCY DEO 48H AER 125ML</v>
          </cell>
          <cell r="F163" t="str">
            <v>VICHY</v>
          </cell>
          <cell r="G163">
            <v>3.4373373773108935</v>
          </cell>
          <cell r="H163">
            <v>45.822857142857103</v>
          </cell>
        </row>
        <row r="164">
          <cell r="B164" t="str">
            <v>P1300323</v>
          </cell>
          <cell r="C164" t="str">
            <v>- DT Deo Cream 7j T30ml       </v>
          </cell>
          <cell r="D164" t="str">
            <v>M5908303</v>
          </cell>
          <cell r="E164" t="str">
            <v>VCY DEO 7 EFIC REFOR CRM 30ML</v>
          </cell>
          <cell r="F164" t="str">
            <v>VICHY</v>
          </cell>
          <cell r="G164">
            <v>2.8641217532061174</v>
          </cell>
          <cell r="H164">
            <v>45.82285714285711</v>
          </cell>
        </row>
        <row r="165">
          <cell r="B165" t="str">
            <v>P1301126</v>
          </cell>
          <cell r="C165" t="str">
            <v>- DT Sensi Color F400ml 17 BR       </v>
          </cell>
          <cell r="D165" t="str">
            <v>H0812198</v>
          </cell>
          <cell r="E165" t="str">
            <v>B17 VCY DERCOS LOW POO</v>
          </cell>
          <cell r="F165" t="str">
            <v>VICHY</v>
          </cell>
          <cell r="G165">
            <v>4.1475194390703658</v>
          </cell>
          <cell r="H165">
            <v>62.794299999999993</v>
          </cell>
        </row>
        <row r="166">
          <cell r="B166" t="str">
            <v>P1301098</v>
          </cell>
          <cell r="C166" t="str">
            <v>- DT Micropeel  T200ml 17       </v>
          </cell>
          <cell r="D166" t="str">
            <v>MB021100</v>
          </cell>
          <cell r="E166" t="str">
            <v>VCY DERCOS SH MICROPEEL 200ML</v>
          </cell>
          <cell r="F166" t="str">
            <v>VICHY</v>
          </cell>
          <cell r="G166">
            <v>0</v>
          </cell>
          <cell r="H166">
            <v>0</v>
          </cell>
        </row>
        <row r="167">
          <cell r="B167" t="str">
            <v>P1300438</v>
          </cell>
          <cell r="C167" t="str">
            <v>- DT shp Energising F200ml       </v>
          </cell>
          <cell r="D167" t="str">
            <v>H2119300</v>
          </cell>
          <cell r="E167" t="str">
            <v>PROM VCY DERCOS ENERG SH+CD .</v>
          </cell>
          <cell r="F167" t="str">
            <v>VICHY</v>
          </cell>
          <cell r="G167">
            <v>16.162883254057213</v>
          </cell>
          <cell r="H167">
            <v>51.48</v>
          </cell>
        </row>
        <row r="168">
          <cell r="B168" t="str">
            <v>P1300922</v>
          </cell>
          <cell r="C168" t="str">
            <v>- DT Antipell chvx gras F200ml R15       </v>
          </cell>
          <cell r="D168" t="str">
            <v>H1712000</v>
          </cell>
          <cell r="E168" t="str">
            <v>VCY DERCOS SH A.CASP 200ML</v>
          </cell>
          <cell r="F168" t="str">
            <v>VICHY</v>
          </cell>
          <cell r="G168">
            <v>6.0657471796404092</v>
          </cell>
          <cell r="H168">
            <v>50.222857142857102</v>
          </cell>
        </row>
        <row r="169">
          <cell r="B169" t="str">
            <v>P1300285</v>
          </cell>
          <cell r="C169" t="str">
            <v>- DT shp A-Dand Sensitiv 200ml 12       </v>
          </cell>
          <cell r="D169" t="str">
            <v>H1776700</v>
          </cell>
          <cell r="E169" t="str">
            <v>VCY DERCOS SH A.CASP SENS 200ML</v>
          </cell>
          <cell r="F169" t="str">
            <v>VICHY</v>
          </cell>
          <cell r="G169">
            <v>3.0940495015464928</v>
          </cell>
          <cell r="H169">
            <v>50.222857142857102</v>
          </cell>
        </row>
        <row r="170">
          <cell r="B170" t="str">
            <v>P1300443</v>
          </cell>
          <cell r="C170" t="str">
            <v>- DT shp Sebo-correcter F200ml       </v>
          </cell>
          <cell r="D170" t="str">
            <v>H1776500</v>
          </cell>
          <cell r="E170" t="str">
            <v>VCY DERCOS SH ANTIOLEOSIDADE 200ML</v>
          </cell>
          <cell r="F170" t="str">
            <v>VICHY</v>
          </cell>
          <cell r="G170">
            <v>2.2966888893852153</v>
          </cell>
          <cell r="H170">
            <v>50.222857142857102</v>
          </cell>
        </row>
        <row r="171">
          <cell r="B171" t="str">
            <v>P1300464</v>
          </cell>
          <cell r="C171" t="str">
            <v>- DT Shp Nutri Repair F200ml 12       </v>
          </cell>
          <cell r="D171" t="str">
            <v>H1776100</v>
          </cell>
          <cell r="E171" t="str">
            <v>VCY DERCOS SH NUT-R 200ML</v>
          </cell>
          <cell r="F171" t="str">
            <v>VICHY</v>
          </cell>
          <cell r="G171">
            <v>1.3209849413439114</v>
          </cell>
          <cell r="H171">
            <v>50.222857142857102</v>
          </cell>
        </row>
        <row r="172">
          <cell r="B172" t="str">
            <v>P1300502</v>
          </cell>
          <cell r="C172" t="str">
            <v>- DT Ap-sh energisant ZAL       </v>
          </cell>
          <cell r="D172" t="str">
            <v>H1646100</v>
          </cell>
          <cell r="E172" t="str">
            <v>VCY DERCOS CD ENE 150ML 2016</v>
          </cell>
          <cell r="F172" t="str">
            <v>VICHY</v>
          </cell>
          <cell r="G172">
            <v>4.5301281073246065</v>
          </cell>
          <cell r="H172">
            <v>50.222857142857102</v>
          </cell>
        </row>
        <row r="173">
          <cell r="B173" t="str">
            <v>P1300465</v>
          </cell>
          <cell r="C173" t="str">
            <v>- DT Mask NutriRepair P200ml 12       </v>
          </cell>
          <cell r="D173" t="str">
            <v>VBR01559</v>
          </cell>
          <cell r="E173" t="str">
            <v>VCY COND NUTRIRREPARADOR PT</v>
          </cell>
          <cell r="F173" t="str">
            <v>VICHY</v>
          </cell>
          <cell r="G173">
            <v>1.0555436972434082</v>
          </cell>
          <cell r="H173">
            <v>54.0468384074941</v>
          </cell>
        </row>
        <row r="174">
          <cell r="B174" t="str">
            <v>P1300432</v>
          </cell>
          <cell r="C174" t="str">
            <v>- VH Deo Bille S 50ml       </v>
          </cell>
          <cell r="D174" t="str">
            <v>VP030800</v>
          </cell>
          <cell r="E174" t="str">
            <v>VICHY HOMME DEO PELE SENSIVEIS 50ML</v>
          </cell>
          <cell r="F174" t="str">
            <v>VICHY</v>
          </cell>
          <cell r="G174">
            <v>3.9127346355274832E-3</v>
          </cell>
          <cell r="H174">
            <v>45.8228571</v>
          </cell>
        </row>
        <row r="175">
          <cell r="B175" t="str">
            <v>P1300433</v>
          </cell>
          <cell r="C175" t="str">
            <v>- VH Deo Bille A-Persp 50ml       </v>
          </cell>
          <cell r="D175" t="str">
            <v>VP040300</v>
          </cell>
          <cell r="E175" t="str">
            <v>VICHY HOMME DEO 72H 50ML</v>
          </cell>
          <cell r="F175" t="str">
            <v>VICHY</v>
          </cell>
          <cell r="G175">
            <v>2.024840173885472</v>
          </cell>
          <cell r="H175">
            <v>45.8228571</v>
          </cell>
        </row>
        <row r="176">
          <cell r="B176" t="str">
            <v>P1301037</v>
          </cell>
          <cell r="C176" t="str">
            <v>- Idealia Fresh T50ml 16       </v>
          </cell>
          <cell r="D176" t="str">
            <v>M9131900</v>
          </cell>
          <cell r="E176" t="str">
            <v>VCY IDEALIA DAYPROOF 50ML</v>
          </cell>
          <cell r="F176" t="str">
            <v>VICHY</v>
          </cell>
          <cell r="G176">
            <v>0.97818365888187075</v>
          </cell>
          <cell r="H176">
            <v>82.384074900000002</v>
          </cell>
        </row>
        <row r="177">
          <cell r="B177" t="str">
            <v>P1301080</v>
          </cell>
          <cell r="C177" t="str">
            <v>- Idealia Life Serum R17       </v>
          </cell>
          <cell r="D177" t="str">
            <v>M9168300</v>
          </cell>
          <cell r="E177" t="str">
            <v>VCY IDEALIA SERUM 30ML</v>
          </cell>
          <cell r="F177" t="str">
            <v>VICHY</v>
          </cell>
          <cell r="G177">
            <v>2.9345509766456126</v>
          </cell>
          <cell r="H177">
            <v>102.99297</v>
          </cell>
        </row>
        <row r="178">
          <cell r="B178" t="str">
            <v>P1300396</v>
          </cell>
          <cell r="C178" t="str">
            <v>- Idealia Yeux T15ml 14       </v>
          </cell>
          <cell r="D178" t="str">
            <v>H0811998</v>
          </cell>
          <cell r="E178" t="str">
            <v>B17 IDEALIA DAY PROOF 1,5ML</v>
          </cell>
          <cell r="F178" t="str">
            <v>VICHY</v>
          </cell>
          <cell r="G178">
            <v>2.8181471212386695</v>
          </cell>
          <cell r="H178">
            <v>92.688524590163908</v>
          </cell>
        </row>
        <row r="179">
          <cell r="B179" t="str">
            <v>P1300989</v>
          </cell>
          <cell r="C179" t="str">
            <v>- Ideal Body Hands T40ml 15       </v>
          </cell>
          <cell r="D179" t="str">
            <v>H1779500</v>
          </cell>
          <cell r="E179" t="str">
            <v>VCY ID.BODY PESC,COL,MAO 100G</v>
          </cell>
          <cell r="F179" t="str">
            <v>VICHY</v>
          </cell>
          <cell r="G179">
            <v>5.2332825750180074</v>
          </cell>
          <cell r="H179">
            <v>46.318501170960197</v>
          </cell>
        </row>
        <row r="180">
          <cell r="B180" t="str">
            <v>P1300847</v>
          </cell>
          <cell r="C180" t="str">
            <v>- Ideal Body Milk F200ml 14       </v>
          </cell>
          <cell r="D180" t="str">
            <v>H1737700</v>
          </cell>
          <cell r="E180" t="str">
            <v>VCY ID.BODY LOCAO SERUM 200G</v>
          </cell>
          <cell r="F180" t="str">
            <v>VICHY</v>
          </cell>
          <cell r="G180">
            <v>7.151500730085357</v>
          </cell>
          <cell r="H180">
            <v>41.166276346604199</v>
          </cell>
        </row>
        <row r="181">
          <cell r="B181" t="str">
            <v>P1300927</v>
          </cell>
          <cell r="C181" t="str">
            <v>- Cellu Overnight 15       </v>
          </cell>
          <cell r="D181" t="str">
            <v>M0366101</v>
          </cell>
          <cell r="E181" t="str">
            <v>VCY CELLU OVERNIGHT 200ML</v>
          </cell>
          <cell r="F181" t="str">
            <v>VICHY</v>
          </cell>
          <cell r="G181">
            <v>1.7460578311041393</v>
          </cell>
          <cell r="H181">
            <v>82.384074941451999</v>
          </cell>
        </row>
        <row r="182">
          <cell r="B182" t="str">
            <v>P1300773</v>
          </cell>
          <cell r="C182" t="str">
            <v>- DB Compact Cream 13       </v>
          </cell>
          <cell r="D182" t="str">
            <v>M6335001</v>
          </cell>
          <cell r="E182" t="str">
            <v>VCY DERMABLEND BASE COMPACTA 45 SPF30</v>
          </cell>
          <cell r="F182" t="str">
            <v>VICHY</v>
          </cell>
          <cell r="G182">
            <v>6.9451039780612817E-2</v>
          </cell>
          <cell r="H182">
            <v>92.688524599999994</v>
          </cell>
        </row>
        <row r="183">
          <cell r="B183" t="str">
            <v>P1300242</v>
          </cell>
          <cell r="C183" t="str">
            <v>- DB Foundation Corrector T30ml Old       </v>
          </cell>
          <cell r="D183" t="str">
            <v>M5541401</v>
          </cell>
          <cell r="E183" t="str">
            <v>VCY DBD BASE FLUIDA FACIAL 15 30ML</v>
          </cell>
          <cell r="F183" t="str">
            <v>VICHY</v>
          </cell>
          <cell r="G183">
            <v>1.3254388577849348</v>
          </cell>
          <cell r="H183">
            <v>82.384074941451999</v>
          </cell>
        </row>
        <row r="184">
          <cell r="B184" t="str">
            <v>P1300774</v>
          </cell>
          <cell r="C184" t="str">
            <v>- DB Stick Ultra Corrector 13       </v>
          </cell>
          <cell r="D184" t="str">
            <v>MB019800</v>
          </cell>
          <cell r="E184" t="str">
            <v>VCY DBD SOS CORRETIVO 45 4,5G</v>
          </cell>
          <cell r="F184" t="str">
            <v>VICHY</v>
          </cell>
          <cell r="G184">
            <v>7.3363774416140295E-2</v>
          </cell>
          <cell r="H184">
            <v>77.23</v>
          </cell>
        </row>
        <row r="185">
          <cell r="B185" t="str">
            <v>P1300236</v>
          </cell>
          <cell r="C185" t="str">
            <v>- DB Setting Powder       </v>
          </cell>
          <cell r="D185" t="str">
            <v>M5542701</v>
          </cell>
          <cell r="E185" t="str">
            <v>VCY DERMABLEND PO COMPACTO 28G</v>
          </cell>
          <cell r="F185" t="str">
            <v>VICHY</v>
          </cell>
          <cell r="G185">
            <v>0.11346930443029701</v>
          </cell>
          <cell r="H185">
            <v>90.112412177986002</v>
          </cell>
        </row>
        <row r="186">
          <cell r="B186" t="str">
            <v>P1301166</v>
          </cell>
          <cell r="C186" t="str">
            <v>- Mineral 89 F30ml 18       </v>
          </cell>
          <cell r="D186" t="str">
            <v>MB076100</v>
          </cell>
          <cell r="E186" t="str">
            <v>VCY MINERAL 89 30ML</v>
          </cell>
          <cell r="F186" t="str">
            <v>VICHY</v>
          </cell>
          <cell r="G186">
            <v>0</v>
          </cell>
          <cell r="H186">
            <v>0</v>
          </cell>
        </row>
        <row r="187">
          <cell r="B187" t="str">
            <v>P1301081</v>
          </cell>
          <cell r="C187" t="str">
            <v>- Mineral 89 F50ml 17       </v>
          </cell>
          <cell r="D187" t="str">
            <v>M9154800</v>
          </cell>
          <cell r="E187" t="str">
            <v>VCY MINERALS 89 50ML</v>
          </cell>
          <cell r="F187" t="str">
            <v>VICHY</v>
          </cell>
          <cell r="G187">
            <v>8.3990520226196175</v>
          </cell>
          <cell r="H187">
            <v>77.231849999999994</v>
          </cell>
        </row>
        <row r="188">
          <cell r="B188" t="str">
            <v>P1300488</v>
          </cell>
          <cell r="C188" t="str">
            <v>- Vapo Thermal Water 50ml 11       </v>
          </cell>
          <cell r="D188" t="str">
            <v>W00102</v>
          </cell>
          <cell r="E188" t="str">
            <v>Eau Therm 50ml W001 p/ Promo W72600</v>
          </cell>
          <cell r="F188" t="str">
            <v>VICHY</v>
          </cell>
          <cell r="G188">
            <v>1.2823987767941325</v>
          </cell>
          <cell r="H188">
            <v>25.709601873536297</v>
          </cell>
        </row>
        <row r="189">
          <cell r="B189" t="str">
            <v>P1300070</v>
          </cell>
          <cell r="C189" t="str">
            <v>- Vapo Thermal Water F150ml       </v>
          </cell>
          <cell r="D189" t="str">
            <v>W00200</v>
          </cell>
          <cell r="E189" t="str">
            <v>VCY Água Termal Vichy 150 ml</v>
          </cell>
          <cell r="F189" t="str">
            <v>VICHY</v>
          </cell>
          <cell r="G189">
            <v>4.5994195640625559</v>
          </cell>
          <cell r="H189">
            <v>33.437939110070303</v>
          </cell>
        </row>
        <row r="190">
          <cell r="B190" t="str">
            <v>P1300073</v>
          </cell>
          <cell r="C190" t="str">
            <v>- Vapo Thermal Water F300ml       </v>
          </cell>
          <cell r="D190" t="str">
            <v>M1037302</v>
          </cell>
          <cell r="E190" t="str">
            <v>VCY AGUA TERMAL 300ML</v>
          </cell>
          <cell r="F190" t="str">
            <v>VICHY</v>
          </cell>
          <cell r="G190">
            <v>8.1619644497103305</v>
          </cell>
          <cell r="H190">
            <v>41.166276346604199</v>
          </cell>
        </row>
        <row r="191">
          <cell r="B191" t="str">
            <v>P1300336</v>
          </cell>
          <cell r="C191" t="str">
            <v>- CS Dry Touch IP50 T50ml 12       </v>
          </cell>
          <cell r="D191" t="str">
            <v>M4641400</v>
          </cell>
          <cell r="E191" t="str">
            <v>VCY CAPSOL TS FPS 50 50g</v>
          </cell>
          <cell r="F191" t="str">
            <v>VICHY</v>
          </cell>
          <cell r="G191">
            <v>3.9127346355274832E-3</v>
          </cell>
          <cell r="H191"/>
        </row>
        <row r="200">
          <cell r="B200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1">
          <cell r="B211"/>
        </row>
        <row r="212">
          <cell r="B212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estval ins"/>
      <sheetName val="Intruções"/>
      <sheetName val="Cd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LT"/>
      <sheetName val="Dados"/>
      <sheetName val="Check de Capacidade"/>
      <sheetName val="NCG Real"/>
      <sheetName val="NCG META"/>
      <sheetName val=" Imobilizado Real"/>
      <sheetName val="Imobilizado Meta"/>
      <sheetName val="Investimento Total"/>
      <sheetName val="Investimento Total Meta"/>
      <sheetName val="Outros DRE"/>
      <sheetName val="DRE Real"/>
      <sheetName val="DRE Meta"/>
      <sheetName val="Valor do Negócio (Operação) Met"/>
      <sheetName val="Valor do Negócio (Operação)"/>
      <sheetName val="Relatórios"/>
      <sheetName val="Desvio Ebitda"/>
      <sheetName val="Descasamento"/>
      <sheetName val="Endividamento"/>
      <sheetName val="OM Despesas "/>
      <sheetName val="Financ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5">
          <cell r="BV5" t="str">
            <v>Rec. Liq. Meta</v>
          </cell>
          <cell r="BW5" t="str">
            <v>CINTEC- Industrial</v>
          </cell>
          <cell r="BX5" t="str">
            <v>Dona Margarida</v>
          </cell>
          <cell r="BY5" t="str">
            <v>Terras Do Vale</v>
          </cell>
          <cell r="BZ5" t="str">
            <v>Receita Liq. Real</v>
          </cell>
        </row>
        <row r="7">
          <cell r="BV7">
            <v>7.9040317829999998</v>
          </cell>
          <cell r="BW7">
            <v>0</v>
          </cell>
          <cell r="BX7">
            <v>-1.0338725990000004</v>
          </cell>
          <cell r="BY7">
            <v>-0.22901710140000001</v>
          </cell>
          <cell r="BZ7" t="str">
            <v>e</v>
          </cell>
        </row>
        <row r="40">
          <cell r="BV40" t="str">
            <v>Rec. Liq. Meta</v>
          </cell>
          <cell r="BW40" t="str">
            <v>CINTEC- Industrial</v>
          </cell>
          <cell r="BX40" t="str">
            <v>Dona Margarida</v>
          </cell>
          <cell r="BY40" t="str">
            <v>Terras Do Vale</v>
          </cell>
          <cell r="BZ40" t="str">
            <v>Receita Liq. Real</v>
          </cell>
        </row>
        <row r="42">
          <cell r="BV42">
            <v>7.9040317829999998</v>
          </cell>
          <cell r="BW42">
            <v>0</v>
          </cell>
          <cell r="BX42">
            <v>-1.4390689290000005</v>
          </cell>
          <cell r="BY42">
            <v>-2.3821742939999999</v>
          </cell>
          <cell r="BZ42" t="str">
            <v>e</v>
          </cell>
        </row>
        <row r="75">
          <cell r="BV75" t="str">
            <v>Rec. Liq. Meta</v>
          </cell>
          <cell r="BW75" t="str">
            <v>CINTEC- Industrial</v>
          </cell>
          <cell r="BX75" t="str">
            <v>Dona Margarida</v>
          </cell>
          <cell r="BY75" t="str">
            <v>Terras Do Vale</v>
          </cell>
          <cell r="BZ75" t="str">
            <v>Receita Liq. Real</v>
          </cell>
        </row>
        <row r="77">
          <cell r="BV77">
            <v>7.9040317829999998</v>
          </cell>
          <cell r="BX77">
            <v>-4.1627367690000003</v>
          </cell>
          <cell r="BY77">
            <v>-2.336027734</v>
          </cell>
          <cell r="BZ77" t="str">
            <v>e</v>
          </cell>
        </row>
        <row r="81">
          <cell r="BU81" t="str">
            <v>CINTEC- Industrial</v>
          </cell>
          <cell r="BW81">
            <v>0</v>
          </cell>
        </row>
        <row r="82">
          <cell r="BU82" t="str">
            <v>Dona Margarida</v>
          </cell>
          <cell r="BW82">
            <v>4.9155785190000003</v>
          </cell>
        </row>
        <row r="83">
          <cell r="BU83" t="str">
            <v>Terras Do Vale</v>
          </cell>
          <cell r="BW83">
            <v>2.9884532639999999</v>
          </cell>
        </row>
        <row r="87">
          <cell r="BU87" t="str">
            <v>CINTEC- Industrial</v>
          </cell>
          <cell r="BW87">
            <v>0</v>
          </cell>
        </row>
        <row r="88">
          <cell r="BU88" t="str">
            <v>Dona Margarida</v>
          </cell>
          <cell r="BW88">
            <v>0.75284174999999998</v>
          </cell>
        </row>
        <row r="89">
          <cell r="BU89" t="str">
            <v>Terras Do Vale</v>
          </cell>
          <cell r="BW89">
            <v>0.65242553000000003</v>
          </cell>
        </row>
        <row r="110">
          <cell r="BV110" t="str">
            <v>Rec. Liq. Meta</v>
          </cell>
          <cell r="BW110" t="str">
            <v>CINTEC- Industrial</v>
          </cell>
          <cell r="BX110" t="str">
            <v>Dona Margarida</v>
          </cell>
          <cell r="BY110" t="str">
            <v>Terras Do Vale</v>
          </cell>
          <cell r="BZ110" t="str">
            <v>Receita Liq. Real</v>
          </cell>
        </row>
        <row r="112">
          <cell r="BV112">
            <v>2.9884532639999999</v>
          </cell>
          <cell r="BW112">
            <v>0</v>
          </cell>
          <cell r="BX112">
            <v>1.8418568799999999</v>
          </cell>
          <cell r="BY112">
            <v>-2.605607574</v>
          </cell>
          <cell r="BZ112" t="str">
            <v>e</v>
          </cell>
        </row>
        <row r="116">
          <cell r="BU116" t="str">
            <v>CINTEC- Industrial</v>
          </cell>
          <cell r="BW116">
            <v>0</v>
          </cell>
        </row>
        <row r="117">
          <cell r="BU117" t="str">
            <v>Dona Margarida</v>
          </cell>
          <cell r="BW117">
            <v>0</v>
          </cell>
        </row>
        <row r="118">
          <cell r="BU118" t="str">
            <v>Terras Do Vale</v>
          </cell>
          <cell r="BW118">
            <v>2.9884532639999999</v>
          </cell>
        </row>
        <row r="121">
          <cell r="BU121" t="str">
            <v>CINTEC- Industrial</v>
          </cell>
          <cell r="BW121">
            <v>0</v>
          </cell>
        </row>
        <row r="122">
          <cell r="BU122" t="str">
            <v>Dona Margarida</v>
          </cell>
          <cell r="BW122">
            <v>1.8418568799999999</v>
          </cell>
        </row>
        <row r="123">
          <cell r="BU123" t="str">
            <v>Terras Do Vale</v>
          </cell>
          <cell r="BW123">
            <v>0.38284569000000002</v>
          </cell>
        </row>
        <row r="145">
          <cell r="BW145" t="str">
            <v>Rec. Liq. Meta</v>
          </cell>
          <cell r="BX145" t="str">
            <v>CINTEC- Industrial</v>
          </cell>
          <cell r="BY145" t="str">
            <v>Dona Margarida</v>
          </cell>
          <cell r="BZ145" t="str">
            <v>Terras Do Vale</v>
          </cell>
          <cell r="CA145" t="str">
            <v>Receita c/ Juros</v>
          </cell>
          <cell r="CB145" t="str">
            <v>Receita Liq. Real</v>
          </cell>
        </row>
        <row r="147">
          <cell r="BW147">
            <v>2.9884532639999999</v>
          </cell>
          <cell r="BX147">
            <v>0</v>
          </cell>
          <cell r="BY147">
            <v>0.85425675000000001</v>
          </cell>
          <cell r="BZ147">
            <v>-2.1865386839999998</v>
          </cell>
          <cell r="CA147">
            <v>0.45576271999999995</v>
          </cell>
          <cell r="CB147" t="str">
            <v>e</v>
          </cell>
        </row>
        <row r="157">
          <cell r="BU157" t="str">
            <v>CINTEC- Industrial</v>
          </cell>
          <cell r="BW157">
            <v>0</v>
          </cell>
        </row>
        <row r="158">
          <cell r="BU158" t="str">
            <v>Dona Margarida</v>
          </cell>
          <cell r="BW158">
            <v>0.85425675000000001</v>
          </cell>
        </row>
        <row r="159">
          <cell r="BU159" t="str">
            <v>Terras Do Vale</v>
          </cell>
          <cell r="BW159">
            <v>0.80191457999999993</v>
          </cell>
        </row>
        <row r="160">
          <cell r="BU160" t="str">
            <v>Receita c/ Juros</v>
          </cell>
          <cell r="BW160">
            <v>0.45576271999999995</v>
          </cell>
        </row>
        <row r="180">
          <cell r="BW180" t="str">
            <v>Rec. Liq. Meta</v>
          </cell>
          <cell r="BX180" t="str">
            <v>CINTEC- Industrial</v>
          </cell>
          <cell r="BY180" t="str">
            <v>Dona Margarida</v>
          </cell>
          <cell r="BZ180" t="str">
            <v>Terras Do Vale</v>
          </cell>
          <cell r="CA180" t="str">
            <v>Receita c/ Juros</v>
          </cell>
          <cell r="CB180" t="str">
            <v>Receita Liq. Real</v>
          </cell>
        </row>
        <row r="182">
          <cell r="BW182">
            <v>2.9884532639999999</v>
          </cell>
          <cell r="BX182">
            <v>0</v>
          </cell>
          <cell r="BY182">
            <v>0.73589432999999993</v>
          </cell>
          <cell r="BZ182">
            <v>-2.0358520640000002</v>
          </cell>
          <cell r="CA182">
            <v>0.54379166000000001</v>
          </cell>
          <cell r="CB182" t="str">
            <v>e</v>
          </cell>
        </row>
        <row r="185">
          <cell r="BU185" t="str">
            <v>CINTEC- Industrial</v>
          </cell>
          <cell r="BW185">
            <v>0</v>
          </cell>
        </row>
        <row r="186">
          <cell r="BU186" t="str">
            <v>Dona Margarida</v>
          </cell>
          <cell r="BW186">
            <v>0</v>
          </cell>
        </row>
        <row r="187">
          <cell r="BU187" t="str">
            <v>Terras Do Vale</v>
          </cell>
          <cell r="BW187">
            <v>2.9884532639999999</v>
          </cell>
        </row>
        <row r="192">
          <cell r="BU192" t="str">
            <v>CINTEC- Industrial</v>
          </cell>
          <cell r="BW192">
            <v>0</v>
          </cell>
        </row>
        <row r="193">
          <cell r="BU193" t="str">
            <v>Dona Margarida</v>
          </cell>
          <cell r="BW193">
            <v>0.73589432999999993</v>
          </cell>
        </row>
        <row r="194">
          <cell r="BU194" t="str">
            <v>Terras Do Vale</v>
          </cell>
          <cell r="BW194">
            <v>0.95260119999999993</v>
          </cell>
        </row>
        <row r="195">
          <cell r="BU195" t="str">
            <v>Receita c/ Juros</v>
          </cell>
          <cell r="BW195">
            <v>0.54379166000000001</v>
          </cell>
        </row>
      </sheetData>
      <sheetData sheetId="31">
        <row r="61">
          <cell r="D61" t="str">
            <v>Ebitda Meta</v>
          </cell>
          <cell r="E61" t="str">
            <v>Volume</v>
          </cell>
          <cell r="F61" t="str">
            <v>Preço Bruto</v>
          </cell>
          <cell r="G61" t="str">
            <v>Mix</v>
          </cell>
          <cell r="H61" t="str">
            <v>Deduçoes</v>
          </cell>
          <cell r="I61" t="str">
            <v>Custo Var</v>
          </cell>
          <cell r="J61" t="str">
            <v>Custo Fixo</v>
          </cell>
          <cell r="K61" t="str">
            <v>Ebitda Real</v>
          </cell>
        </row>
        <row r="63">
          <cell r="D63">
            <v>3.9086661296666665</v>
          </cell>
          <cell r="E63">
            <v>-3.5085274448999995</v>
          </cell>
          <cell r="F63">
            <v>3.5415302209542094</v>
          </cell>
          <cell r="G63">
            <v>-2.6992917561344352</v>
          </cell>
          <cell r="H63">
            <v>-0.78910223639238652</v>
          </cell>
          <cell r="I63">
            <v>0.30795337347261148</v>
          </cell>
          <cell r="J63">
            <v>0</v>
          </cell>
          <cell r="K63" t="str">
            <v>e</v>
          </cell>
        </row>
        <row r="102">
          <cell r="D102" t="str">
            <v>Ebitda Meta</v>
          </cell>
          <cell r="E102" t="str">
            <v>Volume</v>
          </cell>
          <cell r="F102" t="str">
            <v>Preço</v>
          </cell>
          <cell r="G102" t="str">
            <v>Mix</v>
          </cell>
          <cell r="H102" t="str">
            <v>Deduções</v>
          </cell>
          <cell r="I102" t="str">
            <v>Custo Var</v>
          </cell>
          <cell r="J102" t="str">
            <v>Custo Fixo</v>
          </cell>
          <cell r="K102" t="str">
            <v>Ebitda Real</v>
          </cell>
        </row>
        <row r="104">
          <cell r="D104">
            <v>1.3362878606666666</v>
          </cell>
          <cell r="E104">
            <v>-1.0927699578000001</v>
          </cell>
          <cell r="F104">
            <v>0.57036478223854625</v>
          </cell>
          <cell r="G104">
            <v>0.51614970031582819</v>
          </cell>
          <cell r="H104">
            <v>-2.8325378844329504E-2</v>
          </cell>
          <cell r="I104">
            <v>-1.8952579910045345E-2</v>
          </cell>
          <cell r="J104">
            <v>-0.2583209666666666</v>
          </cell>
          <cell r="K104" t="str">
            <v>e</v>
          </cell>
        </row>
        <row r="124">
          <cell r="D124" t="str">
            <v>Ebitda Meta</v>
          </cell>
          <cell r="E124" t="str">
            <v>Volume</v>
          </cell>
          <cell r="F124" t="str">
            <v xml:space="preserve">Preço </v>
          </cell>
          <cell r="G124" t="str">
            <v>Mix</v>
          </cell>
          <cell r="H124" t="str">
            <v>Deduções</v>
          </cell>
          <cell r="I124" t="str">
            <v>Custo Var</v>
          </cell>
          <cell r="J124" t="str">
            <v>Custo Fixo</v>
          </cell>
          <cell r="K124" t="str">
            <v>Ebitda Real</v>
          </cell>
        </row>
        <row r="126">
          <cell r="D126">
            <v>1.3362878606666666</v>
          </cell>
          <cell r="E126">
            <v>-1.014917649</v>
          </cell>
          <cell r="F126">
            <v>0.63258245141366665</v>
          </cell>
          <cell r="G126">
            <v>0.46842411926445049</v>
          </cell>
          <cell r="H126">
            <v>-3.6386205191920283E-2</v>
          </cell>
          <cell r="I126">
            <v>-2.3554070486197592E-2</v>
          </cell>
          <cell r="J126">
            <v>-0.74521533666666662</v>
          </cell>
          <cell r="K126" t="str">
            <v>e</v>
          </cell>
        </row>
        <row r="166">
          <cell r="D166" t="str">
            <v>Ebitda Meta</v>
          </cell>
          <cell r="E166" t="str">
            <v>Volume</v>
          </cell>
          <cell r="F166" t="str">
            <v xml:space="preserve">Preço </v>
          </cell>
          <cell r="G166" t="str">
            <v>Mix</v>
          </cell>
          <cell r="H166" t="str">
            <v>Deduções</v>
          </cell>
          <cell r="I166" t="str">
            <v>Custo Var</v>
          </cell>
          <cell r="J166" t="str">
            <v>Custo Fixo</v>
          </cell>
          <cell r="K166" t="str">
            <v>Ebitda Real</v>
          </cell>
        </row>
        <row r="168">
          <cell r="D168">
            <v>2.2859091147333337</v>
          </cell>
          <cell r="E168">
            <v>-2.1115327613999999</v>
          </cell>
          <cell r="F168">
            <v>-2.0134263987770771</v>
          </cell>
          <cell r="G168">
            <v>1.8075319460560511</v>
          </cell>
          <cell r="H168">
            <v>6.3280001359076923E-2</v>
          </cell>
          <cell r="I168">
            <v>0.57550247136194888</v>
          </cell>
          <cell r="J168">
            <v>-0.42782145333333332</v>
          </cell>
          <cell r="K168" t="str">
            <v>e</v>
          </cell>
        </row>
        <row r="208">
          <cell r="D208" t="str">
            <v>Ebitda Meta</v>
          </cell>
          <cell r="E208" t="str">
            <v>Volume</v>
          </cell>
          <cell r="F208" t="str">
            <v xml:space="preserve">Preço </v>
          </cell>
          <cell r="G208" t="str">
            <v>Mix</v>
          </cell>
          <cell r="H208" t="str">
            <v>Deduções</v>
          </cell>
          <cell r="I208" t="str">
            <v>Custo Var</v>
          </cell>
          <cell r="J208" t="str">
            <v>Custo Fixo</v>
          </cell>
          <cell r="K208" t="str">
            <v>Ebitda Real</v>
          </cell>
        </row>
        <row r="210">
          <cell r="D210">
            <v>2.039607922333333</v>
          </cell>
          <cell r="E210">
            <v>-1.7379098555999999</v>
          </cell>
          <cell r="F210">
            <v>-1.7199743140341568</v>
          </cell>
          <cell r="G210">
            <v>1.6109608249334519</v>
          </cell>
          <cell r="H210">
            <v>6.1571746435165997E-2</v>
          </cell>
          <cell r="I210">
            <v>0.58063519926553864</v>
          </cell>
          <cell r="J210">
            <v>-0.33044303333333336</v>
          </cell>
          <cell r="K210" t="str">
            <v>e</v>
          </cell>
        </row>
        <row r="229">
          <cell r="D229" t="str">
            <v>Ebitda Meta</v>
          </cell>
          <cell r="E229" t="str">
            <v>Volume</v>
          </cell>
          <cell r="F229" t="str">
            <v xml:space="preserve">Preço </v>
          </cell>
          <cell r="G229" t="str">
            <v>Mix</v>
          </cell>
          <cell r="H229" t="str">
            <v>Deduções</v>
          </cell>
          <cell r="I229" t="str">
            <v>Custo Variável</v>
          </cell>
          <cell r="J229" t="str">
            <v>Custo Fixo</v>
          </cell>
          <cell r="K229" t="str">
            <v>Ebitda Real</v>
          </cell>
        </row>
        <row r="231">
          <cell r="D231">
            <v>2.0397979223333329</v>
          </cell>
          <cell r="E231">
            <v>-1.7989109921999999</v>
          </cell>
          <cell r="F231">
            <v>-1.6170347207873146</v>
          </cell>
          <cell r="G231">
            <v>5.5330886603707587E-2</v>
          </cell>
          <cell r="H231">
            <v>0.63161166679209513</v>
          </cell>
          <cell r="I231">
            <v>1.9669089005915117</v>
          </cell>
          <cell r="J231">
            <v>-0.31485013333333334</v>
          </cell>
          <cell r="K231" t="str">
            <v>e</v>
          </cell>
        </row>
        <row r="250">
          <cell r="D250" t="str">
            <v>Ebitda Meta</v>
          </cell>
          <cell r="E250" t="str">
            <v>Volume</v>
          </cell>
          <cell r="F250" t="str">
            <v>Preço Bruto</v>
          </cell>
          <cell r="G250" t="str">
            <v>Mix</v>
          </cell>
          <cell r="H250" t="str">
            <v>Deduçoes</v>
          </cell>
          <cell r="I250" t="str">
            <v>Custo Var</v>
          </cell>
          <cell r="J250" t="str">
            <v>Custo Fixo</v>
          </cell>
          <cell r="K250" t="str">
            <v>Ebitda Real</v>
          </cell>
        </row>
        <row r="252">
          <cell r="D252">
            <v>2.0441779223333327</v>
          </cell>
          <cell r="E252">
            <v>-1.6992475608000002</v>
          </cell>
          <cell r="F252">
            <v>-1.7679340800060863</v>
          </cell>
          <cell r="G252">
            <v>2.351680297386058</v>
          </cell>
          <cell r="H252">
            <v>6.999999999999984E-2</v>
          </cell>
          <cell r="I252">
            <v>0.65527647690682134</v>
          </cell>
          <cell r="J252">
            <v>-0.5033125833333334</v>
          </cell>
          <cell r="K252" t="str">
            <v>e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zinha"/>
      <sheetName val="Pot_Micro"/>
      <sheetName val="EqPreco"/>
      <sheetName val="VapzaFood"/>
      <sheetName val="VapzaDist"/>
      <sheetName val="Base"/>
      <sheetName val="TamanhoMercado"/>
      <sheetName val="Distribuidor60m"/>
      <sheetName val="Implant"/>
      <sheetName val="GrfVapza"/>
      <sheetName val="CenExpansao"/>
      <sheetName val="Grf_Distr"/>
      <sheetName val="VarejoNielsen"/>
      <sheetName val="Distribuidor1"/>
      <sheetName val="INPC"/>
      <sheetName val="BD_EmprFunc"/>
      <sheetName val="BD_Franquias (2)"/>
      <sheetName val="TD_CozIndl"/>
      <sheetName val="ConsumoPorUF"/>
      <sheetName val="PRECO"/>
      <sheetName val="Custo&amp;Margens"/>
      <sheetName val="Custo&amp;Margens (2)"/>
      <sheetName val="Vendas2008_por_UF_BD"/>
      <sheetName val="ModMargens"/>
      <sheetName val="BD_Franquias"/>
      <sheetName val="ModFin_FoodService"/>
      <sheetName val="ModFin_Varejo"/>
      <sheetName val="CustosDiretos"/>
      <sheetName val="GRaf_FatporLinha"/>
      <sheetName val="Graf_ProdutoXCanal"/>
      <sheetName val="Graf_ProdutoXCanal_Mensal"/>
      <sheetName val="Vendas_ProdutoXCanal_Mensal"/>
      <sheetName val="Plan4"/>
      <sheetName val="Fat_Mes_Produto"/>
      <sheetName val="Kg_Mes_Produto"/>
      <sheetName val="Concorr_Precos"/>
      <sheetName val="Concorr_Precos (2)"/>
      <sheetName val="Concorr_Marcas"/>
      <sheetName val="Pesquisa_Precos_concorr"/>
      <sheetName val="Precos_Vapza_Varejo"/>
      <sheetName val="Preços_Vapza_FS"/>
      <sheetName val="TD-Comissoes"/>
      <sheetName val="Comissoes_BD"/>
      <sheetName val="Devolucoes"/>
      <sheetName val="Rapel_BD"/>
      <sheetName val="Fretes_Direto"/>
      <sheetName val="FreteporUF_Canal"/>
      <sheetName val="BD_Fretes"/>
      <sheetName val="Marketing"/>
      <sheetName val="historico food"/>
      <sheetName val="Ranking_clientes_PR"/>
      <sheetName val="Vendas2008_por_cliente_PR"/>
      <sheetName val="Plan3"/>
      <sheetName val="Vendas2008_por_produto"/>
      <sheetName val="TD_ResumoVendas"/>
      <sheetName val="Graf_VendasporCanal"/>
      <sheetName val="Orga_Castro"/>
      <sheetName val="Org_Curitiba"/>
      <sheetName val="Top5_ProdporCat_2008"/>
      <sheetName val="Alimentos_Capitais"/>
      <sheetName val="Graficos1"/>
      <sheetName val="Alimentos_UFs"/>
      <sheetName val="Consumo_Alimentos_BR_porRenda"/>
      <sheetName val="Plan1"/>
      <sheetName val="BD_Consumo_Alimentos_KgAnoUF"/>
      <sheetName val="Padarias"/>
      <sheetName val="Variacao_Preços_UF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l 96"/>
      <sheetName val="PRINC. PROD."/>
      <sheetName val="#REF"/>
      <sheetName val="EFETIVOS NÃO-ESTATUTÁRIOS"/>
      <sheetName val="B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Base Legal"/>
      <sheetName val="Cálculo da C.S."/>
      <sheetName val="Cálculo do I.R."/>
      <sheetName val="INCENTIVOS"/>
      <sheetName val="variações"/>
      <sheetName val="apuração"/>
      <sheetName val="lançamento"/>
      <sheetName val="lançt_reversão"/>
      <sheetName val="guias_demonstração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PREÇO"/>
      <sheetName val="Gráf1"/>
      <sheetName val="Gráf2"/>
      <sheetName val="FinRede2"/>
      <sheetName val="VisaoModelo"/>
      <sheetName val="Gráf3"/>
      <sheetName val="PotMercado"/>
      <sheetName val="ENEM"/>
      <sheetName val="Esc&gt;300alun"/>
      <sheetName val="FinBand"/>
      <sheetName val="FinUira"/>
      <sheetName val="AlunosBand"/>
      <sheetName val="AlunosUira"/>
      <sheetName val="MensalidUira"/>
      <sheetName val="Players"/>
      <sheetName val="GFIN1"/>
      <sheetName val="FIN2"/>
      <sheetName val="EnemGraf"/>
    </sheetNames>
    <sheetDataSet>
      <sheetData sheetId="0"/>
      <sheetData sheetId="1"/>
      <sheetData sheetId="2" refreshError="1"/>
      <sheetData sheetId="3" refreshError="1"/>
      <sheetData sheetId="4">
        <row r="109">
          <cell r="E109">
            <v>1120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és"/>
      <sheetName val="preço lista"/>
      <sheetName val="ca  cat"/>
      <sheetName val="avantage client"/>
      <sheetName val="ca net"/>
      <sheetName val="pri  unitário"/>
      <sheetName val="pri x unid"/>
      <sheetName val="ipi"/>
      <sheetName val="provisão IPI"/>
      <sheetName val="pis_cofins"/>
      <sheetName val="civ"/>
      <sheetName val="COMP. UNITES"/>
      <sheetName val="COMP.NET"/>
      <sheetName val="comp. unités eixos"/>
      <sheetName val="comp. net r$ eixos "/>
      <sheetName val="ÍNDICES"/>
      <sheetName val="cálculo CIV Import 10%"/>
      <sheetName val="Cálculo CIV Import 20%"/>
      <sheetName val="resumo unités red"/>
      <sheetName val="resumo Net red"/>
      <sheetName val="Reel 96"/>
      <sheetName val="MENS FRAGR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NCMs"/>
      <sheetName val="ST - Loreal Brasil"/>
      <sheetName val="ST - Loreal Retail ES"/>
      <sheetName val="CNAE - MT"/>
      <sheetName val="ICMS (Interestaduais)"/>
      <sheetName val="Tabela IPI"/>
      <sheetName val="ICMS-ST - 01.2018_v2"/>
      <sheetName val="ST - Brasil"/>
    </sheetNames>
    <sheetDataSet>
      <sheetData sheetId="0" refreshError="1"/>
      <sheetData sheetId="1">
        <row r="6">
          <cell r="B6">
            <v>28470000</v>
          </cell>
          <cell r="C6" t="str">
            <v>20.004.00</v>
          </cell>
          <cell r="D6" t="str">
            <v>Peróxido de hidrogênio (embalagens de conteúdo igual ou inferior a 500 ml</v>
          </cell>
          <cell r="E6">
            <v>0.2</v>
          </cell>
          <cell r="F6">
            <v>0.49399999999999999</v>
          </cell>
          <cell r="G6"/>
          <cell r="H6">
            <v>0.18</v>
          </cell>
          <cell r="I6">
            <v>0.56230000000000002</v>
          </cell>
          <cell r="J6">
            <v>0.67661463414634149</v>
          </cell>
          <cell r="K6">
            <v>0.67661463414634149</v>
          </cell>
          <cell r="L6">
            <v>0.82903414634146322</v>
          </cell>
          <cell r="M6">
            <v>0.82903414634146322</v>
          </cell>
          <cell r="N6"/>
          <cell r="O6">
            <v>0.18</v>
          </cell>
          <cell r="P6">
            <v>0.18</v>
          </cell>
          <cell r="Q6">
            <v>0.51239999999999997</v>
          </cell>
          <cell r="R6">
            <v>0.62306341463414605</v>
          </cell>
          <cell r="S6">
            <v>0.77061463414634113</v>
          </cell>
          <cell r="T6"/>
          <cell r="U6">
            <v>0.18</v>
          </cell>
          <cell r="V6">
            <v>0.71389999999999998</v>
          </cell>
          <cell r="W6">
            <v>0.71389999999999998</v>
          </cell>
          <cell r="X6">
            <v>0.86970909090909077</v>
          </cell>
          <cell r="Y6"/>
          <cell r="Z6">
            <v>0.18</v>
          </cell>
          <cell r="AA6">
            <v>0.56230000000000002</v>
          </cell>
          <cell r="AB6">
            <v>0.67661463414634149</v>
          </cell>
          <cell r="AC6">
            <v>0.82903414634146322</v>
          </cell>
          <cell r="AD6"/>
          <cell r="AE6">
            <v>0.17</v>
          </cell>
          <cell r="AF6">
            <v>0.51</v>
          </cell>
          <cell r="AG6">
            <v>0.60096385542168673</v>
          </cell>
          <cell r="AH6">
            <v>0.153</v>
          </cell>
          <cell r="AI6">
            <v>0.22245783132530117</v>
          </cell>
          <cell r="AJ6">
            <v>0.74650602409638567</v>
          </cell>
          <cell r="AK6">
            <v>0.153</v>
          </cell>
          <cell r="AL6">
            <v>0.33359036144578336</v>
          </cell>
          <cell r="AM6"/>
          <cell r="AN6">
            <v>0.17</v>
          </cell>
          <cell r="AO6">
            <v>0.51</v>
          </cell>
          <cell r="AP6">
            <v>0.60096385542168673</v>
          </cell>
          <cell r="AQ6">
            <v>0.74650602409638567</v>
          </cell>
          <cell r="AR6"/>
          <cell r="AS6">
            <v>0.18</v>
          </cell>
          <cell r="AT6">
            <v>0.51</v>
          </cell>
          <cell r="AU6">
            <v>0.71256097560975573</v>
          </cell>
          <cell r="AV6">
            <v>0.76780487804878028</v>
          </cell>
          <cell r="AW6"/>
          <cell r="AX6">
            <v>0.18</v>
          </cell>
          <cell r="AY6">
            <v>0.51239999999999997</v>
          </cell>
          <cell r="AZ6">
            <v>0.71528292682926797</v>
          </cell>
          <cell r="BA6">
            <v>0.77061463414634113</v>
          </cell>
          <cell r="BB6"/>
          <cell r="BC6">
            <v>0.18</v>
          </cell>
          <cell r="BD6">
            <v>0</v>
          </cell>
          <cell r="BE6">
            <v>0</v>
          </cell>
          <cell r="BF6"/>
          <cell r="BG6">
            <v>0.18</v>
          </cell>
          <cell r="BH6">
            <v>0.51239999999999997</v>
          </cell>
          <cell r="BI6">
            <v>0.71528292682926797</v>
          </cell>
          <cell r="BJ6">
            <v>0.77061463414634113</v>
          </cell>
          <cell r="BK6"/>
          <cell r="BL6">
            <v>0.18</v>
          </cell>
          <cell r="BM6">
            <v>0.7</v>
          </cell>
          <cell r="BN6">
            <v>0.92804878048780459</v>
          </cell>
          <cell r="BO6">
            <v>0.99024390243902416</v>
          </cell>
          <cell r="BP6"/>
          <cell r="BQ6">
            <v>0.18</v>
          </cell>
          <cell r="BR6">
            <v>0.51239999999999997</v>
          </cell>
          <cell r="BS6">
            <v>0.40310000000000001</v>
          </cell>
          <cell r="BT6">
            <v>0.71528292682926797</v>
          </cell>
          <cell r="BU6">
            <v>0.77061463414634113</v>
          </cell>
          <cell r="BV6"/>
          <cell r="BW6">
            <v>0.17</v>
          </cell>
          <cell r="BX6">
            <v>0.2</v>
          </cell>
          <cell r="BY6">
            <v>0.43</v>
          </cell>
          <cell r="BZ6">
            <v>0.66237499999999971</v>
          </cell>
          <cell r="CA6">
            <v>0.71599999999999975</v>
          </cell>
          <cell r="CB6"/>
          <cell r="CC6">
            <v>0.17</v>
          </cell>
          <cell r="CD6" t="str">
            <v>*</v>
          </cell>
          <cell r="CE6"/>
          <cell r="CF6">
            <v>0.18</v>
          </cell>
          <cell r="CG6">
            <v>0.16500000000000001</v>
          </cell>
          <cell r="CH6">
            <v>0.13400000000000001</v>
          </cell>
          <cell r="CI6">
            <v>0.19500000000000001</v>
          </cell>
          <cell r="CJ6">
            <v>0.16400000000000001</v>
          </cell>
          <cell r="CK6"/>
          <cell r="CL6">
            <v>0.17</v>
          </cell>
          <cell r="CM6">
            <v>0.7</v>
          </cell>
          <cell r="CN6">
            <v>0.90481927710843379</v>
          </cell>
          <cell r="CO6">
            <v>0.96626506024096392</v>
          </cell>
          <cell r="CP6"/>
          <cell r="CQ6">
            <v>0.17</v>
          </cell>
          <cell r="CR6">
            <v>0</v>
          </cell>
          <cell r="CS6">
            <v>0</v>
          </cell>
        </row>
        <row r="7">
          <cell r="B7">
            <v>33030010</v>
          </cell>
          <cell r="C7" t="str">
            <v>20.007.00</v>
          </cell>
          <cell r="D7" t="str">
            <v>Perfumes (extratos)</v>
          </cell>
          <cell r="E7">
            <v>0.27</v>
          </cell>
          <cell r="F7">
            <v>0.50539999999999996</v>
          </cell>
          <cell r="G7"/>
          <cell r="H7">
            <v>0.25</v>
          </cell>
          <cell r="I7">
            <v>0.65239999999999998</v>
          </cell>
          <cell r="J7">
            <v>0.65240000000000009</v>
          </cell>
          <cell r="K7">
            <v>0.93881600000000009</v>
          </cell>
          <cell r="L7">
            <v>0.80261818181818168</v>
          </cell>
          <cell r="M7">
            <v>1.1150720000000001</v>
          </cell>
          <cell r="N7"/>
          <cell r="O7">
            <v>0.27</v>
          </cell>
          <cell r="P7">
            <v>0.25</v>
          </cell>
          <cell r="Q7">
            <v>0.52370000000000005</v>
          </cell>
          <cell r="R7">
            <v>0.78780800000000006</v>
          </cell>
          <cell r="S7">
            <v>0.95033600000000007</v>
          </cell>
          <cell r="T7"/>
          <cell r="U7">
            <v>0.27</v>
          </cell>
          <cell r="V7">
            <v>1.111</v>
          </cell>
          <cell r="W7">
            <v>1.1109999999999998</v>
          </cell>
          <cell r="X7">
            <v>1.302909090909091</v>
          </cell>
          <cell r="Y7"/>
          <cell r="Z7">
            <v>0.25</v>
          </cell>
          <cell r="AA7">
            <v>0.4083</v>
          </cell>
          <cell r="AB7">
            <v>0.6524053333333335</v>
          </cell>
          <cell r="AC7">
            <v>0.802624</v>
          </cell>
          <cell r="AD7"/>
          <cell r="AE7">
            <v>0.25</v>
          </cell>
          <cell r="AF7">
            <v>0.51</v>
          </cell>
          <cell r="AG7">
            <v>0.77173333333333338</v>
          </cell>
          <cell r="AH7">
            <v>0.153</v>
          </cell>
          <cell r="AI7">
            <v>0.35285333333333324</v>
          </cell>
          <cell r="AJ7">
            <v>0.93280000000000007</v>
          </cell>
          <cell r="AK7">
            <v>0.153</v>
          </cell>
          <cell r="AL7">
            <v>0.47584000000000004</v>
          </cell>
          <cell r="AM7"/>
          <cell r="AN7">
            <v>0.25</v>
          </cell>
          <cell r="AO7">
            <v>0.51</v>
          </cell>
          <cell r="AP7">
            <v>0.77173333333333338</v>
          </cell>
          <cell r="AQ7">
            <v>0.93280000000000007</v>
          </cell>
          <cell r="AR7"/>
          <cell r="AS7">
            <v>0.28999999999999998</v>
          </cell>
          <cell r="AT7">
            <v>0.51</v>
          </cell>
          <cell r="AU7">
            <v>0.97788732394366185</v>
          </cell>
          <cell r="AV7">
            <v>1.0416901408450707</v>
          </cell>
          <cell r="AW7"/>
          <cell r="AX7">
            <v>0.27</v>
          </cell>
          <cell r="AY7">
            <v>0.52369999999999994</v>
          </cell>
          <cell r="AZ7">
            <v>0.94115205479452024</v>
          </cell>
          <cell r="BA7">
            <v>1.0037698630136984</v>
          </cell>
          <cell r="BB7"/>
          <cell r="BC7">
            <v>0.2</v>
          </cell>
          <cell r="BD7">
            <v>0</v>
          </cell>
          <cell r="BE7">
            <v>0</v>
          </cell>
          <cell r="BF7"/>
          <cell r="BG7">
            <v>0.25</v>
          </cell>
          <cell r="BH7">
            <v>0.52370000000000005</v>
          </cell>
          <cell r="BI7">
            <v>0.88938800000000007</v>
          </cell>
          <cell r="BJ7">
            <v>0.95033600000000007</v>
          </cell>
          <cell r="BK7"/>
          <cell r="BL7">
            <v>0.18</v>
          </cell>
          <cell r="BM7">
            <v>0.7</v>
          </cell>
          <cell r="BN7">
            <v>0.92804878048780459</v>
          </cell>
          <cell r="BO7">
            <v>0.99024390243902416</v>
          </cell>
          <cell r="BP7"/>
          <cell r="BQ7">
            <v>0.18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/>
          <cell r="BW7">
            <v>0.22</v>
          </cell>
          <cell r="BX7">
            <v>0.2</v>
          </cell>
          <cell r="BY7">
            <v>0.43</v>
          </cell>
          <cell r="BZ7">
            <v>0.66237499999999971</v>
          </cell>
          <cell r="CA7">
            <v>0.71599999999999975</v>
          </cell>
          <cell r="CB7"/>
          <cell r="CC7">
            <v>0.27</v>
          </cell>
          <cell r="CD7" t="str">
            <v>*</v>
          </cell>
          <cell r="CE7"/>
          <cell r="CF7">
            <v>0.18</v>
          </cell>
          <cell r="CG7">
            <v>0.16500000000000001</v>
          </cell>
          <cell r="CH7">
            <v>0.13400000000000001</v>
          </cell>
          <cell r="CI7">
            <v>0.19500000000000001</v>
          </cell>
          <cell r="CJ7">
            <v>0.16400000000000001</v>
          </cell>
          <cell r="CK7"/>
          <cell r="CL7">
            <v>0.25</v>
          </cell>
          <cell r="CM7">
            <v>0.7</v>
          </cell>
          <cell r="CN7">
            <v>1.1080000000000001</v>
          </cell>
          <cell r="CO7">
            <v>1.1759999999999997</v>
          </cell>
          <cell r="CP7"/>
          <cell r="CQ7">
            <v>0.17</v>
          </cell>
          <cell r="CR7">
            <v>0</v>
          </cell>
          <cell r="CS7">
            <v>0</v>
          </cell>
        </row>
        <row r="8">
          <cell r="B8">
            <v>33030020</v>
          </cell>
          <cell r="C8" t="str">
            <v>20.008.00</v>
          </cell>
          <cell r="D8" t="str">
            <v>Águas-de-colônia</v>
          </cell>
          <cell r="E8">
            <v>0.2</v>
          </cell>
          <cell r="F8">
            <v>0.55359999999999998</v>
          </cell>
          <cell r="G8"/>
          <cell r="H8">
            <v>0.25</v>
          </cell>
          <cell r="I8">
            <v>0.54590000000000005</v>
          </cell>
          <cell r="J8">
            <v>0.54590000000000005</v>
          </cell>
          <cell r="K8">
            <v>0.81385600000000013</v>
          </cell>
          <cell r="L8">
            <v>0.68643636363636373</v>
          </cell>
          <cell r="M8">
            <v>0.97875200000000007</v>
          </cell>
          <cell r="N8"/>
          <cell r="O8">
            <v>0.27</v>
          </cell>
          <cell r="P8">
            <v>0.25</v>
          </cell>
          <cell r="Q8">
            <v>0.57150000000000001</v>
          </cell>
          <cell r="R8">
            <v>0.84389333333333316</v>
          </cell>
          <cell r="S8">
            <v>1.0115199999999995</v>
          </cell>
          <cell r="T8"/>
          <cell r="U8">
            <v>0.27</v>
          </cell>
          <cell r="V8">
            <v>0.88749999999999996</v>
          </cell>
          <cell r="W8">
            <v>0.88749999999999996</v>
          </cell>
          <cell r="X8">
            <v>1.0590909090909091</v>
          </cell>
          <cell r="Y8"/>
          <cell r="Z8">
            <v>0.25</v>
          </cell>
          <cell r="AA8">
            <v>0.3175</v>
          </cell>
          <cell r="AB8">
            <v>0.54586666666666672</v>
          </cell>
          <cell r="AC8">
            <v>0.6863999999999999</v>
          </cell>
          <cell r="AD8"/>
          <cell r="AE8">
            <v>0.25</v>
          </cell>
          <cell r="AF8">
            <v>0.74</v>
          </cell>
          <cell r="AG8">
            <v>1.0415999999999999</v>
          </cell>
          <cell r="AH8">
            <v>0.222</v>
          </cell>
          <cell r="AI8">
            <v>0.43381333333333338</v>
          </cell>
          <cell r="AJ8">
            <v>1.2271999999999998</v>
          </cell>
          <cell r="AK8">
            <v>0.222</v>
          </cell>
          <cell r="AL8">
            <v>0.56415999999999999</v>
          </cell>
          <cell r="AM8"/>
          <cell r="AN8">
            <v>0.25</v>
          </cell>
          <cell r="AO8">
            <v>0.74</v>
          </cell>
          <cell r="AP8">
            <v>1.0415999999999999</v>
          </cell>
          <cell r="AQ8">
            <v>1.2271999999999998</v>
          </cell>
          <cell r="AR8"/>
          <cell r="AS8">
            <v>0.28999999999999998</v>
          </cell>
          <cell r="AT8">
            <v>0.74</v>
          </cell>
          <cell r="AU8">
            <v>1.2791549295774649</v>
          </cell>
          <cell r="AV8">
            <v>1.3526760563380282</v>
          </cell>
          <cell r="AW8"/>
          <cell r="AX8">
            <v>0.27</v>
          </cell>
          <cell r="AY8">
            <v>0.57150000000000001</v>
          </cell>
          <cell r="AZ8">
            <v>1.0020479452054794</v>
          </cell>
          <cell r="BA8">
            <v>1.0666301369863009</v>
          </cell>
          <cell r="BB8"/>
          <cell r="BC8">
            <v>0.2</v>
          </cell>
          <cell r="BD8">
            <v>0</v>
          </cell>
          <cell r="BE8">
            <v>0</v>
          </cell>
          <cell r="BF8"/>
          <cell r="BG8">
            <v>0.25</v>
          </cell>
          <cell r="BH8">
            <v>0.57150000000000001</v>
          </cell>
          <cell r="BI8">
            <v>0.94865999999999961</v>
          </cell>
          <cell r="BJ8">
            <v>1.0115199999999995</v>
          </cell>
          <cell r="BK8"/>
          <cell r="BL8">
            <v>0.18</v>
          </cell>
          <cell r="BM8">
            <v>0.7</v>
          </cell>
          <cell r="BN8">
            <v>0.92804878048780459</v>
          </cell>
          <cell r="BO8">
            <v>0.99024390243902416</v>
          </cell>
          <cell r="BP8"/>
          <cell r="BQ8">
            <v>0.18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/>
          <cell r="BW8">
            <v>0.2</v>
          </cell>
          <cell r="BX8">
            <v>0.2</v>
          </cell>
          <cell r="BY8">
            <v>0.43</v>
          </cell>
          <cell r="BZ8">
            <v>0.66237499999999971</v>
          </cell>
          <cell r="CA8">
            <v>0.71599999999999975</v>
          </cell>
          <cell r="CB8"/>
          <cell r="CC8">
            <v>0.27</v>
          </cell>
          <cell r="CD8" t="str">
            <v>*</v>
          </cell>
          <cell r="CE8"/>
          <cell r="CF8">
            <v>0.18</v>
          </cell>
          <cell r="CG8">
            <v>0.16500000000000001</v>
          </cell>
          <cell r="CH8">
            <v>0.13400000000000001</v>
          </cell>
          <cell r="CI8">
            <v>0.19500000000000001</v>
          </cell>
          <cell r="CJ8">
            <v>0.16400000000000001</v>
          </cell>
          <cell r="CK8"/>
          <cell r="CL8">
            <v>0.25</v>
          </cell>
          <cell r="CM8">
            <v>0.7</v>
          </cell>
          <cell r="CN8">
            <v>1.1080000000000001</v>
          </cell>
          <cell r="CO8">
            <v>1.1759999999999997</v>
          </cell>
          <cell r="CP8"/>
          <cell r="CQ8">
            <v>0.17</v>
          </cell>
          <cell r="CR8">
            <v>0</v>
          </cell>
          <cell r="CS8">
            <v>0</v>
          </cell>
        </row>
        <row r="9">
          <cell r="B9">
            <v>33041000</v>
          </cell>
          <cell r="C9" t="str">
            <v>20.009.00</v>
          </cell>
          <cell r="D9" t="str">
            <v>Batom e brilho para os lábios</v>
          </cell>
          <cell r="E9">
            <v>0.2</v>
          </cell>
          <cell r="F9">
            <v>0.63639999999999997</v>
          </cell>
          <cell r="G9"/>
          <cell r="H9">
            <v>0.25</v>
          </cell>
          <cell r="I9">
            <v>0.68879999999999997</v>
          </cell>
          <cell r="J9">
            <v>0.68880000000000008</v>
          </cell>
          <cell r="K9">
            <v>0.98152533333333358</v>
          </cell>
          <cell r="L9">
            <v>0.84232727272727281</v>
          </cell>
          <cell r="M9">
            <v>1.161664</v>
          </cell>
          <cell r="N9"/>
          <cell r="O9">
            <v>0.27</v>
          </cell>
          <cell r="P9">
            <v>0.25</v>
          </cell>
          <cell r="Q9">
            <v>0.6552</v>
          </cell>
          <cell r="R9">
            <v>0.94210133333333346</v>
          </cell>
          <cell r="S9">
            <v>1.1186560000000001</v>
          </cell>
          <cell r="T9"/>
          <cell r="U9">
            <v>0.27</v>
          </cell>
          <cell r="V9">
            <v>0.77139999999999997</v>
          </cell>
          <cell r="W9">
            <v>0.77140000000000009</v>
          </cell>
          <cell r="X9">
            <v>0.93243636363636351</v>
          </cell>
          <cell r="Y9"/>
          <cell r="Z9">
            <v>0.25</v>
          </cell>
          <cell r="AA9">
            <v>0.43930000000000002</v>
          </cell>
          <cell r="AB9">
            <v>0.68877866666666665</v>
          </cell>
          <cell r="AC9">
            <v>0.84230400000000016</v>
          </cell>
          <cell r="AD9"/>
          <cell r="AE9">
            <v>0.25</v>
          </cell>
          <cell r="AF9">
            <v>0.51</v>
          </cell>
          <cell r="AG9">
            <v>0.77173333333333338</v>
          </cell>
          <cell r="AH9">
            <v>0.153</v>
          </cell>
          <cell r="AI9">
            <v>0.35285333333333324</v>
          </cell>
          <cell r="AJ9">
            <v>0.93280000000000007</v>
          </cell>
          <cell r="AK9">
            <v>0.153</v>
          </cell>
          <cell r="AL9">
            <v>0.47584000000000004</v>
          </cell>
          <cell r="AM9"/>
          <cell r="AN9">
            <v>0.25</v>
          </cell>
          <cell r="AO9">
            <v>0.51</v>
          </cell>
          <cell r="AP9">
            <v>0.77173333333333338</v>
          </cell>
          <cell r="AQ9">
            <v>0.93280000000000007</v>
          </cell>
          <cell r="AR9"/>
          <cell r="AS9">
            <v>0.28999999999999998</v>
          </cell>
          <cell r="AT9">
            <v>0.51</v>
          </cell>
          <cell r="AU9">
            <v>0.97788732394366185</v>
          </cell>
          <cell r="AV9">
            <v>1.0416901408450707</v>
          </cell>
          <cell r="AW9"/>
          <cell r="AX9">
            <v>0.27</v>
          </cell>
          <cell r="AY9">
            <v>0.6552</v>
          </cell>
          <cell r="AZ9">
            <v>1.1086794520547945</v>
          </cell>
          <cell r="BA9">
            <v>1.1767013698630135</v>
          </cell>
          <cell r="BB9"/>
          <cell r="BC9">
            <v>0.2</v>
          </cell>
          <cell r="BD9">
            <v>0</v>
          </cell>
          <cell r="BE9">
            <v>0</v>
          </cell>
          <cell r="BF9"/>
          <cell r="BG9">
            <v>0.25</v>
          </cell>
          <cell r="BH9">
            <v>0.6552</v>
          </cell>
          <cell r="BI9">
            <v>1.0524479999999996</v>
          </cell>
          <cell r="BJ9">
            <v>1.1186560000000001</v>
          </cell>
          <cell r="BK9"/>
          <cell r="BL9">
            <v>0.18</v>
          </cell>
          <cell r="BM9">
            <v>0.7</v>
          </cell>
          <cell r="BN9">
            <v>0.92804878048780459</v>
          </cell>
          <cell r="BO9">
            <v>0.99024390243902416</v>
          </cell>
          <cell r="BP9"/>
          <cell r="BQ9">
            <v>0.18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/>
          <cell r="BW9">
            <v>0.2</v>
          </cell>
          <cell r="BX9">
            <v>0.2</v>
          </cell>
          <cell r="BY9">
            <v>0.43</v>
          </cell>
          <cell r="BZ9">
            <v>0.66237499999999971</v>
          </cell>
          <cell r="CA9">
            <v>0.71599999999999975</v>
          </cell>
          <cell r="CB9"/>
          <cell r="CC9">
            <v>0.27</v>
          </cell>
          <cell r="CD9" t="str">
            <v>*</v>
          </cell>
          <cell r="CE9"/>
          <cell r="CF9">
            <v>0.18</v>
          </cell>
          <cell r="CG9">
            <v>0.16500000000000001</v>
          </cell>
          <cell r="CH9">
            <v>0.13400000000000001</v>
          </cell>
          <cell r="CI9">
            <v>0.19500000000000001</v>
          </cell>
          <cell r="CJ9">
            <v>0.16400000000000001</v>
          </cell>
          <cell r="CK9"/>
          <cell r="CL9">
            <v>0.25</v>
          </cell>
          <cell r="CM9">
            <v>0.45</v>
          </cell>
          <cell r="CN9">
            <v>0.79799999999999982</v>
          </cell>
          <cell r="CO9">
            <v>0.85599999999999987</v>
          </cell>
          <cell r="CP9"/>
          <cell r="CQ9">
            <v>0.17</v>
          </cell>
          <cell r="CR9">
            <v>0</v>
          </cell>
          <cell r="CS9">
            <v>0</v>
          </cell>
        </row>
        <row r="10">
          <cell r="B10" t="str">
            <v>33041000AA</v>
          </cell>
          <cell r="C10" t="str">
            <v>20.009.00</v>
          </cell>
          <cell r="D10" t="str">
            <v>Produtos de Maquilagem para os Lábios (exceto batom e brilho para os lábios)</v>
          </cell>
          <cell r="E10">
            <v>0.27</v>
          </cell>
          <cell r="F10">
            <v>0.63639999999999997</v>
          </cell>
          <cell r="G10"/>
          <cell r="H10">
            <v>0.25</v>
          </cell>
          <cell r="I10">
            <v>0.68879999999999997</v>
          </cell>
          <cell r="J10">
            <v>0.68880000000000008</v>
          </cell>
          <cell r="K10">
            <v>0.98152533333333358</v>
          </cell>
          <cell r="L10">
            <v>0.84232727272727281</v>
          </cell>
          <cell r="M10">
            <v>1.161664</v>
          </cell>
          <cell r="N10"/>
          <cell r="O10">
            <v>0.27</v>
          </cell>
          <cell r="P10">
            <v>0.25</v>
          </cell>
          <cell r="Q10">
            <v>0.6552</v>
          </cell>
          <cell r="R10">
            <v>0.94210133333333346</v>
          </cell>
          <cell r="S10">
            <v>1.1186560000000001</v>
          </cell>
          <cell r="T10"/>
          <cell r="U10">
            <v>0.27</v>
          </cell>
          <cell r="V10">
            <v>0.77139999999999997</v>
          </cell>
          <cell r="W10">
            <v>0.77140000000000009</v>
          </cell>
          <cell r="X10">
            <v>0.93243636363636351</v>
          </cell>
          <cell r="Y10"/>
          <cell r="Z10">
            <v>0.25</v>
          </cell>
          <cell r="AA10">
            <v>0.43930000000000002</v>
          </cell>
          <cell r="AB10">
            <v>0.68877866666666665</v>
          </cell>
          <cell r="AC10">
            <v>0.84230400000000016</v>
          </cell>
          <cell r="AD10"/>
          <cell r="AE10">
            <v>0.25</v>
          </cell>
          <cell r="AF10">
            <v>0.51</v>
          </cell>
          <cell r="AG10">
            <v>0.77173333333333338</v>
          </cell>
          <cell r="AH10">
            <v>0.153</v>
          </cell>
          <cell r="AI10">
            <v>0.35285333333333324</v>
          </cell>
          <cell r="AJ10">
            <v>0.93280000000000007</v>
          </cell>
          <cell r="AK10">
            <v>0.153</v>
          </cell>
          <cell r="AL10">
            <v>0.47584000000000004</v>
          </cell>
          <cell r="AM10"/>
          <cell r="AN10">
            <v>0.25</v>
          </cell>
          <cell r="AO10">
            <v>0.51</v>
          </cell>
          <cell r="AP10">
            <v>0.77173333333333338</v>
          </cell>
          <cell r="AQ10">
            <v>0.93280000000000007</v>
          </cell>
          <cell r="AR10"/>
          <cell r="AS10">
            <v>0.28999999999999998</v>
          </cell>
          <cell r="AT10">
            <v>0.51</v>
          </cell>
          <cell r="AU10">
            <v>0.97788732394366185</v>
          </cell>
          <cell r="AV10">
            <v>1.0416901408450707</v>
          </cell>
          <cell r="AW10"/>
          <cell r="AX10">
            <v>0.27</v>
          </cell>
          <cell r="AY10">
            <v>0.6552</v>
          </cell>
          <cell r="AZ10">
            <v>1.1086794520547945</v>
          </cell>
          <cell r="BA10">
            <v>1.1767013698630135</v>
          </cell>
          <cell r="BB10"/>
          <cell r="BC10">
            <v>0.2</v>
          </cell>
          <cell r="BD10">
            <v>0</v>
          </cell>
          <cell r="BE10">
            <v>0</v>
          </cell>
          <cell r="BF10"/>
          <cell r="BG10">
            <v>0.25</v>
          </cell>
          <cell r="BH10">
            <v>0.6552</v>
          </cell>
          <cell r="BI10">
            <v>1.0524479999999996</v>
          </cell>
          <cell r="BJ10">
            <v>1.1186560000000001</v>
          </cell>
          <cell r="BK10"/>
          <cell r="BL10">
            <v>0.18</v>
          </cell>
          <cell r="BM10">
            <v>0.7</v>
          </cell>
          <cell r="BN10">
            <v>0.92804878048780459</v>
          </cell>
          <cell r="BO10">
            <v>0.99024390243902416</v>
          </cell>
          <cell r="BP10"/>
          <cell r="BQ10">
            <v>0.18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/>
          <cell r="BW10">
            <v>0.2</v>
          </cell>
          <cell r="BX10">
            <v>0.2</v>
          </cell>
          <cell r="BY10">
            <v>0.43</v>
          </cell>
          <cell r="BZ10">
            <v>0.66237499999999971</v>
          </cell>
          <cell r="CA10">
            <v>0.71599999999999975</v>
          </cell>
          <cell r="CB10"/>
          <cell r="CC10">
            <v>0.27</v>
          </cell>
          <cell r="CD10" t="str">
            <v>*</v>
          </cell>
          <cell r="CE10"/>
          <cell r="CF10">
            <v>0.18</v>
          </cell>
          <cell r="CG10">
            <v>0.16500000000000001</v>
          </cell>
          <cell r="CH10">
            <v>0.13400000000000001</v>
          </cell>
          <cell r="CI10">
            <v>0.19500000000000001</v>
          </cell>
          <cell r="CJ10">
            <v>0.16400000000000001</v>
          </cell>
          <cell r="CK10"/>
          <cell r="CL10">
            <v>0.25</v>
          </cell>
          <cell r="CM10">
            <v>0.45</v>
          </cell>
          <cell r="CN10">
            <v>0.79799999999999982</v>
          </cell>
          <cell r="CO10">
            <v>0.85599999999999987</v>
          </cell>
          <cell r="CP10"/>
          <cell r="CQ10">
            <v>0.17</v>
          </cell>
          <cell r="CR10">
            <v>0</v>
          </cell>
          <cell r="CS10">
            <v>0</v>
          </cell>
        </row>
        <row r="11">
          <cell r="B11">
            <v>33042010</v>
          </cell>
          <cell r="C11" t="str">
            <v>20.010.00</v>
          </cell>
          <cell r="D11" t="str">
            <v>Sombra, Delineador, Lápis para sobrancelhas e rímel</v>
          </cell>
          <cell r="E11">
            <v>0.27</v>
          </cell>
          <cell r="F11">
            <v>0.63639999999999997</v>
          </cell>
          <cell r="G11"/>
          <cell r="H11">
            <v>0.25</v>
          </cell>
          <cell r="I11">
            <v>0.79359999999999997</v>
          </cell>
          <cell r="J11">
            <v>0.79360000000000008</v>
          </cell>
          <cell r="K11">
            <v>1.1044906666666665</v>
          </cell>
          <cell r="L11">
            <v>0.95665454545454542</v>
          </cell>
          <cell r="M11">
            <v>1.2958080000000001</v>
          </cell>
          <cell r="N11"/>
          <cell r="O11">
            <v>0.27</v>
          </cell>
          <cell r="P11">
            <v>0.25</v>
          </cell>
          <cell r="Q11">
            <v>0.6552</v>
          </cell>
          <cell r="R11">
            <v>0.94210133333333346</v>
          </cell>
          <cell r="S11">
            <v>1.1186560000000001</v>
          </cell>
          <cell r="T11"/>
          <cell r="U11">
            <v>0.27</v>
          </cell>
          <cell r="V11">
            <v>0.83330000000000004</v>
          </cell>
          <cell r="W11">
            <v>0.83329999999999993</v>
          </cell>
          <cell r="X11">
            <v>0.99996363636363639</v>
          </cell>
          <cell r="Y11"/>
          <cell r="Z11">
            <v>0.25</v>
          </cell>
          <cell r="AA11">
            <v>0.52859999999999996</v>
          </cell>
          <cell r="AB11">
            <v>0.79355733333333323</v>
          </cell>
          <cell r="AC11">
            <v>0.9566079999999999</v>
          </cell>
          <cell r="AD11"/>
          <cell r="AE11">
            <v>0.25</v>
          </cell>
          <cell r="AF11">
            <v>0.51</v>
          </cell>
          <cell r="AG11">
            <v>0.77173333333333338</v>
          </cell>
          <cell r="AH11">
            <v>0.153</v>
          </cell>
          <cell r="AI11">
            <v>0.35285333333333324</v>
          </cell>
          <cell r="AJ11">
            <v>0.93280000000000007</v>
          </cell>
          <cell r="AK11">
            <v>0.153</v>
          </cell>
          <cell r="AL11">
            <v>0.47584000000000004</v>
          </cell>
          <cell r="AM11"/>
          <cell r="AN11">
            <v>0.25</v>
          </cell>
          <cell r="AO11">
            <v>0.51</v>
          </cell>
          <cell r="AP11">
            <v>0.77173333333333338</v>
          </cell>
          <cell r="AQ11">
            <v>0.93280000000000007</v>
          </cell>
          <cell r="AR11"/>
          <cell r="AS11">
            <v>0.28999999999999998</v>
          </cell>
          <cell r="AT11">
            <v>0.51</v>
          </cell>
          <cell r="AU11">
            <v>0.97788732394366185</v>
          </cell>
          <cell r="AV11">
            <v>1.0416901408450707</v>
          </cell>
          <cell r="AW11"/>
          <cell r="AX11">
            <v>0.27</v>
          </cell>
          <cell r="AY11">
            <v>0.6552</v>
          </cell>
          <cell r="AZ11">
            <v>1.1086794520547945</v>
          </cell>
          <cell r="BA11">
            <v>1.1767013698630135</v>
          </cell>
          <cell r="BB11"/>
          <cell r="BC11">
            <v>0.2</v>
          </cell>
          <cell r="BD11">
            <v>0</v>
          </cell>
          <cell r="BE11">
            <v>0</v>
          </cell>
          <cell r="BF11"/>
          <cell r="BG11">
            <v>0.25</v>
          </cell>
          <cell r="BH11">
            <v>0.6552</v>
          </cell>
          <cell r="BI11">
            <v>1.0524479999999996</v>
          </cell>
          <cell r="BJ11">
            <v>1.1186560000000001</v>
          </cell>
          <cell r="BK11"/>
          <cell r="BL11">
            <v>0.18</v>
          </cell>
          <cell r="BM11">
            <v>0.7</v>
          </cell>
          <cell r="BN11">
            <v>0.92804878048780459</v>
          </cell>
          <cell r="BO11">
            <v>0.99024390243902416</v>
          </cell>
          <cell r="BP11"/>
          <cell r="BQ11">
            <v>0.18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/>
          <cell r="BW11">
            <v>0.2</v>
          </cell>
          <cell r="BX11">
            <v>0.2</v>
          </cell>
          <cell r="BY11">
            <v>0.43</v>
          </cell>
          <cell r="BZ11">
            <v>0.66237499999999971</v>
          </cell>
          <cell r="CA11">
            <v>0.71599999999999975</v>
          </cell>
          <cell r="CB11"/>
          <cell r="CC11">
            <v>0.27</v>
          </cell>
          <cell r="CD11" t="str">
            <v>*</v>
          </cell>
          <cell r="CE11"/>
          <cell r="CF11">
            <v>0.18</v>
          </cell>
          <cell r="CG11">
            <v>0.16500000000000001</v>
          </cell>
          <cell r="CH11">
            <v>0.13400000000000001</v>
          </cell>
          <cell r="CI11">
            <v>0.19500000000000001</v>
          </cell>
          <cell r="CJ11">
            <v>0.16400000000000001</v>
          </cell>
          <cell r="CK11"/>
          <cell r="CL11">
            <v>0.25</v>
          </cell>
          <cell r="CM11">
            <v>0.45</v>
          </cell>
          <cell r="CN11">
            <v>0.79799999999999982</v>
          </cell>
          <cell r="CO11">
            <v>0.85599999999999987</v>
          </cell>
          <cell r="CP11"/>
          <cell r="CQ11">
            <v>0.17</v>
          </cell>
          <cell r="CR11">
            <v>0</v>
          </cell>
          <cell r="CS11">
            <v>0</v>
          </cell>
        </row>
        <row r="12">
          <cell r="B12">
            <v>33042090</v>
          </cell>
          <cell r="C12" t="str">
            <v>20.011.00</v>
          </cell>
          <cell r="D12" t="str">
            <v>Outros produtos de maquilagem para os olhos</v>
          </cell>
          <cell r="E12">
            <v>0.27</v>
          </cell>
          <cell r="F12">
            <v>0.63639999999999997</v>
          </cell>
          <cell r="G12"/>
          <cell r="H12">
            <v>0.25</v>
          </cell>
          <cell r="I12">
            <v>0.76580000000000004</v>
          </cell>
          <cell r="J12">
            <v>0.76580000000000004</v>
          </cell>
          <cell r="K12">
            <v>1.0718719999999999</v>
          </cell>
          <cell r="L12">
            <v>0.92632727272727267</v>
          </cell>
          <cell r="M12">
            <v>1.260224</v>
          </cell>
          <cell r="N12"/>
          <cell r="O12">
            <v>0.27</v>
          </cell>
          <cell r="P12">
            <v>0.25</v>
          </cell>
          <cell r="Q12">
            <v>0.6552</v>
          </cell>
          <cell r="R12">
            <v>0.94210133333333346</v>
          </cell>
          <cell r="S12">
            <v>1.1186560000000001</v>
          </cell>
          <cell r="T12"/>
          <cell r="U12">
            <v>0.27</v>
          </cell>
          <cell r="V12">
            <v>0.96130000000000004</v>
          </cell>
          <cell r="W12">
            <v>0.96130000000000027</v>
          </cell>
          <cell r="X12">
            <v>1.1396000000000002</v>
          </cell>
          <cell r="Y12"/>
          <cell r="Z12">
            <v>0.25</v>
          </cell>
          <cell r="AA12">
            <v>0.50490000000000002</v>
          </cell>
          <cell r="AB12">
            <v>0.76574933333333361</v>
          </cell>
          <cell r="AC12">
            <v>0.92627199999999998</v>
          </cell>
          <cell r="AD12"/>
          <cell r="AE12">
            <v>0.25</v>
          </cell>
          <cell r="AF12">
            <v>0.51</v>
          </cell>
          <cell r="AG12">
            <v>0.77173333333333338</v>
          </cell>
          <cell r="AH12">
            <v>0.153</v>
          </cell>
          <cell r="AI12">
            <v>0.35285333333333324</v>
          </cell>
          <cell r="AJ12">
            <v>0.93280000000000007</v>
          </cell>
          <cell r="AK12">
            <v>0.153</v>
          </cell>
          <cell r="AL12">
            <v>0.47584000000000004</v>
          </cell>
          <cell r="AM12"/>
          <cell r="AN12">
            <v>0.25</v>
          </cell>
          <cell r="AO12">
            <v>0.51</v>
          </cell>
          <cell r="AP12">
            <v>0.77173333333333338</v>
          </cell>
          <cell r="AQ12">
            <v>0.93280000000000007</v>
          </cell>
          <cell r="AR12"/>
          <cell r="AS12">
            <v>0.28999999999999998</v>
          </cell>
          <cell r="AT12">
            <v>0.51</v>
          </cell>
          <cell r="AU12">
            <v>0.97788732394366185</v>
          </cell>
          <cell r="AV12">
            <v>1.0416901408450707</v>
          </cell>
          <cell r="AW12"/>
          <cell r="AX12">
            <v>0.27</v>
          </cell>
          <cell r="AY12">
            <v>0.6552</v>
          </cell>
          <cell r="AZ12">
            <v>1.1086794520547945</v>
          </cell>
          <cell r="BA12">
            <v>1.1767013698630135</v>
          </cell>
          <cell r="BB12"/>
          <cell r="BC12">
            <v>0.2</v>
          </cell>
          <cell r="BD12">
            <v>0</v>
          </cell>
          <cell r="BE12">
            <v>0</v>
          </cell>
          <cell r="BF12"/>
          <cell r="BG12">
            <v>0.25</v>
          </cell>
          <cell r="BH12">
            <v>0.6552</v>
          </cell>
          <cell r="BI12">
            <v>1.0524479999999996</v>
          </cell>
          <cell r="BJ12">
            <v>1.1186560000000001</v>
          </cell>
          <cell r="BK12"/>
          <cell r="BL12">
            <v>0.18</v>
          </cell>
          <cell r="BM12">
            <v>0.7</v>
          </cell>
          <cell r="BN12">
            <v>0.92804878048780459</v>
          </cell>
          <cell r="BO12">
            <v>0.99024390243902416</v>
          </cell>
          <cell r="BP12"/>
          <cell r="BQ12">
            <v>0.18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/>
          <cell r="BW12">
            <v>0.2</v>
          </cell>
          <cell r="BX12">
            <v>0.2</v>
          </cell>
          <cell r="BY12">
            <v>0.43</v>
          </cell>
          <cell r="BZ12">
            <v>0.66237499999999971</v>
          </cell>
          <cell r="CA12">
            <v>0.71599999999999975</v>
          </cell>
          <cell r="CB12"/>
          <cell r="CC12">
            <v>0.27</v>
          </cell>
          <cell r="CD12" t="str">
            <v>*</v>
          </cell>
          <cell r="CE12"/>
          <cell r="CF12">
            <v>0.18</v>
          </cell>
          <cell r="CG12">
            <v>0.16500000000000001</v>
          </cell>
          <cell r="CH12">
            <v>0.13400000000000001</v>
          </cell>
          <cell r="CI12">
            <v>0.19500000000000001</v>
          </cell>
          <cell r="CJ12">
            <v>0.16400000000000001</v>
          </cell>
          <cell r="CK12"/>
          <cell r="CL12">
            <v>0.25</v>
          </cell>
          <cell r="CM12">
            <v>0.45</v>
          </cell>
          <cell r="CN12">
            <v>0.79799999999999982</v>
          </cell>
          <cell r="CO12">
            <v>0.85599999999999987</v>
          </cell>
          <cell r="CP12"/>
          <cell r="CQ12">
            <v>0.17</v>
          </cell>
          <cell r="CR12">
            <v>0</v>
          </cell>
          <cell r="CS12">
            <v>0</v>
          </cell>
        </row>
        <row r="13">
          <cell r="B13">
            <v>33043000</v>
          </cell>
          <cell r="C13" t="str">
            <v>20.012.00</v>
          </cell>
          <cell r="D13" t="str">
            <v>Preparações para manicuros e pedicuros</v>
          </cell>
          <cell r="E13">
            <v>0.27</v>
          </cell>
          <cell r="F13">
            <v>0.63639999999999997</v>
          </cell>
          <cell r="G13"/>
          <cell r="H13">
            <v>0.25</v>
          </cell>
          <cell r="I13">
            <v>0.62790000000000001</v>
          </cell>
          <cell r="J13">
            <v>0.6278999999999999</v>
          </cell>
          <cell r="K13">
            <v>0.91006933333333317</v>
          </cell>
          <cell r="L13">
            <v>0.77589090909090896</v>
          </cell>
          <cell r="M13">
            <v>1.0837119999999998</v>
          </cell>
          <cell r="N13"/>
          <cell r="O13">
            <v>0.27</v>
          </cell>
          <cell r="P13">
            <v>0.25</v>
          </cell>
          <cell r="Q13">
            <v>0.6552</v>
          </cell>
          <cell r="R13">
            <v>0.94210133333333346</v>
          </cell>
          <cell r="S13">
            <v>1.1186560000000001</v>
          </cell>
          <cell r="T13"/>
          <cell r="U13">
            <v>0.27</v>
          </cell>
          <cell r="V13">
            <v>0.92959999999999998</v>
          </cell>
          <cell r="W13">
            <v>0.92959999999999998</v>
          </cell>
          <cell r="X13">
            <v>1.1050181818181817</v>
          </cell>
          <cell r="Y13"/>
          <cell r="Z13">
            <v>0.25</v>
          </cell>
          <cell r="AA13">
            <v>0.38740000000000002</v>
          </cell>
          <cell r="AB13">
            <v>0.62788266666666659</v>
          </cell>
          <cell r="AC13">
            <v>0.7758719999999999</v>
          </cell>
          <cell r="AD13"/>
          <cell r="AE13">
            <v>0.25</v>
          </cell>
          <cell r="AF13">
            <v>0.64</v>
          </cell>
          <cell r="AG13">
            <v>0.92426666666666679</v>
          </cell>
          <cell r="AH13">
            <v>0.192</v>
          </cell>
          <cell r="AI13">
            <v>0.39861333333333326</v>
          </cell>
          <cell r="AJ13">
            <v>1.0992000000000002</v>
          </cell>
          <cell r="AK13">
            <v>0.192</v>
          </cell>
          <cell r="AL13">
            <v>0.52576000000000001</v>
          </cell>
          <cell r="AM13"/>
          <cell r="AN13">
            <v>0.25</v>
          </cell>
          <cell r="AO13">
            <v>0.64</v>
          </cell>
          <cell r="AP13">
            <v>0.92426666666666679</v>
          </cell>
          <cell r="AQ13">
            <v>1.0992000000000002</v>
          </cell>
          <cell r="AR13"/>
          <cell r="AS13">
            <v>0.28999999999999998</v>
          </cell>
          <cell r="AT13">
            <v>0.64</v>
          </cell>
          <cell r="AU13">
            <v>1.1481690140845071</v>
          </cell>
          <cell r="AV13">
            <v>1.2174647887323946</v>
          </cell>
          <cell r="AW13"/>
          <cell r="AX13">
            <v>0.27</v>
          </cell>
          <cell r="AY13">
            <v>0.6552</v>
          </cell>
          <cell r="AZ13">
            <v>1.1086794520547945</v>
          </cell>
          <cell r="BA13">
            <v>1.1767013698630135</v>
          </cell>
          <cell r="BB13"/>
          <cell r="BC13">
            <v>0.2</v>
          </cell>
          <cell r="BD13">
            <v>0</v>
          </cell>
          <cell r="BE13">
            <v>0</v>
          </cell>
          <cell r="BF13"/>
          <cell r="BG13">
            <v>0.25</v>
          </cell>
          <cell r="BH13">
            <v>0.6552</v>
          </cell>
          <cell r="BI13">
            <v>1.0524479999999996</v>
          </cell>
          <cell r="BJ13">
            <v>1.1186560000000001</v>
          </cell>
          <cell r="BK13"/>
          <cell r="BL13">
            <v>0.18</v>
          </cell>
          <cell r="BM13">
            <v>0.7</v>
          </cell>
          <cell r="BN13">
            <v>0.92804878048780459</v>
          </cell>
          <cell r="BO13">
            <v>0.99024390243902416</v>
          </cell>
          <cell r="BP13"/>
          <cell r="BQ13">
            <v>0.18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/>
          <cell r="BW13">
            <v>0.2</v>
          </cell>
          <cell r="BX13">
            <v>0.2</v>
          </cell>
          <cell r="BY13">
            <v>0.43</v>
          </cell>
          <cell r="BZ13">
            <v>0.66237499999999971</v>
          </cell>
          <cell r="CA13">
            <v>0.71599999999999975</v>
          </cell>
          <cell r="CB13"/>
          <cell r="CC13">
            <v>0.27</v>
          </cell>
          <cell r="CD13" t="str">
            <v>*</v>
          </cell>
          <cell r="CE13"/>
          <cell r="CF13">
            <v>0.18</v>
          </cell>
          <cell r="CG13">
            <v>0.16500000000000001</v>
          </cell>
          <cell r="CH13">
            <v>0.13400000000000001</v>
          </cell>
          <cell r="CI13">
            <v>0.19500000000000001</v>
          </cell>
          <cell r="CJ13">
            <v>0.16400000000000001</v>
          </cell>
          <cell r="CK13"/>
          <cell r="CL13">
            <v>0.25</v>
          </cell>
          <cell r="CM13">
            <v>0.7</v>
          </cell>
          <cell r="CN13">
            <v>0.90481927710843379</v>
          </cell>
          <cell r="CO13">
            <v>0.96626506024096392</v>
          </cell>
          <cell r="CP13"/>
          <cell r="CQ13">
            <v>0.17</v>
          </cell>
          <cell r="CR13">
            <v>0</v>
          </cell>
          <cell r="CS13">
            <v>0</v>
          </cell>
        </row>
        <row r="14">
          <cell r="B14">
            <v>33049100</v>
          </cell>
          <cell r="C14" t="str">
            <v>20.013.00</v>
          </cell>
          <cell r="D14" t="str">
            <v>Pós, incluídos os compactos, para maquilagem</v>
          </cell>
          <cell r="E14">
            <v>0.27</v>
          </cell>
          <cell r="F14">
            <v>0.63639999999999997</v>
          </cell>
          <cell r="G14"/>
          <cell r="H14">
            <v>0.25</v>
          </cell>
          <cell r="I14">
            <v>0.59930000000000005</v>
          </cell>
          <cell r="J14">
            <v>0.59929999999999994</v>
          </cell>
          <cell r="K14">
            <v>0.87651199999999996</v>
          </cell>
          <cell r="L14">
            <v>0.74469090909090885</v>
          </cell>
          <cell r="M14">
            <v>1.0471039999999996</v>
          </cell>
          <cell r="N14"/>
          <cell r="O14">
            <v>0.27</v>
          </cell>
          <cell r="P14">
            <v>0.25</v>
          </cell>
          <cell r="Q14">
            <v>0.6552</v>
          </cell>
          <cell r="R14">
            <v>0.94210133333333346</v>
          </cell>
          <cell r="S14">
            <v>1.1186560000000001</v>
          </cell>
          <cell r="T14"/>
          <cell r="U14">
            <v>0.27</v>
          </cell>
          <cell r="V14">
            <v>0.88170000000000004</v>
          </cell>
          <cell r="W14">
            <v>0.88169999999999993</v>
          </cell>
          <cell r="X14">
            <v>1.0527636363636361</v>
          </cell>
          <cell r="Y14"/>
          <cell r="Z14">
            <v>0.25</v>
          </cell>
          <cell r="AA14">
            <v>0.36299999999999999</v>
          </cell>
          <cell r="AB14">
            <v>0.59925333333333342</v>
          </cell>
          <cell r="AC14">
            <v>0.74463999999999975</v>
          </cell>
          <cell r="AD14"/>
          <cell r="AE14">
            <v>0.25</v>
          </cell>
          <cell r="AF14">
            <v>0.51</v>
          </cell>
          <cell r="AG14">
            <v>0.77173333333333338</v>
          </cell>
          <cell r="AH14">
            <v>0.153</v>
          </cell>
          <cell r="AI14">
            <v>0.35285333333333324</v>
          </cell>
          <cell r="AJ14">
            <v>0.93280000000000007</v>
          </cell>
          <cell r="AK14">
            <v>0.153</v>
          </cell>
          <cell r="AL14">
            <v>0.47584000000000004</v>
          </cell>
          <cell r="AM14"/>
          <cell r="AN14">
            <v>0.25</v>
          </cell>
          <cell r="AO14">
            <v>0.51</v>
          </cell>
          <cell r="AP14">
            <v>0.77173333333333338</v>
          </cell>
          <cell r="AQ14">
            <v>0.93280000000000007</v>
          </cell>
          <cell r="AR14"/>
          <cell r="AS14">
            <v>0.28999999999999998</v>
          </cell>
          <cell r="AT14">
            <v>0.51</v>
          </cell>
          <cell r="AU14">
            <v>0.97788732394366185</v>
          </cell>
          <cell r="AV14">
            <v>1.0416901408450707</v>
          </cell>
          <cell r="AW14"/>
          <cell r="AX14">
            <v>0.27</v>
          </cell>
          <cell r="AY14">
            <v>0.6552</v>
          </cell>
          <cell r="AZ14">
            <v>1.1086794520547945</v>
          </cell>
          <cell r="BA14">
            <v>1.1767013698630135</v>
          </cell>
          <cell r="BB14"/>
          <cell r="BC14">
            <v>0.2</v>
          </cell>
          <cell r="BD14">
            <v>0</v>
          </cell>
          <cell r="BE14">
            <v>0</v>
          </cell>
          <cell r="BF14"/>
          <cell r="BG14">
            <v>0.25</v>
          </cell>
          <cell r="BH14">
            <v>0.6552</v>
          </cell>
          <cell r="BI14">
            <v>1.0524479999999996</v>
          </cell>
          <cell r="BJ14">
            <v>1.1186560000000001</v>
          </cell>
          <cell r="BK14"/>
          <cell r="BL14">
            <v>0.18</v>
          </cell>
          <cell r="BM14">
            <v>0.7</v>
          </cell>
          <cell r="BN14">
            <v>0.92804878048780459</v>
          </cell>
          <cell r="BO14">
            <v>0.99024390243902416</v>
          </cell>
          <cell r="BP14"/>
          <cell r="BQ14">
            <v>0.18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/>
          <cell r="BW14">
            <v>0.2</v>
          </cell>
          <cell r="BX14">
            <v>0.2</v>
          </cell>
          <cell r="BY14">
            <v>0.43</v>
          </cell>
          <cell r="BZ14">
            <v>0.66237499999999971</v>
          </cell>
          <cell r="CA14">
            <v>0.71599999999999975</v>
          </cell>
          <cell r="CB14"/>
          <cell r="CC14">
            <v>0.27</v>
          </cell>
          <cell r="CD14" t="str">
            <v>*</v>
          </cell>
          <cell r="CE14"/>
          <cell r="CF14">
            <v>0.18</v>
          </cell>
          <cell r="CG14">
            <v>0.16500000000000001</v>
          </cell>
          <cell r="CH14">
            <v>0.13400000000000001</v>
          </cell>
          <cell r="CI14">
            <v>0.19500000000000001</v>
          </cell>
          <cell r="CJ14">
            <v>0.16400000000000001</v>
          </cell>
          <cell r="CK14"/>
          <cell r="CL14">
            <v>0.25</v>
          </cell>
          <cell r="CM14">
            <v>0.45</v>
          </cell>
          <cell r="CN14">
            <v>0.79799999999999982</v>
          </cell>
          <cell r="CO14">
            <v>0.85599999999999987</v>
          </cell>
          <cell r="CP14"/>
          <cell r="CQ14">
            <v>0.17</v>
          </cell>
          <cell r="CR14">
            <v>0</v>
          </cell>
          <cell r="CS14">
            <v>0</v>
          </cell>
        </row>
        <row r="15">
          <cell r="B15">
            <v>33049910</v>
          </cell>
          <cell r="C15" t="str">
            <v>20.014.00</v>
          </cell>
          <cell r="D15" t="str">
            <v>Cremes de beleza, cremes nutritivos e loções tônicas</v>
          </cell>
          <cell r="E15">
            <v>0.27</v>
          </cell>
          <cell r="F15">
            <v>0.57789999999999997</v>
          </cell>
          <cell r="G15"/>
          <cell r="H15">
            <v>0.25</v>
          </cell>
          <cell r="I15">
            <v>0.76559999999999995</v>
          </cell>
          <cell r="J15">
            <v>0.76560000000000006</v>
          </cell>
          <cell r="K15">
            <v>1.0716373333333333</v>
          </cell>
          <cell r="L15">
            <v>0.92610909090909099</v>
          </cell>
          <cell r="M15">
            <v>1.2599680000000002</v>
          </cell>
          <cell r="N15"/>
          <cell r="O15">
            <v>0.27</v>
          </cell>
          <cell r="P15">
            <v>0.25</v>
          </cell>
          <cell r="Q15">
            <v>0.59599999999999997</v>
          </cell>
          <cell r="R15">
            <v>0.8726400000000003</v>
          </cell>
          <cell r="S15">
            <v>1.0428799999999998</v>
          </cell>
          <cell r="T15"/>
          <cell r="U15">
            <v>0.27</v>
          </cell>
          <cell r="V15">
            <v>0.75800000000000001</v>
          </cell>
          <cell r="W15">
            <v>0.75800000000000001</v>
          </cell>
          <cell r="X15">
            <v>0.91781818181818164</v>
          </cell>
          <cell r="Y15"/>
          <cell r="Z15">
            <v>0.25</v>
          </cell>
          <cell r="AA15">
            <v>0.50480000000000003</v>
          </cell>
          <cell r="AB15">
            <v>0.76563199999999987</v>
          </cell>
          <cell r="AC15">
            <v>0.92614399999999986</v>
          </cell>
          <cell r="AD15"/>
          <cell r="AE15">
            <v>0.25</v>
          </cell>
          <cell r="AF15">
            <v>0.7</v>
          </cell>
          <cell r="AG15">
            <v>0.99466666666666659</v>
          </cell>
          <cell r="AH15">
            <v>0.21</v>
          </cell>
          <cell r="AI15">
            <v>0.41973333333333329</v>
          </cell>
          <cell r="AJ15">
            <v>1.1759999999999997</v>
          </cell>
          <cell r="AK15">
            <v>0.21</v>
          </cell>
          <cell r="AL15">
            <v>0.54879999999999995</v>
          </cell>
          <cell r="AM15"/>
          <cell r="AN15">
            <v>0.25</v>
          </cell>
          <cell r="AO15">
            <v>0.7</v>
          </cell>
          <cell r="AP15">
            <v>0.99466666666666659</v>
          </cell>
          <cell r="AQ15">
            <v>1.1759999999999997</v>
          </cell>
          <cell r="AR15"/>
          <cell r="AS15">
            <v>0.28999999999999998</v>
          </cell>
          <cell r="AT15">
            <v>0.7</v>
          </cell>
          <cell r="AU15">
            <v>1.2267605633802816</v>
          </cell>
          <cell r="AV15">
            <v>1.2985915492957747</v>
          </cell>
          <cell r="AW15"/>
          <cell r="AX15">
            <v>0.27</v>
          </cell>
          <cell r="AY15">
            <v>0.59599999999999997</v>
          </cell>
          <cell r="AZ15">
            <v>1.0332602739726027</v>
          </cell>
          <cell r="BA15">
            <v>1.098849315068493</v>
          </cell>
          <cell r="BB15"/>
          <cell r="BC15">
            <v>0.2</v>
          </cell>
          <cell r="BD15">
            <v>0.4</v>
          </cell>
          <cell r="BE15">
            <v>0.62749999999999972</v>
          </cell>
          <cell r="BF15"/>
          <cell r="BG15">
            <v>0.25</v>
          </cell>
          <cell r="BH15">
            <v>0.59599999999999997</v>
          </cell>
          <cell r="BI15">
            <v>0.97904000000000013</v>
          </cell>
          <cell r="BJ15">
            <v>1.0428799999999998</v>
          </cell>
          <cell r="BK15"/>
          <cell r="BL15">
            <v>0.18</v>
          </cell>
          <cell r="BM15">
            <v>0.7</v>
          </cell>
          <cell r="BN15">
            <v>0.92804878048780459</v>
          </cell>
          <cell r="BO15">
            <v>0.99024390243902416</v>
          </cell>
          <cell r="BP15"/>
          <cell r="BQ15">
            <v>0.18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/>
          <cell r="BW15">
            <v>0.2</v>
          </cell>
          <cell r="BX15">
            <v>0.2</v>
          </cell>
          <cell r="BY15">
            <v>0.43</v>
          </cell>
          <cell r="BZ15">
            <v>0.66237499999999971</v>
          </cell>
          <cell r="CA15">
            <v>0.71599999999999975</v>
          </cell>
          <cell r="CB15"/>
          <cell r="CC15">
            <v>0.27</v>
          </cell>
          <cell r="CD15" t="str">
            <v>*</v>
          </cell>
          <cell r="CE15"/>
          <cell r="CF15">
            <v>0.18</v>
          </cell>
          <cell r="CG15">
            <v>0.16500000000000001</v>
          </cell>
          <cell r="CH15">
            <v>0.13400000000000001</v>
          </cell>
          <cell r="CI15">
            <v>0.19500000000000001</v>
          </cell>
          <cell r="CJ15">
            <v>0.16400000000000001</v>
          </cell>
          <cell r="CK15"/>
          <cell r="CL15">
            <v>0.25</v>
          </cell>
          <cell r="CM15">
            <v>0.45</v>
          </cell>
          <cell r="CN15">
            <v>0.79799999999999982</v>
          </cell>
          <cell r="CO15">
            <v>0.85599999999999987</v>
          </cell>
          <cell r="CP15"/>
          <cell r="CQ15">
            <v>0.17</v>
          </cell>
          <cell r="CR15">
            <v>0</v>
          </cell>
          <cell r="CS15">
            <v>0</v>
          </cell>
        </row>
        <row r="16">
          <cell r="B16">
            <v>33049990</v>
          </cell>
          <cell r="C16" t="str">
            <v>20.015.00</v>
          </cell>
          <cell r="D16" t="str">
            <v>Outros produtos de beleza ou de maquiagem</v>
          </cell>
          <cell r="E16">
            <v>0.2</v>
          </cell>
          <cell r="F16">
            <v>0.30740000000000001</v>
          </cell>
          <cell r="G16"/>
          <cell r="H16">
            <v>0.25</v>
          </cell>
          <cell r="I16">
            <v>0.40589999999999998</v>
          </cell>
          <cell r="J16">
            <v>0.40589999999999993</v>
          </cell>
          <cell r="K16">
            <v>0.64958933333333313</v>
          </cell>
          <cell r="L16">
            <v>0.53370909090909091</v>
          </cell>
          <cell r="M16">
            <v>0.79955200000000004</v>
          </cell>
          <cell r="N16"/>
          <cell r="O16">
            <v>0.27</v>
          </cell>
          <cell r="P16">
            <v>0.25</v>
          </cell>
          <cell r="Q16">
            <v>0.32240000000000002</v>
          </cell>
          <cell r="R16">
            <v>0.55161600000000011</v>
          </cell>
          <cell r="S16">
            <v>0.69267199999999995</v>
          </cell>
          <cell r="T16"/>
          <cell r="U16">
            <v>0.27</v>
          </cell>
          <cell r="V16">
            <v>0.62760000000000005</v>
          </cell>
          <cell r="W16">
            <v>0.62760000000000016</v>
          </cell>
          <cell r="X16">
            <v>0.77556363636363645</v>
          </cell>
          <cell r="Y16"/>
          <cell r="Z16">
            <v>0.25</v>
          </cell>
          <cell r="AA16">
            <v>0.19819999999999999</v>
          </cell>
          <cell r="AB16">
            <v>0.40588800000000003</v>
          </cell>
          <cell r="AC16">
            <v>0.53369599999999995</v>
          </cell>
          <cell r="AD16"/>
          <cell r="AE16">
            <v>0.25</v>
          </cell>
          <cell r="AF16">
            <v>0.28000000000000003</v>
          </cell>
          <cell r="AG16">
            <v>0.50186666666666668</v>
          </cell>
          <cell r="AH16">
            <v>8.4000000000000005E-2</v>
          </cell>
          <cell r="AI16">
            <v>0.27189333333333354</v>
          </cell>
          <cell r="AJ16">
            <v>0.63839999999999986</v>
          </cell>
          <cell r="AK16">
            <v>8.4000000000000005E-2</v>
          </cell>
          <cell r="AL16">
            <v>0.38752000000000009</v>
          </cell>
          <cell r="AM16"/>
          <cell r="AN16">
            <v>0.25</v>
          </cell>
          <cell r="AO16">
            <v>0.28000000000000003</v>
          </cell>
          <cell r="AP16">
            <v>0.50186666666666668</v>
          </cell>
          <cell r="AQ16">
            <v>0.63839999999999986</v>
          </cell>
          <cell r="AR16"/>
          <cell r="AS16">
            <v>0.28999999999999998</v>
          </cell>
          <cell r="AT16">
            <v>0.28000000000000003</v>
          </cell>
          <cell r="AU16">
            <v>0.67661971830985901</v>
          </cell>
          <cell r="AV16">
            <v>0.73070422535211255</v>
          </cell>
          <cell r="AW16"/>
          <cell r="AX16">
            <v>0.27</v>
          </cell>
          <cell r="AY16">
            <v>0.32240000000000002</v>
          </cell>
          <cell r="AZ16">
            <v>0.68470136986301378</v>
          </cell>
          <cell r="BA16">
            <v>0.73904657534246576</v>
          </cell>
          <cell r="BB16"/>
          <cell r="BC16">
            <v>0.2</v>
          </cell>
          <cell r="BD16">
            <v>0</v>
          </cell>
          <cell r="BE16">
            <v>0</v>
          </cell>
          <cell r="BF16"/>
          <cell r="BG16">
            <v>0.25</v>
          </cell>
          <cell r="BH16">
            <v>0.32240000000000002</v>
          </cell>
          <cell r="BI16">
            <v>0.63977600000000012</v>
          </cell>
          <cell r="BJ16">
            <v>0.69267199999999995</v>
          </cell>
          <cell r="BK16"/>
          <cell r="BL16">
            <v>0.18</v>
          </cell>
          <cell r="BM16">
            <v>0.7</v>
          </cell>
          <cell r="BN16">
            <v>0.92804878048780459</v>
          </cell>
          <cell r="BO16">
            <v>0.99024390243902416</v>
          </cell>
          <cell r="BP16"/>
          <cell r="BQ16">
            <v>0.18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/>
          <cell r="BW16">
            <v>0.2</v>
          </cell>
          <cell r="BX16">
            <v>0.2</v>
          </cell>
          <cell r="BY16">
            <v>0.43</v>
          </cell>
          <cell r="BZ16">
            <v>0.66237499999999971</v>
          </cell>
          <cell r="CA16">
            <v>0.71599999999999975</v>
          </cell>
          <cell r="CB16"/>
          <cell r="CC16">
            <v>0.27</v>
          </cell>
          <cell r="CD16" t="str">
            <v>*</v>
          </cell>
          <cell r="CE16"/>
          <cell r="CF16">
            <v>0.18</v>
          </cell>
          <cell r="CG16">
            <v>0.16500000000000001</v>
          </cell>
          <cell r="CH16">
            <v>0.13400000000000001</v>
          </cell>
          <cell r="CI16">
            <v>0.19500000000000001</v>
          </cell>
          <cell r="CJ16">
            <v>0.16400000000000001</v>
          </cell>
          <cell r="CK16"/>
          <cell r="CL16">
            <v>0.25</v>
          </cell>
          <cell r="CM16">
            <v>0.45</v>
          </cell>
          <cell r="CN16">
            <v>0.79799999999999982</v>
          </cell>
          <cell r="CO16">
            <v>0.85599999999999987</v>
          </cell>
          <cell r="CP16"/>
          <cell r="CQ16">
            <v>0.17</v>
          </cell>
          <cell r="CR16">
            <v>0</v>
          </cell>
          <cell r="CS16">
            <v>0</v>
          </cell>
        </row>
        <row r="17">
          <cell r="B17">
            <v>3304999001</v>
          </cell>
          <cell r="C17" t="str">
            <v>20.016.00</v>
          </cell>
          <cell r="D17" t="str">
            <v>Bronzeadores Ex. 01</v>
          </cell>
          <cell r="E17">
            <v>0.2</v>
          </cell>
          <cell r="F17">
            <v>0.30740000000000001</v>
          </cell>
          <cell r="G17"/>
          <cell r="H17">
            <v>0.18</v>
          </cell>
          <cell r="I17">
            <v>0.40589999999999998</v>
          </cell>
          <cell r="J17">
            <v>0.40589999999999993</v>
          </cell>
          <cell r="K17">
            <v>0.50877073170731668</v>
          </cell>
          <cell r="L17">
            <v>0.53370909090909091</v>
          </cell>
          <cell r="M17">
            <v>0.64593170731707295</v>
          </cell>
          <cell r="N17"/>
          <cell r="O17">
            <v>0.27</v>
          </cell>
          <cell r="P17">
            <v>0.25</v>
          </cell>
          <cell r="Q17">
            <v>0.32240000000000002</v>
          </cell>
          <cell r="R17">
            <v>0.55161600000000011</v>
          </cell>
          <cell r="S17">
            <v>0.69267199999999995</v>
          </cell>
          <cell r="T17"/>
          <cell r="U17">
            <v>0.27</v>
          </cell>
          <cell r="V17">
            <v>0.62760000000000005</v>
          </cell>
          <cell r="W17">
            <v>0.62760000000000016</v>
          </cell>
          <cell r="X17">
            <v>0.77556363636363645</v>
          </cell>
          <cell r="Y17"/>
          <cell r="Z17">
            <v>0.25</v>
          </cell>
          <cell r="AA17">
            <v>0.2306</v>
          </cell>
          <cell r="AB17">
            <v>0.44390399999999985</v>
          </cell>
          <cell r="AC17">
            <v>0.5751679999999999</v>
          </cell>
          <cell r="AD17"/>
          <cell r="AE17">
            <v>0.25</v>
          </cell>
          <cell r="AF17">
            <v>0.28000000000000003</v>
          </cell>
          <cell r="AG17">
            <v>0.50186666666666668</v>
          </cell>
          <cell r="AH17">
            <v>8.4000000000000005E-2</v>
          </cell>
          <cell r="AI17">
            <v>0.27189333333333354</v>
          </cell>
          <cell r="AJ17">
            <v>0.63839999999999986</v>
          </cell>
          <cell r="AK17">
            <v>8.4000000000000005E-2</v>
          </cell>
          <cell r="AL17">
            <v>0.38752000000000009</v>
          </cell>
          <cell r="AM17"/>
          <cell r="AN17">
            <v>0.25</v>
          </cell>
          <cell r="AO17">
            <v>0.28000000000000003</v>
          </cell>
          <cell r="AP17">
            <v>0.50186666666666668</v>
          </cell>
          <cell r="AQ17">
            <v>0.63839999999999986</v>
          </cell>
          <cell r="AR17"/>
          <cell r="AS17">
            <v>0.28999999999999998</v>
          </cell>
          <cell r="AT17">
            <v>0.41</v>
          </cell>
          <cell r="AU17">
            <v>0.84690140845070427</v>
          </cell>
          <cell r="AV17">
            <v>0.90647887323943666</v>
          </cell>
          <cell r="AW17"/>
          <cell r="AX17">
            <v>0.27</v>
          </cell>
          <cell r="AY17">
            <v>0.32240000000000002</v>
          </cell>
          <cell r="AZ17">
            <v>0.68470136986301378</v>
          </cell>
          <cell r="BA17">
            <v>0.73904657534246576</v>
          </cell>
          <cell r="BB17"/>
          <cell r="BC17">
            <v>0.2</v>
          </cell>
          <cell r="BD17">
            <v>0</v>
          </cell>
          <cell r="BE17">
            <v>0</v>
          </cell>
          <cell r="BF17"/>
          <cell r="BG17">
            <v>0.25</v>
          </cell>
          <cell r="BH17">
            <v>0.32240000000000002</v>
          </cell>
          <cell r="BI17">
            <v>0.63977600000000012</v>
          </cell>
          <cell r="BJ17">
            <v>0.69267199999999995</v>
          </cell>
          <cell r="BK17"/>
          <cell r="BL17">
            <v>0.18</v>
          </cell>
          <cell r="BM17">
            <v>0.7</v>
          </cell>
          <cell r="BN17">
            <v>0.92804878048780459</v>
          </cell>
          <cell r="BO17">
            <v>0.99024390243902416</v>
          </cell>
          <cell r="BP17"/>
          <cell r="BQ17">
            <v>0.18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/>
          <cell r="BW17">
            <v>0.2</v>
          </cell>
          <cell r="BX17">
            <v>0.2</v>
          </cell>
          <cell r="BY17">
            <v>0.43</v>
          </cell>
          <cell r="BZ17">
            <v>0.66237499999999971</v>
          </cell>
          <cell r="CA17">
            <v>0.71599999999999975</v>
          </cell>
          <cell r="CB17"/>
          <cell r="CC17">
            <v>0.27</v>
          </cell>
          <cell r="CD17" t="str">
            <v>*</v>
          </cell>
          <cell r="CE17"/>
          <cell r="CF17">
            <v>0.18</v>
          </cell>
          <cell r="CG17">
            <v>0.16500000000000001</v>
          </cell>
          <cell r="CH17">
            <v>0.13400000000000001</v>
          </cell>
          <cell r="CI17">
            <v>0.19500000000000001</v>
          </cell>
          <cell r="CJ17">
            <v>0.16400000000000001</v>
          </cell>
          <cell r="CK17"/>
          <cell r="CL17">
            <v>0.25</v>
          </cell>
          <cell r="CM17">
            <v>0.7</v>
          </cell>
          <cell r="CN17">
            <v>1.1080000000000001</v>
          </cell>
          <cell r="CO17">
            <v>1.1759999999999997</v>
          </cell>
          <cell r="CP17"/>
          <cell r="CQ17">
            <v>0.17</v>
          </cell>
          <cell r="CR17">
            <v>0</v>
          </cell>
          <cell r="CS17">
            <v>0</v>
          </cell>
        </row>
        <row r="18">
          <cell r="B18"/>
          <cell r="C18" t="str">
            <v>20.016.00</v>
          </cell>
          <cell r="D18" t="str">
            <v>Anti-solares Ex. 02</v>
          </cell>
          <cell r="E18">
            <v>0.2</v>
          </cell>
          <cell r="F18">
            <v>0.30740000000000001</v>
          </cell>
          <cell r="G18"/>
          <cell r="H18">
            <v>0.18</v>
          </cell>
          <cell r="I18">
            <v>0.40589999999999998</v>
          </cell>
          <cell r="J18">
            <v>0.40589999999999993</v>
          </cell>
          <cell r="K18">
            <v>0.50877073170731668</v>
          </cell>
          <cell r="L18">
            <v>0.53370909090909091</v>
          </cell>
          <cell r="M18">
            <v>0.64593170731707295</v>
          </cell>
          <cell r="N18"/>
          <cell r="O18">
            <v>0.25</v>
          </cell>
          <cell r="P18">
            <v>0.25</v>
          </cell>
          <cell r="Q18">
            <v>0.32240000000000002</v>
          </cell>
          <cell r="R18">
            <v>0.55161600000000011</v>
          </cell>
          <cell r="S18">
            <v>0.69267199999999995</v>
          </cell>
          <cell r="T18"/>
          <cell r="U18">
            <v>0.27</v>
          </cell>
          <cell r="V18">
            <v>0.62760000000000005</v>
          </cell>
          <cell r="W18">
            <v>0.62760000000000016</v>
          </cell>
          <cell r="X18">
            <v>0.77556363636363645</v>
          </cell>
          <cell r="Y18"/>
          <cell r="Z18">
            <v>0.25</v>
          </cell>
          <cell r="AA18">
            <v>0.2306</v>
          </cell>
          <cell r="AB18">
            <v>0.44390399999999985</v>
          </cell>
          <cell r="AC18">
            <v>0.5751679999999999</v>
          </cell>
          <cell r="AD18"/>
          <cell r="AE18">
            <v>0.17</v>
          </cell>
          <cell r="AF18">
            <v>0.28000000000000003</v>
          </cell>
          <cell r="AG18">
            <v>0.35710843373493995</v>
          </cell>
          <cell r="AH18">
            <v>8.4000000000000005E-2</v>
          </cell>
          <cell r="AI18">
            <v>0.14930120481927722</v>
          </cell>
          <cell r="AJ18">
            <v>0.48048192771084342</v>
          </cell>
          <cell r="AK18">
            <v>8.4000000000000005E-2</v>
          </cell>
          <cell r="AL18">
            <v>0.25378313253012053</v>
          </cell>
          <cell r="AM18"/>
          <cell r="AN18">
            <v>0.17</v>
          </cell>
          <cell r="AO18">
            <v>0.28000000000000003</v>
          </cell>
          <cell r="AP18">
            <v>0.35710843373493995</v>
          </cell>
          <cell r="AQ18">
            <v>0.48048192771084342</v>
          </cell>
          <cell r="AR18"/>
          <cell r="AS18">
            <v>0.28999999999999998</v>
          </cell>
          <cell r="AT18">
            <v>0.41</v>
          </cell>
          <cell r="AU18">
            <v>0.84690140845070427</v>
          </cell>
          <cell r="AV18">
            <v>0.90647887323943666</v>
          </cell>
          <cell r="AW18"/>
          <cell r="AX18">
            <v>0.27</v>
          </cell>
          <cell r="AY18">
            <v>0.32240000000000002</v>
          </cell>
          <cell r="AZ18">
            <v>0.68470136986301378</v>
          </cell>
          <cell r="BA18">
            <v>0.73904657534246576</v>
          </cell>
          <cell r="BB18"/>
          <cell r="BC18">
            <v>0.2</v>
          </cell>
          <cell r="BD18">
            <v>0</v>
          </cell>
          <cell r="BE18">
            <v>0</v>
          </cell>
          <cell r="BF18"/>
          <cell r="BG18">
            <v>0.18</v>
          </cell>
          <cell r="BH18">
            <v>0.32240000000000002</v>
          </cell>
          <cell r="BI18">
            <v>0.49979512195121933</v>
          </cell>
          <cell r="BJ18">
            <v>0.54817560975609747</v>
          </cell>
          <cell r="BK18"/>
          <cell r="BL18">
            <v>0.18</v>
          </cell>
          <cell r="BM18">
            <v>0.7</v>
          </cell>
          <cell r="BN18">
            <v>0.92804878048780459</v>
          </cell>
          <cell r="BO18">
            <v>0.99024390243902416</v>
          </cell>
          <cell r="BP18"/>
          <cell r="BQ18">
            <v>0.18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/>
          <cell r="BW18">
            <v>0.17</v>
          </cell>
          <cell r="BX18">
            <v>0.17</v>
          </cell>
          <cell r="BY18">
            <v>0.33050000000000002</v>
          </cell>
          <cell r="BZ18">
            <v>0.38240000000000002</v>
          </cell>
          <cell r="CA18">
            <v>0.38240000000000002</v>
          </cell>
          <cell r="CB18"/>
          <cell r="CC18">
            <v>0.17</v>
          </cell>
          <cell r="CD18" t="str">
            <v>*</v>
          </cell>
          <cell r="CE18"/>
          <cell r="CF18">
            <v>0.18</v>
          </cell>
          <cell r="CG18">
            <v>0.16500000000000001</v>
          </cell>
          <cell r="CH18">
            <v>0.13400000000000001</v>
          </cell>
          <cell r="CI18">
            <v>0.19500000000000001</v>
          </cell>
          <cell r="CJ18">
            <v>0.16400000000000001</v>
          </cell>
          <cell r="CK18"/>
          <cell r="CL18">
            <v>0.25</v>
          </cell>
          <cell r="CM18">
            <v>0.7</v>
          </cell>
          <cell r="CN18">
            <v>1.1080000000000001</v>
          </cell>
          <cell r="CO18">
            <v>1.1759999999999997</v>
          </cell>
          <cell r="CP18"/>
          <cell r="CQ18">
            <v>0.17</v>
          </cell>
          <cell r="CR18">
            <v>0</v>
          </cell>
          <cell r="CS18">
            <v>0</v>
          </cell>
        </row>
        <row r="19">
          <cell r="B19" t="str">
            <v>3304999002AA</v>
          </cell>
          <cell r="C19" t="str">
            <v>20.016.00</v>
          </cell>
          <cell r="D19" t="str">
            <v>Anti-solares Ex. 02 (FPS 30 ou +)</v>
          </cell>
          <cell r="E19">
            <v>7.0000000000000007E-2</v>
          </cell>
          <cell r="F19">
            <v>0</v>
          </cell>
          <cell r="G19"/>
          <cell r="H19">
            <v>0.18</v>
          </cell>
          <cell r="I19">
            <v>0.40589999999999998</v>
          </cell>
          <cell r="J19">
            <v>0.40589999999999993</v>
          </cell>
          <cell r="K19">
            <v>0.50877073170731668</v>
          </cell>
          <cell r="L19">
            <v>0.53370909090909091</v>
          </cell>
          <cell r="M19">
            <v>0.64593170731707295</v>
          </cell>
          <cell r="N19"/>
          <cell r="O19">
            <v>0.25</v>
          </cell>
          <cell r="P19">
            <v>0.25</v>
          </cell>
          <cell r="Q19">
            <v>0.32240000000000002</v>
          </cell>
          <cell r="R19">
            <v>0.55161600000000011</v>
          </cell>
          <cell r="S19">
            <v>0.69267199999999995</v>
          </cell>
          <cell r="T19"/>
          <cell r="U19">
            <v>0.27</v>
          </cell>
          <cell r="V19">
            <v>0.62760000000000005</v>
          </cell>
          <cell r="W19">
            <v>0.62760000000000016</v>
          </cell>
          <cell r="X19">
            <v>0.77556363636363645</v>
          </cell>
          <cell r="Y19"/>
          <cell r="Z19">
            <v>0.25</v>
          </cell>
          <cell r="AA19">
            <v>0.2306</v>
          </cell>
          <cell r="AB19">
            <v>0.44390399999999985</v>
          </cell>
          <cell r="AC19">
            <v>0.5751679999999999</v>
          </cell>
          <cell r="AD19"/>
          <cell r="AE19">
            <v>0.17</v>
          </cell>
          <cell r="AF19">
            <v>0.28000000000000003</v>
          </cell>
          <cell r="AG19">
            <v>0.35710843373493995</v>
          </cell>
          <cell r="AH19">
            <v>8.4000000000000005E-2</v>
          </cell>
          <cell r="AI19">
            <v>0.14930120481927722</v>
          </cell>
          <cell r="AJ19">
            <v>0.48048192771084342</v>
          </cell>
          <cell r="AK19">
            <v>8.4000000000000005E-2</v>
          </cell>
          <cell r="AL19">
            <v>0.25378313253012053</v>
          </cell>
          <cell r="AM19"/>
          <cell r="AN19">
            <v>0.17</v>
          </cell>
          <cell r="AO19">
            <v>0.28000000000000003</v>
          </cell>
          <cell r="AP19">
            <v>0.35710843373493995</v>
          </cell>
          <cell r="AQ19">
            <v>0.48048192771084342</v>
          </cell>
          <cell r="AR19"/>
          <cell r="AS19">
            <v>0.28999999999999998</v>
          </cell>
          <cell r="AT19">
            <v>0.41</v>
          </cell>
          <cell r="AU19">
            <v>0.84690140845070427</v>
          </cell>
          <cell r="AV19">
            <v>0.90647887323943666</v>
          </cell>
          <cell r="AW19"/>
          <cell r="AX19">
            <v>0.27</v>
          </cell>
          <cell r="AY19">
            <v>0.32240000000000002</v>
          </cell>
          <cell r="AZ19">
            <v>0.68470136986301378</v>
          </cell>
          <cell r="BA19">
            <v>0.73904657534246576</v>
          </cell>
          <cell r="BB19"/>
          <cell r="BC19">
            <v>0.2</v>
          </cell>
          <cell r="BD19">
            <v>0</v>
          </cell>
          <cell r="BE19">
            <v>0</v>
          </cell>
          <cell r="BF19"/>
          <cell r="BG19">
            <v>0.18</v>
          </cell>
          <cell r="BH19">
            <v>0.32240000000000002</v>
          </cell>
          <cell r="BI19">
            <v>0.49979512195121933</v>
          </cell>
          <cell r="BJ19">
            <v>0.54817560975609747</v>
          </cell>
          <cell r="BK19"/>
          <cell r="BL19">
            <v>0.18</v>
          </cell>
          <cell r="BM19">
            <v>0.7</v>
          </cell>
          <cell r="BN19">
            <v>0.92804878048780459</v>
          </cell>
          <cell r="BO19">
            <v>0.99024390243902416</v>
          </cell>
          <cell r="BP19"/>
          <cell r="BQ19">
            <v>0.18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/>
          <cell r="BW19">
            <v>0.17</v>
          </cell>
          <cell r="BX19">
            <v>0.17</v>
          </cell>
          <cell r="BY19">
            <v>0.33050000000000002</v>
          </cell>
          <cell r="BZ19">
            <v>0.38240000000000002</v>
          </cell>
          <cell r="CA19">
            <v>0.38240000000000002</v>
          </cell>
          <cell r="CB19"/>
          <cell r="CC19">
            <v>0.17</v>
          </cell>
          <cell r="CD19" t="str">
            <v>*</v>
          </cell>
          <cell r="CE19"/>
          <cell r="CF19">
            <v>0.18</v>
          </cell>
          <cell r="CG19">
            <v>0.16500000000000001</v>
          </cell>
          <cell r="CH19">
            <v>0.13400000000000001</v>
          </cell>
          <cell r="CI19">
            <v>0.19500000000000001</v>
          </cell>
          <cell r="CJ19">
            <v>0.16400000000000001</v>
          </cell>
          <cell r="CK19"/>
          <cell r="CL19">
            <v>0.25</v>
          </cell>
          <cell r="CM19">
            <v>0.7</v>
          </cell>
          <cell r="CN19">
            <v>1.1080000000000001</v>
          </cell>
          <cell r="CO19">
            <v>1.1759999999999997</v>
          </cell>
          <cell r="CP19"/>
          <cell r="CQ19">
            <v>0.17</v>
          </cell>
          <cell r="CR19">
            <v>0</v>
          </cell>
          <cell r="CS19">
            <v>0</v>
          </cell>
        </row>
        <row r="20">
          <cell r="B20">
            <v>33051000</v>
          </cell>
          <cell r="C20" t="str">
            <v>20.017.00</v>
          </cell>
          <cell r="D20" t="str">
            <v>Xampus</v>
          </cell>
          <cell r="E20">
            <v>0.2</v>
          </cell>
          <cell r="F20">
            <v>0.36359999999999998</v>
          </cell>
          <cell r="G20"/>
          <cell r="H20">
            <v>0.18</v>
          </cell>
          <cell r="I20">
            <v>0.42130000000000001</v>
          </cell>
          <cell r="J20">
            <v>0.42130000000000001</v>
          </cell>
          <cell r="K20">
            <v>0.52529756097560965</v>
          </cell>
          <cell r="L20">
            <v>0.55050909090909084</v>
          </cell>
          <cell r="M20">
            <v>0.66396097560975575</v>
          </cell>
          <cell r="N20"/>
          <cell r="O20">
            <v>0.25</v>
          </cell>
          <cell r="P20">
            <v>0.25</v>
          </cell>
          <cell r="Q20">
            <v>0.37930000000000003</v>
          </cell>
          <cell r="R20">
            <v>0.61837866666666663</v>
          </cell>
          <cell r="S20">
            <v>0.76550399999999996</v>
          </cell>
          <cell r="T20"/>
          <cell r="U20">
            <v>0.27</v>
          </cell>
          <cell r="V20">
            <v>0.72419999999999995</v>
          </cell>
          <cell r="W20">
            <v>0.72419999999999995</v>
          </cell>
          <cell r="X20">
            <v>0.88094545454545425</v>
          </cell>
          <cell r="Y20"/>
          <cell r="Z20">
            <v>0.18</v>
          </cell>
          <cell r="AA20">
            <v>0.32440000000000002</v>
          </cell>
          <cell r="AB20">
            <v>0.42130731707317071</v>
          </cell>
          <cell r="AC20">
            <v>0.5505170731707314</v>
          </cell>
          <cell r="AD20"/>
          <cell r="AE20">
            <v>0.25</v>
          </cell>
          <cell r="AF20">
            <v>0.31</v>
          </cell>
          <cell r="AG20">
            <v>0.5370666666666668</v>
          </cell>
          <cell r="AH20">
            <v>9.2999999999999999E-2</v>
          </cell>
          <cell r="AI20">
            <v>0.28245333333333345</v>
          </cell>
          <cell r="AJ20">
            <v>0.67680000000000007</v>
          </cell>
          <cell r="AK20">
            <v>9.2999999999999999E-2</v>
          </cell>
          <cell r="AL20">
            <v>0.39904000000000006</v>
          </cell>
          <cell r="AM20"/>
          <cell r="AN20">
            <v>0.25</v>
          </cell>
          <cell r="AO20">
            <v>0.31</v>
          </cell>
          <cell r="AP20">
            <v>0.5370666666666668</v>
          </cell>
          <cell r="AQ20">
            <v>0.67680000000000007</v>
          </cell>
          <cell r="AR20"/>
          <cell r="AS20">
            <v>0.12</v>
          </cell>
          <cell r="AT20">
            <v>0.31</v>
          </cell>
          <cell r="AU20">
            <v>0.31000000000000005</v>
          </cell>
          <cell r="AV20">
            <v>0.35225806451612929</v>
          </cell>
          <cell r="AW20"/>
          <cell r="AX20">
            <v>0.27</v>
          </cell>
          <cell r="AY20">
            <v>0.37929999999999997</v>
          </cell>
          <cell r="AZ20">
            <v>0.75719041095890405</v>
          </cell>
          <cell r="BA20">
            <v>0.81387397260273975</v>
          </cell>
          <cell r="BB20"/>
          <cell r="BC20">
            <v>0.18</v>
          </cell>
          <cell r="BD20">
            <v>0</v>
          </cell>
          <cell r="BE20">
            <v>0</v>
          </cell>
          <cell r="BF20"/>
          <cell r="BG20">
            <v>0.25</v>
          </cell>
          <cell r="BH20">
            <v>0.37930000000000003</v>
          </cell>
          <cell r="BI20">
            <v>0.71033199999999996</v>
          </cell>
          <cell r="BJ20">
            <v>0.76550399999999996</v>
          </cell>
          <cell r="BK20"/>
          <cell r="BL20">
            <v>0.18</v>
          </cell>
          <cell r="BM20">
            <v>0.7</v>
          </cell>
          <cell r="BN20">
            <v>0.92804878048780459</v>
          </cell>
          <cell r="BO20">
            <v>0.99024390243902416</v>
          </cell>
          <cell r="BP20"/>
          <cell r="BQ20">
            <v>0.18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/>
          <cell r="BW20">
            <v>0.17</v>
          </cell>
          <cell r="BX20">
            <v>0.2</v>
          </cell>
          <cell r="BY20">
            <v>0.43</v>
          </cell>
          <cell r="BZ20">
            <v>0.6</v>
          </cell>
          <cell r="CA20">
            <v>0.65159999999999996</v>
          </cell>
          <cell r="CB20"/>
          <cell r="CC20">
            <v>0.17</v>
          </cell>
          <cell r="CD20" t="str">
            <v>*</v>
          </cell>
          <cell r="CE20"/>
          <cell r="CF20">
            <v>0.18</v>
          </cell>
          <cell r="CG20">
            <v>0.11600000000000001</v>
          </cell>
          <cell r="CH20">
            <v>9.4600000000000004E-2</v>
          </cell>
          <cell r="CI20">
            <v>0.14599999999999999</v>
          </cell>
          <cell r="CJ20">
            <v>0.1246</v>
          </cell>
          <cell r="CK20"/>
          <cell r="CL20">
            <v>0.17</v>
          </cell>
          <cell r="CM20">
            <v>0.7</v>
          </cell>
          <cell r="CN20">
            <v>0.90481927710843379</v>
          </cell>
          <cell r="CO20">
            <v>0.96626506024096392</v>
          </cell>
          <cell r="CP20"/>
          <cell r="CQ20">
            <v>0.17</v>
          </cell>
          <cell r="CR20">
            <v>0.2</v>
          </cell>
          <cell r="CS20">
            <v>0.2</v>
          </cell>
        </row>
        <row r="21">
          <cell r="B21">
            <v>33051000</v>
          </cell>
          <cell r="C21" t="str">
            <v>20.017.00</v>
          </cell>
          <cell r="D21" t="str">
            <v>Xampus com propriedades profiláticas e terapêuticas</v>
          </cell>
          <cell r="E21">
            <v>0.2</v>
          </cell>
          <cell r="F21">
            <v>0.36359999999999998</v>
          </cell>
          <cell r="G21"/>
          <cell r="H21">
            <v>0.18</v>
          </cell>
          <cell r="I21">
            <v>0.42130000000000001</v>
          </cell>
          <cell r="J21">
            <v>0.42130000000000001</v>
          </cell>
          <cell r="K21">
            <v>0.52529756097560965</v>
          </cell>
          <cell r="L21">
            <v>0.55050909090909084</v>
          </cell>
          <cell r="M21">
            <v>0.66396097560975575</v>
          </cell>
          <cell r="N21"/>
          <cell r="O21">
            <v>0.25</v>
          </cell>
          <cell r="P21">
            <v>0.25</v>
          </cell>
          <cell r="Q21">
            <v>0.37930000000000003</v>
          </cell>
          <cell r="R21">
            <v>0.61837866666666663</v>
          </cell>
          <cell r="S21">
            <v>0.76550399999999996</v>
          </cell>
          <cell r="T21"/>
          <cell r="U21">
            <v>0.27</v>
          </cell>
          <cell r="V21">
            <v>0.72419999999999995</v>
          </cell>
          <cell r="W21">
            <v>0.72419999999999995</v>
          </cell>
          <cell r="X21">
            <v>0.88094545454545425</v>
          </cell>
          <cell r="Y21"/>
          <cell r="Z21">
            <v>0.18</v>
          </cell>
          <cell r="AA21">
            <v>0.32440000000000002</v>
          </cell>
          <cell r="AB21">
            <v>0.42130731707317071</v>
          </cell>
          <cell r="AC21">
            <v>0.5505170731707314</v>
          </cell>
          <cell r="AD21"/>
          <cell r="AE21">
            <v>0.25</v>
          </cell>
          <cell r="AF21">
            <v>0.31</v>
          </cell>
          <cell r="AG21">
            <v>0.5370666666666668</v>
          </cell>
          <cell r="AH21">
            <v>9.2999999999999999E-2</v>
          </cell>
          <cell r="AI21">
            <v>0.28245333333333345</v>
          </cell>
          <cell r="AJ21">
            <v>0.67680000000000007</v>
          </cell>
          <cell r="AK21">
            <v>9.2999999999999999E-2</v>
          </cell>
          <cell r="AL21">
            <v>0.39904000000000006</v>
          </cell>
          <cell r="AM21"/>
          <cell r="AN21">
            <v>0.25</v>
          </cell>
          <cell r="AO21">
            <v>0.31</v>
          </cell>
          <cell r="AP21">
            <v>0.5370666666666668</v>
          </cell>
          <cell r="AQ21">
            <v>0.67680000000000007</v>
          </cell>
          <cell r="AR21"/>
          <cell r="AS21">
            <v>0.12</v>
          </cell>
          <cell r="AT21">
            <v>0.31</v>
          </cell>
          <cell r="AU21">
            <v>0.31000000000000005</v>
          </cell>
          <cell r="AV21">
            <v>0.35225806451612929</v>
          </cell>
          <cell r="AW21"/>
          <cell r="AX21">
            <v>0.27</v>
          </cell>
          <cell r="AY21">
            <v>0.37929999999999997</v>
          </cell>
          <cell r="AZ21">
            <v>0.75719041095890405</v>
          </cell>
          <cell r="BA21">
            <v>0.81387397260273975</v>
          </cell>
          <cell r="BB21"/>
          <cell r="BC21">
            <v>0.18</v>
          </cell>
          <cell r="BD21">
            <v>0</v>
          </cell>
          <cell r="BE21">
            <v>0</v>
          </cell>
          <cell r="BF21"/>
          <cell r="BG21">
            <v>0.25</v>
          </cell>
          <cell r="BH21">
            <v>0.37930000000000003</v>
          </cell>
          <cell r="BI21">
            <v>0.71033199999999996</v>
          </cell>
          <cell r="BJ21">
            <v>0.76550399999999996</v>
          </cell>
          <cell r="BK21"/>
          <cell r="BL21">
            <v>0.18</v>
          </cell>
          <cell r="BM21">
            <v>0.7</v>
          </cell>
          <cell r="BN21">
            <v>0.92804878048780459</v>
          </cell>
          <cell r="BO21">
            <v>0.99024390243902416</v>
          </cell>
          <cell r="BP21"/>
          <cell r="BQ21">
            <v>0.18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/>
          <cell r="BW21">
            <v>0.17</v>
          </cell>
          <cell r="BX21">
            <v>0.2</v>
          </cell>
          <cell r="BY21">
            <v>0.43</v>
          </cell>
          <cell r="BZ21">
            <v>0.6</v>
          </cell>
          <cell r="CA21">
            <v>0.65159999999999996</v>
          </cell>
          <cell r="CB21"/>
          <cell r="CC21">
            <v>0.17</v>
          </cell>
          <cell r="CD21" t="str">
            <v>*</v>
          </cell>
          <cell r="CE21"/>
          <cell r="CF21">
            <v>0.18</v>
          </cell>
          <cell r="CG21">
            <v>0.11600000000000001</v>
          </cell>
          <cell r="CH21">
            <v>9.4600000000000004E-2</v>
          </cell>
          <cell r="CI21">
            <v>0.14599999999999999</v>
          </cell>
          <cell r="CJ21">
            <v>0.1246</v>
          </cell>
          <cell r="CK21"/>
          <cell r="CL21">
            <v>0.17</v>
          </cell>
          <cell r="CM21">
            <v>0.7</v>
          </cell>
          <cell r="CN21">
            <v>0.90481927710843379</v>
          </cell>
          <cell r="CO21">
            <v>0.96626506024096392</v>
          </cell>
          <cell r="CP21"/>
          <cell r="CQ21">
            <v>0.17</v>
          </cell>
          <cell r="CR21">
            <v>0.2</v>
          </cell>
          <cell r="CS21">
            <v>0.2</v>
          </cell>
        </row>
        <row r="22">
          <cell r="B22">
            <v>33052000</v>
          </cell>
          <cell r="C22" t="str">
            <v>20.018.00</v>
          </cell>
          <cell r="D22" t="str">
            <v>Preparações para ondulação ou alisamento, permanentes, dos cabelos</v>
          </cell>
          <cell r="E22">
            <v>0.27</v>
          </cell>
          <cell r="F22">
            <v>0.47660000000000002</v>
          </cell>
          <cell r="G22"/>
          <cell r="H22">
            <v>0.25</v>
          </cell>
          <cell r="I22">
            <v>0.63190000000000002</v>
          </cell>
          <cell r="J22">
            <v>0.63189999999999991</v>
          </cell>
          <cell r="K22">
            <v>0.91476266666666661</v>
          </cell>
          <cell r="L22">
            <v>0.78025454545454531</v>
          </cell>
          <cell r="M22">
            <v>1.0888319999999996</v>
          </cell>
          <cell r="N22"/>
          <cell r="O22">
            <v>0.27</v>
          </cell>
          <cell r="P22">
            <v>0.25</v>
          </cell>
          <cell r="Q22">
            <v>0.49359999999999998</v>
          </cell>
          <cell r="R22">
            <v>0.75249066666666664</v>
          </cell>
          <cell r="S22">
            <v>0.91180799999999995</v>
          </cell>
          <cell r="T22"/>
          <cell r="U22">
            <v>0.27</v>
          </cell>
          <cell r="V22">
            <v>0.9819</v>
          </cell>
          <cell r="W22">
            <v>0.9819</v>
          </cell>
          <cell r="X22">
            <v>1.1620727272727271</v>
          </cell>
          <cell r="Y22"/>
          <cell r="Z22">
            <v>0.25</v>
          </cell>
          <cell r="AA22">
            <v>0.39079999999999998</v>
          </cell>
          <cell r="AB22">
            <v>0.63187200000000021</v>
          </cell>
          <cell r="AC22">
            <v>0.78022399999999981</v>
          </cell>
          <cell r="AD22"/>
          <cell r="AE22">
            <v>0.25</v>
          </cell>
          <cell r="AF22">
            <v>0.51</v>
          </cell>
          <cell r="AG22">
            <v>0.77173333333333338</v>
          </cell>
          <cell r="AH22">
            <v>0.153</v>
          </cell>
          <cell r="AI22">
            <v>0.35285333333333324</v>
          </cell>
          <cell r="AJ22">
            <v>0.93280000000000007</v>
          </cell>
          <cell r="AK22">
            <v>0.153</v>
          </cell>
          <cell r="AL22">
            <v>0.47584000000000004</v>
          </cell>
          <cell r="AM22"/>
          <cell r="AN22">
            <v>0.25</v>
          </cell>
          <cell r="AO22">
            <v>0.51</v>
          </cell>
          <cell r="AP22">
            <v>0.77173333333333338</v>
          </cell>
          <cell r="AQ22">
            <v>0.93280000000000007</v>
          </cell>
          <cell r="AR22"/>
          <cell r="AS22">
            <v>0.28999999999999998</v>
          </cell>
          <cell r="AT22">
            <v>0.51</v>
          </cell>
          <cell r="AU22">
            <v>0.97788732394366185</v>
          </cell>
          <cell r="AV22">
            <v>1.0416901408450707</v>
          </cell>
          <cell r="AW22"/>
          <cell r="AX22">
            <v>0.27</v>
          </cell>
          <cell r="AY22">
            <v>0.49359999999999998</v>
          </cell>
          <cell r="AZ22">
            <v>0.90280547945205458</v>
          </cell>
          <cell r="BA22">
            <v>0.96418630136986305</v>
          </cell>
          <cell r="BB22"/>
          <cell r="BC22">
            <v>0.18</v>
          </cell>
          <cell r="BD22">
            <v>0</v>
          </cell>
          <cell r="BE22">
            <v>0</v>
          </cell>
          <cell r="BF22"/>
          <cell r="BG22">
            <v>0.25</v>
          </cell>
          <cell r="BH22">
            <v>0.49359999999999998</v>
          </cell>
          <cell r="BI22">
            <v>0.85206399999999971</v>
          </cell>
          <cell r="BJ22">
            <v>0.91180799999999995</v>
          </cell>
          <cell r="BK22"/>
          <cell r="BL22">
            <v>0.18</v>
          </cell>
          <cell r="BM22">
            <v>0.7</v>
          </cell>
          <cell r="BN22">
            <v>0.92804878048780459</v>
          </cell>
          <cell r="BO22">
            <v>0.99024390243902416</v>
          </cell>
          <cell r="BP22"/>
          <cell r="BQ22">
            <v>0.18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/>
          <cell r="BW22">
            <v>0.2</v>
          </cell>
          <cell r="BX22">
            <v>0.2</v>
          </cell>
          <cell r="BY22">
            <v>0.43</v>
          </cell>
          <cell r="BZ22">
            <v>0.66237499999999971</v>
          </cell>
          <cell r="CA22">
            <v>0.71599999999999975</v>
          </cell>
          <cell r="CB22"/>
          <cell r="CC22">
            <v>0.27</v>
          </cell>
          <cell r="CD22" t="str">
            <v>*</v>
          </cell>
          <cell r="CE22"/>
          <cell r="CF22">
            <v>0.18</v>
          </cell>
          <cell r="CG22">
            <v>0.16500000000000001</v>
          </cell>
          <cell r="CH22">
            <v>0.13400000000000001</v>
          </cell>
          <cell r="CI22">
            <v>0.19500000000000001</v>
          </cell>
          <cell r="CJ22">
            <v>0.16400000000000001</v>
          </cell>
          <cell r="CK22"/>
          <cell r="CL22">
            <v>0.25</v>
          </cell>
          <cell r="CM22">
            <v>0.45</v>
          </cell>
          <cell r="CN22">
            <v>0.79799999999999982</v>
          </cell>
          <cell r="CO22">
            <v>0.85599999999999987</v>
          </cell>
          <cell r="CP22"/>
          <cell r="CQ22">
            <v>0.17</v>
          </cell>
          <cell r="CR22">
            <v>0</v>
          </cell>
          <cell r="CS22">
            <v>0</v>
          </cell>
        </row>
        <row r="23">
          <cell r="B23">
            <v>33053000</v>
          </cell>
          <cell r="C23" t="str">
            <v>20.019.00</v>
          </cell>
          <cell r="D23" t="str">
            <v>Laquês para o cabelo</v>
          </cell>
          <cell r="E23">
            <v>0.27</v>
          </cell>
          <cell r="F23">
            <v>0.51029999999999998</v>
          </cell>
          <cell r="G23"/>
          <cell r="H23">
            <v>0.25</v>
          </cell>
          <cell r="I23">
            <v>0.60140000000000005</v>
          </cell>
          <cell r="J23">
            <v>0.60139999999999993</v>
          </cell>
          <cell r="K23">
            <v>0.87897599999999998</v>
          </cell>
          <cell r="L23">
            <v>0.74698181818181797</v>
          </cell>
          <cell r="M23">
            <v>1.0497919999999996</v>
          </cell>
          <cell r="N23"/>
          <cell r="O23">
            <v>0.27</v>
          </cell>
          <cell r="P23">
            <v>0.25</v>
          </cell>
          <cell r="Q23">
            <v>0.52769999999999995</v>
          </cell>
          <cell r="R23">
            <v>0.79250133333333306</v>
          </cell>
          <cell r="S23">
            <v>0.95545599999999986</v>
          </cell>
          <cell r="T23"/>
          <cell r="U23">
            <v>0.27</v>
          </cell>
          <cell r="V23">
            <v>0.81179999999999997</v>
          </cell>
          <cell r="W23">
            <v>0.81179999999999986</v>
          </cell>
          <cell r="X23">
            <v>0.97650909090909055</v>
          </cell>
          <cell r="Y23"/>
          <cell r="Z23">
            <v>0.25</v>
          </cell>
          <cell r="AA23">
            <v>0.36480000000000001</v>
          </cell>
          <cell r="AB23">
            <v>0.60136533333333353</v>
          </cell>
          <cell r="AC23">
            <v>0.74694400000000005</v>
          </cell>
          <cell r="AD23"/>
          <cell r="AE23">
            <v>0.25</v>
          </cell>
          <cell r="AF23">
            <v>0.51</v>
          </cell>
          <cell r="AG23">
            <v>0.77173333333333338</v>
          </cell>
          <cell r="AH23">
            <v>0.153</v>
          </cell>
          <cell r="AI23">
            <v>0.35285333333333324</v>
          </cell>
          <cell r="AJ23">
            <v>0.93280000000000007</v>
          </cell>
          <cell r="AK23">
            <v>0.153</v>
          </cell>
          <cell r="AL23">
            <v>0.47584000000000004</v>
          </cell>
          <cell r="AM23"/>
          <cell r="AN23">
            <v>0.25</v>
          </cell>
          <cell r="AO23">
            <v>0.51</v>
          </cell>
          <cell r="AP23">
            <v>0.77173333333333338</v>
          </cell>
          <cell r="AQ23">
            <v>0.93280000000000007</v>
          </cell>
          <cell r="AR23"/>
          <cell r="AS23">
            <v>0.28999999999999998</v>
          </cell>
          <cell r="AT23">
            <v>0.51</v>
          </cell>
          <cell r="AU23">
            <v>0.97788732394366185</v>
          </cell>
          <cell r="AV23">
            <v>1.0416901408450707</v>
          </cell>
          <cell r="AW23"/>
          <cell r="AX23">
            <v>0.27</v>
          </cell>
          <cell r="AY23">
            <v>0.52770000000000006</v>
          </cell>
          <cell r="AZ23">
            <v>0.9462479452054795</v>
          </cell>
          <cell r="BA23">
            <v>1.0090301369863011</v>
          </cell>
          <cell r="BB23"/>
          <cell r="BC23">
            <v>0.18</v>
          </cell>
          <cell r="BD23">
            <v>0</v>
          </cell>
          <cell r="BE23">
            <v>0</v>
          </cell>
          <cell r="BF23"/>
          <cell r="BG23">
            <v>0.25</v>
          </cell>
          <cell r="BH23">
            <v>0.52769999999999995</v>
          </cell>
          <cell r="BI23">
            <v>0.8943479999999997</v>
          </cell>
          <cell r="BJ23">
            <v>0.95545599999999986</v>
          </cell>
          <cell r="BK23"/>
          <cell r="BL23">
            <v>0.18</v>
          </cell>
          <cell r="BM23">
            <v>0.7</v>
          </cell>
          <cell r="BN23">
            <v>0.92804878048780459</v>
          </cell>
          <cell r="BO23">
            <v>0.99024390243902416</v>
          </cell>
          <cell r="BP23"/>
          <cell r="BQ23">
            <v>0.18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/>
          <cell r="BW23">
            <v>0.2</v>
          </cell>
          <cell r="BX23">
            <v>0.2</v>
          </cell>
          <cell r="BY23">
            <v>0.43</v>
          </cell>
          <cell r="BZ23">
            <v>0.66237499999999971</v>
          </cell>
          <cell r="CA23">
            <v>0.71599999999999975</v>
          </cell>
          <cell r="CB23"/>
          <cell r="CC23">
            <v>0.27</v>
          </cell>
          <cell r="CD23" t="str">
            <v>*</v>
          </cell>
          <cell r="CE23"/>
          <cell r="CF23">
            <v>0.18</v>
          </cell>
          <cell r="CG23">
            <v>0.16500000000000001</v>
          </cell>
          <cell r="CH23">
            <v>0.13400000000000001</v>
          </cell>
          <cell r="CI23">
            <v>0.19500000000000001</v>
          </cell>
          <cell r="CJ23">
            <v>0.16400000000000001</v>
          </cell>
          <cell r="CK23"/>
          <cell r="CL23">
            <v>0.25</v>
          </cell>
          <cell r="CM23">
            <v>0.45</v>
          </cell>
          <cell r="CN23">
            <v>0.79799999999999982</v>
          </cell>
          <cell r="CO23">
            <v>0.85599999999999987</v>
          </cell>
          <cell r="CP23"/>
          <cell r="CQ23">
            <v>0.17</v>
          </cell>
          <cell r="CR23">
            <v>0</v>
          </cell>
          <cell r="CS23">
            <v>0</v>
          </cell>
        </row>
        <row r="24">
          <cell r="B24" t="str">
            <v>33059000AA</v>
          </cell>
          <cell r="C24" t="str">
            <v>20.020.00</v>
          </cell>
          <cell r="D24" t="str">
            <v xml:space="preserve">Outras preparações capilares </v>
          </cell>
          <cell r="E24">
            <v>0.27</v>
          </cell>
          <cell r="F24">
            <v>0.52180000000000004</v>
          </cell>
          <cell r="G24"/>
          <cell r="H24">
            <v>0.25</v>
          </cell>
          <cell r="I24">
            <v>0.61670000000000003</v>
          </cell>
          <cell r="J24">
            <v>0.61670000000000003</v>
          </cell>
          <cell r="K24">
            <v>0.89692799999999995</v>
          </cell>
          <cell r="L24">
            <v>0.76367272727272728</v>
          </cell>
          <cell r="M24">
            <v>1.0693760000000001</v>
          </cell>
          <cell r="N24"/>
          <cell r="O24">
            <v>0.27</v>
          </cell>
          <cell r="P24">
            <v>0.25</v>
          </cell>
          <cell r="Q24">
            <v>0.5393</v>
          </cell>
          <cell r="R24">
            <v>0.80611199999999994</v>
          </cell>
          <cell r="S24">
            <v>0.97030399999999983</v>
          </cell>
          <cell r="T24"/>
          <cell r="U24">
            <v>0.27</v>
          </cell>
          <cell r="V24">
            <v>0.84909999999999997</v>
          </cell>
          <cell r="W24">
            <v>0.84909999999999997</v>
          </cell>
          <cell r="X24">
            <v>1.0171999999999999</v>
          </cell>
          <cell r="Y24"/>
          <cell r="Z24">
            <v>0.25</v>
          </cell>
          <cell r="AA24">
            <v>0.37790000000000001</v>
          </cell>
          <cell r="AB24">
            <v>0.61673599999999973</v>
          </cell>
          <cell r="AC24">
            <v>0.76371199999999995</v>
          </cell>
          <cell r="AD24"/>
          <cell r="AE24">
            <v>0.25</v>
          </cell>
          <cell r="AF24">
            <v>0.4</v>
          </cell>
          <cell r="AG24">
            <v>0.64266666666666672</v>
          </cell>
          <cell r="AH24">
            <v>0.12</v>
          </cell>
          <cell r="AI24">
            <v>0.3141333333333336</v>
          </cell>
          <cell r="AJ24">
            <v>0.79199999999999982</v>
          </cell>
          <cell r="AK24">
            <v>0.12</v>
          </cell>
          <cell r="AL24">
            <v>0.43360000000000021</v>
          </cell>
          <cell r="AM24"/>
          <cell r="AN24">
            <v>0.25</v>
          </cell>
          <cell r="AO24">
            <v>0.4</v>
          </cell>
          <cell r="AP24">
            <v>0.64266666666666672</v>
          </cell>
          <cell r="AQ24">
            <v>0.79199999999999982</v>
          </cell>
          <cell r="AR24"/>
          <cell r="AS24">
            <v>0.28999999999999998</v>
          </cell>
          <cell r="AT24">
            <v>0.4</v>
          </cell>
          <cell r="AU24">
            <v>0.83380281690140823</v>
          </cell>
          <cell r="AV24">
            <v>0.89295774647887316</v>
          </cell>
          <cell r="AW24"/>
          <cell r="AX24">
            <v>0.27</v>
          </cell>
          <cell r="AY24">
            <v>0.5393</v>
          </cell>
          <cell r="AZ24">
            <v>0.96102602739725995</v>
          </cell>
          <cell r="BA24">
            <v>1.0242849315068492</v>
          </cell>
          <cell r="BB24"/>
          <cell r="BC24">
            <v>0.18</v>
          </cell>
          <cell r="BD24">
            <v>0</v>
          </cell>
          <cell r="BE24">
            <v>0</v>
          </cell>
          <cell r="BF24"/>
          <cell r="BG24">
            <v>0.25</v>
          </cell>
          <cell r="BH24">
            <v>0.5393</v>
          </cell>
          <cell r="BI24">
            <v>0.90873199999999965</v>
          </cell>
          <cell r="BJ24">
            <v>0.97030399999999983</v>
          </cell>
          <cell r="BK24"/>
          <cell r="BL24">
            <v>0.18</v>
          </cell>
          <cell r="BM24">
            <v>0.7</v>
          </cell>
          <cell r="BN24">
            <v>0.92804878048780459</v>
          </cell>
          <cell r="BO24">
            <v>0.99024390243902416</v>
          </cell>
          <cell r="BP24"/>
          <cell r="BQ24">
            <v>0.18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/>
          <cell r="BW24">
            <v>0.2</v>
          </cell>
          <cell r="BX24">
            <v>0.2</v>
          </cell>
          <cell r="BY24">
            <v>0.43</v>
          </cell>
          <cell r="BZ24">
            <v>0.66237499999999971</v>
          </cell>
          <cell r="CA24">
            <v>0.71599999999999975</v>
          </cell>
          <cell r="CB24"/>
          <cell r="CC24">
            <v>0.27</v>
          </cell>
          <cell r="CD24" t="str">
            <v>*</v>
          </cell>
          <cell r="CE24"/>
          <cell r="CF24">
            <v>0.18</v>
          </cell>
          <cell r="CG24">
            <v>0.16500000000000001</v>
          </cell>
          <cell r="CH24">
            <v>0.13400000000000001</v>
          </cell>
          <cell r="CI24">
            <v>0.19500000000000001</v>
          </cell>
          <cell r="CJ24">
            <v>0.16400000000000001</v>
          </cell>
          <cell r="CK24"/>
          <cell r="CL24">
            <v>0.25</v>
          </cell>
          <cell r="CM24">
            <v>0.45</v>
          </cell>
          <cell r="CN24">
            <v>0.79799999999999982</v>
          </cell>
          <cell r="CO24">
            <v>0.85599999999999987</v>
          </cell>
          <cell r="CP24"/>
          <cell r="CQ24">
            <v>0.17</v>
          </cell>
          <cell r="CR24">
            <v>0</v>
          </cell>
          <cell r="CS24">
            <v>0</v>
          </cell>
        </row>
        <row r="25">
          <cell r="B25">
            <v>3305900001</v>
          </cell>
          <cell r="C25" t="str">
            <v>20.021.00</v>
          </cell>
          <cell r="D25" t="str">
            <v>Condicionadores Ex. 01</v>
          </cell>
          <cell r="E25">
            <v>0.27</v>
          </cell>
          <cell r="F25">
            <v>0.52180000000000004</v>
          </cell>
          <cell r="G25"/>
          <cell r="H25">
            <v>0.25</v>
          </cell>
          <cell r="I25">
            <v>0.61670000000000003</v>
          </cell>
          <cell r="J25">
            <v>0.61670000000000003</v>
          </cell>
          <cell r="K25">
            <v>0.89692799999999995</v>
          </cell>
          <cell r="L25">
            <v>0.76367272727272728</v>
          </cell>
          <cell r="M25">
            <v>1.0693760000000001</v>
          </cell>
          <cell r="N25"/>
          <cell r="O25">
            <v>0.27</v>
          </cell>
          <cell r="P25">
            <v>0.25</v>
          </cell>
          <cell r="Q25">
            <v>0.5393</v>
          </cell>
          <cell r="R25">
            <v>0.80611199999999994</v>
          </cell>
          <cell r="S25">
            <v>0.97030399999999983</v>
          </cell>
          <cell r="T25"/>
          <cell r="U25">
            <v>0.27</v>
          </cell>
          <cell r="V25">
            <v>0.84909999999999997</v>
          </cell>
          <cell r="W25">
            <v>0.84909999999999997</v>
          </cell>
          <cell r="X25">
            <v>1.0171999999999999</v>
          </cell>
          <cell r="Y25"/>
          <cell r="Z25">
            <v>0.25</v>
          </cell>
          <cell r="AA25">
            <v>0.37790000000000001</v>
          </cell>
          <cell r="AB25">
            <v>0.61673599999999973</v>
          </cell>
          <cell r="AC25">
            <v>0.76371199999999995</v>
          </cell>
          <cell r="AD25"/>
          <cell r="AE25">
            <v>0.25</v>
          </cell>
          <cell r="AF25">
            <v>0.4</v>
          </cell>
          <cell r="AG25">
            <v>0.64266666666666672</v>
          </cell>
          <cell r="AH25">
            <v>0.12</v>
          </cell>
          <cell r="AI25">
            <v>0.3141333333333336</v>
          </cell>
          <cell r="AJ25">
            <v>0.79199999999999982</v>
          </cell>
          <cell r="AK25">
            <v>0.12</v>
          </cell>
          <cell r="AL25">
            <v>0.43360000000000021</v>
          </cell>
          <cell r="AM25"/>
          <cell r="AN25">
            <v>0.25</v>
          </cell>
          <cell r="AO25">
            <v>0.4</v>
          </cell>
          <cell r="AP25">
            <v>0.64266666666666672</v>
          </cell>
          <cell r="AQ25">
            <v>0.79199999999999982</v>
          </cell>
          <cell r="AR25"/>
          <cell r="AS25">
            <v>0.12</v>
          </cell>
          <cell r="AT25">
            <v>0.4</v>
          </cell>
          <cell r="AU25">
            <v>0.39999999999999991</v>
          </cell>
          <cell r="AV25">
            <v>0.44516129032258056</v>
          </cell>
          <cell r="AW25"/>
          <cell r="AX25">
            <v>0.27</v>
          </cell>
          <cell r="AY25">
            <v>0.5393</v>
          </cell>
          <cell r="AZ25">
            <v>0.96102602739725995</v>
          </cell>
          <cell r="BA25">
            <v>1.0242849315068492</v>
          </cell>
          <cell r="BB25"/>
          <cell r="BC25">
            <v>0.18</v>
          </cell>
          <cell r="BD25">
            <v>0</v>
          </cell>
          <cell r="BE25">
            <v>0</v>
          </cell>
          <cell r="BF25"/>
          <cell r="BG25">
            <v>0.25</v>
          </cell>
          <cell r="BH25">
            <v>0.5393</v>
          </cell>
          <cell r="BI25">
            <v>0.90873199999999965</v>
          </cell>
          <cell r="BJ25">
            <v>0.97030399999999983</v>
          </cell>
          <cell r="BK25"/>
          <cell r="BL25">
            <v>0.18</v>
          </cell>
          <cell r="BM25">
            <v>0.7</v>
          </cell>
          <cell r="BN25">
            <v>0.92804878048780459</v>
          </cell>
          <cell r="BO25">
            <v>0.99024390243902416</v>
          </cell>
          <cell r="BP25"/>
          <cell r="BQ25">
            <v>0.18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/>
          <cell r="BW25">
            <v>0.2</v>
          </cell>
          <cell r="BX25">
            <v>0.2</v>
          </cell>
          <cell r="BY25">
            <v>0.43</v>
          </cell>
          <cell r="BZ25">
            <v>0.66237499999999971</v>
          </cell>
          <cell r="CA25">
            <v>0.71599999999999975</v>
          </cell>
          <cell r="CB25"/>
          <cell r="CC25">
            <v>0.27</v>
          </cell>
          <cell r="CD25" t="str">
            <v>*</v>
          </cell>
          <cell r="CE25"/>
          <cell r="CF25">
            <v>0.18</v>
          </cell>
          <cell r="CG25">
            <v>0.16500000000000001</v>
          </cell>
          <cell r="CH25">
            <v>0.13400000000000001</v>
          </cell>
          <cell r="CI25">
            <v>0.19500000000000001</v>
          </cell>
          <cell r="CJ25">
            <v>0.16400000000000001</v>
          </cell>
          <cell r="CK25"/>
          <cell r="CL25">
            <v>0.17</v>
          </cell>
          <cell r="CM25">
            <v>0.7</v>
          </cell>
          <cell r="CN25">
            <v>0.90481927710843379</v>
          </cell>
          <cell r="CO25">
            <v>0.96626506024096392</v>
          </cell>
          <cell r="CP25"/>
          <cell r="CQ25">
            <v>0.17</v>
          </cell>
          <cell r="CR25">
            <v>0.2</v>
          </cell>
          <cell r="CS25">
            <v>0.2</v>
          </cell>
        </row>
        <row r="26">
          <cell r="B26">
            <v>33059000</v>
          </cell>
          <cell r="C26" t="str">
            <v>20.022.00</v>
          </cell>
          <cell r="D26" t="str">
            <v>Tintura para o cabelo</v>
          </cell>
          <cell r="E26">
            <v>0.27</v>
          </cell>
          <cell r="F26">
            <v>0.33019999999999999</v>
          </cell>
          <cell r="G26"/>
          <cell r="H26">
            <v>0.25</v>
          </cell>
          <cell r="I26">
            <v>0.47839999999999999</v>
          </cell>
          <cell r="J26">
            <v>0.47839999999999994</v>
          </cell>
          <cell r="K26">
            <v>0.73465599999999998</v>
          </cell>
          <cell r="L26">
            <v>0.61279999999999979</v>
          </cell>
          <cell r="M26">
            <v>0.89235199999999981</v>
          </cell>
          <cell r="N26"/>
          <cell r="O26">
            <v>0.27</v>
          </cell>
          <cell r="P26">
            <v>0.25</v>
          </cell>
          <cell r="Q26">
            <v>0.34549999999999997</v>
          </cell>
          <cell r="R26">
            <v>0.5787199999999999</v>
          </cell>
          <cell r="S26">
            <v>0.72223999999999999</v>
          </cell>
          <cell r="T26"/>
          <cell r="U26">
            <v>0.27</v>
          </cell>
          <cell r="V26">
            <v>0.64890000000000003</v>
          </cell>
          <cell r="W26">
            <v>0.64890000000000003</v>
          </cell>
          <cell r="X26">
            <v>0.79879999999999995</v>
          </cell>
          <cell r="Y26"/>
          <cell r="Z26">
            <v>0.25</v>
          </cell>
          <cell r="AA26">
            <v>0.26</v>
          </cell>
          <cell r="AB26">
            <v>0.47839999999999994</v>
          </cell>
          <cell r="AC26">
            <v>0.61280000000000001</v>
          </cell>
          <cell r="AD26"/>
          <cell r="AE26">
            <v>0.25</v>
          </cell>
          <cell r="AF26">
            <v>0.35</v>
          </cell>
          <cell r="AG26">
            <v>0.5840000000000003</v>
          </cell>
          <cell r="AH26">
            <v>0.105</v>
          </cell>
          <cell r="AI26">
            <v>0.29653333333333332</v>
          </cell>
          <cell r="AJ26">
            <v>0.72799999999999998</v>
          </cell>
          <cell r="AK26">
            <v>0.105</v>
          </cell>
          <cell r="AL26">
            <v>0.41439999999999988</v>
          </cell>
          <cell r="AM26"/>
          <cell r="AN26">
            <v>0.25</v>
          </cell>
          <cell r="AO26">
            <v>0.35</v>
          </cell>
          <cell r="AP26">
            <v>0.5840000000000003</v>
          </cell>
          <cell r="AQ26">
            <v>0.72799999999999998</v>
          </cell>
          <cell r="AR26"/>
          <cell r="AS26">
            <v>0.28999999999999998</v>
          </cell>
          <cell r="AT26">
            <v>0.35</v>
          </cell>
          <cell r="AU26">
            <v>0.76830985915492978</v>
          </cell>
          <cell r="AV26">
            <v>0.82535211267605657</v>
          </cell>
          <cell r="AW26"/>
          <cell r="AX26">
            <v>0.27</v>
          </cell>
          <cell r="AY26">
            <v>0.34549999999999997</v>
          </cell>
          <cell r="AZ26">
            <v>0.71413013698630112</v>
          </cell>
          <cell r="BA26">
            <v>0.76942465753424649</v>
          </cell>
          <cell r="BB26"/>
          <cell r="BC26">
            <v>0.18</v>
          </cell>
          <cell r="BD26">
            <v>0</v>
          </cell>
          <cell r="BE26">
            <v>0</v>
          </cell>
          <cell r="BF26"/>
          <cell r="BG26">
            <v>0.25</v>
          </cell>
          <cell r="BH26">
            <v>0.34549999999999997</v>
          </cell>
          <cell r="BI26">
            <v>0.66841999999999957</v>
          </cell>
          <cell r="BJ26">
            <v>0.72223999999999999</v>
          </cell>
          <cell r="BK26"/>
          <cell r="BL26">
            <v>0.18</v>
          </cell>
          <cell r="BM26">
            <v>0.7</v>
          </cell>
          <cell r="BN26">
            <v>0.92804878048780459</v>
          </cell>
          <cell r="BO26">
            <v>0.99024390243902416</v>
          </cell>
          <cell r="BP26"/>
          <cell r="BQ26">
            <v>0.18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/>
          <cell r="BW26">
            <v>0.2</v>
          </cell>
          <cell r="BX26">
            <v>0.2</v>
          </cell>
          <cell r="BY26">
            <v>0.43</v>
          </cell>
          <cell r="BZ26">
            <v>0.66237499999999971</v>
          </cell>
          <cell r="CA26">
            <v>0.71599999999999975</v>
          </cell>
          <cell r="CB26"/>
          <cell r="CC26">
            <v>0.27</v>
          </cell>
          <cell r="CD26" t="str">
            <v>*</v>
          </cell>
          <cell r="CE26"/>
          <cell r="CF26">
            <v>0.18</v>
          </cell>
          <cell r="CG26">
            <v>0.16500000000000001</v>
          </cell>
          <cell r="CH26">
            <v>0.13400000000000001</v>
          </cell>
          <cell r="CI26">
            <v>0.19500000000000001</v>
          </cell>
          <cell r="CJ26">
            <v>0.16400000000000001</v>
          </cell>
          <cell r="CK26"/>
          <cell r="CL26">
            <v>0.25</v>
          </cell>
          <cell r="CM26">
            <v>0.45</v>
          </cell>
          <cell r="CN26">
            <v>0.79799999999999982</v>
          </cell>
          <cell r="CO26">
            <v>0.85599999999999987</v>
          </cell>
          <cell r="CP26"/>
          <cell r="CQ26">
            <v>0.17</v>
          </cell>
          <cell r="CR26">
            <v>0</v>
          </cell>
          <cell r="CS26">
            <v>0</v>
          </cell>
        </row>
        <row r="27">
          <cell r="B27">
            <v>33071000</v>
          </cell>
          <cell r="C27" t="str">
            <v>20.026.00</v>
          </cell>
          <cell r="D27" t="str">
            <v>Preparações para barbear (antes, durante ou após)</v>
          </cell>
          <cell r="E27">
            <v>0.2</v>
          </cell>
          <cell r="F27">
            <v>0.65280000000000005</v>
          </cell>
          <cell r="G27"/>
          <cell r="H27">
            <v>0.18</v>
          </cell>
          <cell r="I27">
            <v>0.71909999999999996</v>
          </cell>
          <cell r="J27">
            <v>0.71910000000000007</v>
          </cell>
          <cell r="K27">
            <v>0.84488780487804882</v>
          </cell>
          <cell r="L27">
            <v>0.87538181818181826</v>
          </cell>
          <cell r="M27">
            <v>1.0126048780487804</v>
          </cell>
          <cell r="N27"/>
          <cell r="O27">
            <v>0.27</v>
          </cell>
          <cell r="P27">
            <v>0.25</v>
          </cell>
          <cell r="Q27">
            <v>0.67179999999999995</v>
          </cell>
          <cell r="R27">
            <v>0.9615786666666668</v>
          </cell>
          <cell r="S27">
            <v>1.139904</v>
          </cell>
          <cell r="T27"/>
          <cell r="U27">
            <v>0.27</v>
          </cell>
          <cell r="V27">
            <v>1.0366</v>
          </cell>
          <cell r="W27">
            <v>1.0366</v>
          </cell>
          <cell r="X27">
            <v>1.2217454545454545</v>
          </cell>
          <cell r="Y27"/>
          <cell r="Z27">
            <v>0.25</v>
          </cell>
          <cell r="AA27">
            <v>0.52229999999999999</v>
          </cell>
          <cell r="AB27">
            <v>0.78616533333333316</v>
          </cell>
          <cell r="AC27">
            <v>0.94854400000000005</v>
          </cell>
          <cell r="AD27"/>
          <cell r="AE27">
            <v>0.25</v>
          </cell>
          <cell r="AF27">
            <v>0.76</v>
          </cell>
          <cell r="AG27">
            <v>1.0650666666666666</v>
          </cell>
          <cell r="AH27">
            <v>0.22799999999999998</v>
          </cell>
          <cell r="AI27">
            <v>0.44085333333333332</v>
          </cell>
          <cell r="AJ27">
            <v>1.2528000000000001</v>
          </cell>
          <cell r="AK27">
            <v>0.22799999999999998</v>
          </cell>
          <cell r="AL27">
            <v>0.5718399999999999</v>
          </cell>
          <cell r="AM27"/>
          <cell r="AN27">
            <v>0.25</v>
          </cell>
          <cell r="AO27">
            <v>0.76</v>
          </cell>
          <cell r="AP27">
            <v>1.0650666666666666</v>
          </cell>
          <cell r="AQ27">
            <v>1.2528000000000001</v>
          </cell>
          <cell r="AR27"/>
          <cell r="AS27">
            <v>0.28999999999999998</v>
          </cell>
          <cell r="AT27">
            <v>0.76</v>
          </cell>
          <cell r="AU27">
            <v>1.3053521126760561</v>
          </cell>
          <cell r="AV27">
            <v>1.3797183098591552</v>
          </cell>
          <cell r="AW27"/>
          <cell r="AX27">
            <v>0.27</v>
          </cell>
          <cell r="AY27">
            <v>0.67180000000000006</v>
          </cell>
          <cell r="AZ27">
            <v>1.1298273972602741</v>
          </cell>
          <cell r="BA27">
            <v>1.1985315068493154</v>
          </cell>
          <cell r="BB27"/>
          <cell r="BC27">
            <v>0.18</v>
          </cell>
          <cell r="BD27">
            <v>0</v>
          </cell>
          <cell r="BE27">
            <v>0</v>
          </cell>
          <cell r="BF27"/>
          <cell r="BG27">
            <v>0.25</v>
          </cell>
          <cell r="BH27">
            <v>0.67179999999999995</v>
          </cell>
          <cell r="BI27">
            <v>1.073032</v>
          </cell>
          <cell r="BJ27">
            <v>1.139904</v>
          </cell>
          <cell r="BK27"/>
          <cell r="BL27">
            <v>0.18</v>
          </cell>
          <cell r="BM27">
            <v>0.7</v>
          </cell>
          <cell r="BN27">
            <v>0.92804878048780459</v>
          </cell>
          <cell r="BO27">
            <v>0.99024390243902416</v>
          </cell>
          <cell r="BP27"/>
          <cell r="BQ27">
            <v>0.18</v>
          </cell>
          <cell r="BR27">
            <v>0.55779999999999996</v>
          </cell>
          <cell r="BS27">
            <v>0.44500000000000001</v>
          </cell>
          <cell r="BT27">
            <v>0.76677317073170692</v>
          </cell>
          <cell r="BU27">
            <v>0.82376585365853616</v>
          </cell>
          <cell r="BV27"/>
          <cell r="BW27">
            <v>0.17</v>
          </cell>
          <cell r="BX27">
            <v>0.2</v>
          </cell>
          <cell r="BY27">
            <v>0.43</v>
          </cell>
          <cell r="BZ27">
            <v>0.6</v>
          </cell>
          <cell r="CA27">
            <v>0.65159999999999996</v>
          </cell>
          <cell r="CB27"/>
          <cell r="CC27">
            <v>0.17</v>
          </cell>
          <cell r="CD27" t="str">
            <v>*</v>
          </cell>
          <cell r="CE27"/>
          <cell r="CF27">
            <v>0.18</v>
          </cell>
          <cell r="CG27">
            <v>0.11600000000000001</v>
          </cell>
          <cell r="CH27">
            <v>9.4600000000000004E-2</v>
          </cell>
          <cell r="CI27">
            <v>0.14599999999999999</v>
          </cell>
          <cell r="CJ27">
            <v>0.1246</v>
          </cell>
          <cell r="CK27"/>
          <cell r="CL27">
            <v>0.17</v>
          </cell>
          <cell r="CM27">
            <v>0.5</v>
          </cell>
          <cell r="CN27">
            <v>0.68072289156626509</v>
          </cell>
          <cell r="CO27">
            <v>0.73493975903614461</v>
          </cell>
          <cell r="CP27"/>
          <cell r="CQ27">
            <v>0.17</v>
          </cell>
          <cell r="CR27">
            <v>0</v>
          </cell>
          <cell r="CS27">
            <v>0</v>
          </cell>
        </row>
        <row r="28">
          <cell r="B28">
            <v>33072010</v>
          </cell>
          <cell r="C28" t="str">
            <v>20.027.00</v>
          </cell>
          <cell r="D28" t="str">
            <v xml:space="preserve">Desodorantes corporais </v>
          </cell>
          <cell r="E28">
            <v>0.2</v>
          </cell>
          <cell r="F28">
            <v>0.49159999999999998</v>
          </cell>
          <cell r="G28"/>
          <cell r="H28">
            <v>0.18</v>
          </cell>
          <cell r="I28">
            <v>0.39190000000000003</v>
          </cell>
          <cell r="J28">
            <v>0.39190000000000014</v>
          </cell>
          <cell r="K28">
            <v>0.49374634146341467</v>
          </cell>
          <cell r="L28">
            <v>0.51843636363636381</v>
          </cell>
          <cell r="M28">
            <v>0.62954146341463413</v>
          </cell>
          <cell r="N28"/>
          <cell r="O28">
            <v>0.27</v>
          </cell>
          <cell r="P28">
            <v>0.25</v>
          </cell>
          <cell r="Q28">
            <v>0.50880000000000003</v>
          </cell>
          <cell r="R28">
            <v>0.77032533333333331</v>
          </cell>
          <cell r="S28">
            <v>0.93126399999999987</v>
          </cell>
          <cell r="T28"/>
          <cell r="U28">
            <v>0.27</v>
          </cell>
          <cell r="V28">
            <v>0.6512</v>
          </cell>
          <cell r="W28">
            <v>0.65119999999999978</v>
          </cell>
          <cell r="X28">
            <v>0.80130909090909075</v>
          </cell>
          <cell r="Y28"/>
          <cell r="Z28">
            <v>0.18</v>
          </cell>
          <cell r="AA28">
            <v>0.29709999999999998</v>
          </cell>
          <cell r="AB28">
            <v>0.39200975609756084</v>
          </cell>
          <cell r="AC28">
            <v>0.51855609756097532</v>
          </cell>
          <cell r="AD28"/>
          <cell r="AE28">
            <v>0.25</v>
          </cell>
          <cell r="AF28">
            <v>0.47</v>
          </cell>
          <cell r="AG28">
            <v>0.72480000000000011</v>
          </cell>
          <cell r="AH28">
            <v>0.14099999999999999</v>
          </cell>
          <cell r="AI28">
            <v>0.33877333333333337</v>
          </cell>
          <cell r="AJ28">
            <v>0.88159999999999994</v>
          </cell>
          <cell r="AK28">
            <v>0.14099999999999999</v>
          </cell>
          <cell r="AL28">
            <v>0.46047999999999978</v>
          </cell>
          <cell r="AM28"/>
          <cell r="AN28">
            <v>0.25</v>
          </cell>
          <cell r="AO28">
            <v>0.47</v>
          </cell>
          <cell r="AP28">
            <v>0.72480000000000011</v>
          </cell>
          <cell r="AQ28">
            <v>0.88159999999999994</v>
          </cell>
          <cell r="AR28"/>
          <cell r="AS28">
            <v>0.12</v>
          </cell>
          <cell r="AT28">
            <v>0.47</v>
          </cell>
          <cell r="AU28">
            <v>0.47</v>
          </cell>
          <cell r="AV28">
            <v>0.51741935483870982</v>
          </cell>
          <cell r="AW28"/>
          <cell r="AX28">
            <v>0.27</v>
          </cell>
          <cell r="AY28">
            <v>0.50880000000000003</v>
          </cell>
          <cell r="AZ28">
            <v>0.9221698630136983</v>
          </cell>
          <cell r="BA28">
            <v>0.98417534246575333</v>
          </cell>
          <cell r="BB28"/>
          <cell r="BC28">
            <v>0.18</v>
          </cell>
          <cell r="BD28">
            <v>0</v>
          </cell>
          <cell r="BE28">
            <v>0</v>
          </cell>
          <cell r="BF28"/>
          <cell r="BG28">
            <v>0.25</v>
          </cell>
          <cell r="BH28">
            <v>0.50880000000000003</v>
          </cell>
          <cell r="BI28">
            <v>0.87091199999999969</v>
          </cell>
          <cell r="BJ28">
            <v>0.93126399999999987</v>
          </cell>
          <cell r="BK28"/>
          <cell r="BL28">
            <v>0.18</v>
          </cell>
          <cell r="BM28">
            <v>0.7</v>
          </cell>
          <cell r="BN28">
            <v>0.92804878048780459</v>
          </cell>
          <cell r="BO28">
            <v>0.99024390243902416</v>
          </cell>
          <cell r="BP28"/>
          <cell r="BQ28">
            <v>0.18</v>
          </cell>
          <cell r="BR28">
            <v>0.40600000000000003</v>
          </cell>
          <cell r="BS28">
            <v>0.3049</v>
          </cell>
          <cell r="BT28">
            <v>0.59460975609756073</v>
          </cell>
          <cell r="BU28">
            <v>0.64604878048780479</v>
          </cell>
          <cell r="BV28"/>
          <cell r="BW28">
            <v>0.17</v>
          </cell>
          <cell r="BX28">
            <v>0.17</v>
          </cell>
          <cell r="BY28">
            <v>0.43</v>
          </cell>
          <cell r="BZ28">
            <v>0.6</v>
          </cell>
          <cell r="CA28">
            <v>0.65159999999999996</v>
          </cell>
          <cell r="CB28"/>
          <cell r="CC28">
            <v>0.17</v>
          </cell>
          <cell r="CD28" t="str">
            <v>*</v>
          </cell>
          <cell r="CE28"/>
          <cell r="CF28">
            <v>0.18</v>
          </cell>
          <cell r="CG28">
            <v>0.11600000000000001</v>
          </cell>
          <cell r="CH28">
            <v>9.4600000000000004E-2</v>
          </cell>
          <cell r="CI28">
            <v>0.14599999999999999</v>
          </cell>
          <cell r="CJ28">
            <v>0.1246</v>
          </cell>
          <cell r="CK28"/>
          <cell r="CL28">
            <v>0.17</v>
          </cell>
          <cell r="CM28">
            <v>0.5</v>
          </cell>
          <cell r="CN28">
            <v>0.68072289156626509</v>
          </cell>
          <cell r="CO28">
            <v>0.73493975903614461</v>
          </cell>
          <cell r="CP28"/>
          <cell r="CQ28">
            <v>0.17</v>
          </cell>
          <cell r="CR28">
            <v>0.2</v>
          </cell>
          <cell r="CS28">
            <v>0.2</v>
          </cell>
        </row>
        <row r="29">
          <cell r="B29">
            <v>33072090</v>
          </cell>
          <cell r="C29" t="str">
            <v>20.029.00</v>
          </cell>
          <cell r="D29" t="str">
            <v>Outros desodorantes corporais</v>
          </cell>
          <cell r="E29">
            <v>0.2</v>
          </cell>
          <cell r="F29">
            <v>0.50419999999999998</v>
          </cell>
          <cell r="G29"/>
          <cell r="H29">
            <v>0.18</v>
          </cell>
          <cell r="I29">
            <v>0.5927</v>
          </cell>
          <cell r="J29">
            <v>0.5927</v>
          </cell>
          <cell r="K29">
            <v>0.70923902439024378</v>
          </cell>
          <cell r="L29">
            <v>0.73749090909090897</v>
          </cell>
          <cell r="M29">
            <v>0.86462439024390214</v>
          </cell>
          <cell r="N29"/>
          <cell r="O29">
            <v>0.27</v>
          </cell>
          <cell r="P29">
            <v>0.25</v>
          </cell>
          <cell r="Q29">
            <v>0.52149999999999996</v>
          </cell>
          <cell r="R29">
            <v>0.78522666666666674</v>
          </cell>
          <cell r="S29">
            <v>0.94751999999999992</v>
          </cell>
          <cell r="T29"/>
          <cell r="U29">
            <v>0.27</v>
          </cell>
          <cell r="V29">
            <v>0.92779999999999996</v>
          </cell>
          <cell r="W29">
            <v>0.92779999999999996</v>
          </cell>
          <cell r="X29">
            <v>1.1030545454545453</v>
          </cell>
          <cell r="Y29"/>
          <cell r="Z29">
            <v>0.18</v>
          </cell>
          <cell r="AA29">
            <v>0.48409999999999997</v>
          </cell>
          <cell r="AB29">
            <v>0.59269268292682931</v>
          </cell>
          <cell r="AC29">
            <v>0.73748292682926819</v>
          </cell>
          <cell r="AD29"/>
          <cell r="AE29">
            <v>0.25</v>
          </cell>
          <cell r="AF29">
            <v>0.47</v>
          </cell>
          <cell r="AG29">
            <v>0.72480000000000011</v>
          </cell>
          <cell r="AH29">
            <v>0.14099999999999999</v>
          </cell>
          <cell r="AI29">
            <v>0.33877333333333337</v>
          </cell>
          <cell r="AJ29">
            <v>0.88159999999999994</v>
          </cell>
          <cell r="AK29">
            <v>0.14099999999999999</v>
          </cell>
          <cell r="AL29">
            <v>0.46047999999999978</v>
          </cell>
          <cell r="AM29"/>
          <cell r="AN29">
            <v>0.25</v>
          </cell>
          <cell r="AO29">
            <v>0.47</v>
          </cell>
          <cell r="AP29">
            <v>0.72480000000000011</v>
          </cell>
          <cell r="AQ29">
            <v>0.88159999999999994</v>
          </cell>
          <cell r="AR29"/>
          <cell r="AS29">
            <v>0.12</v>
          </cell>
          <cell r="AT29">
            <v>0.47</v>
          </cell>
          <cell r="AU29">
            <v>0.47</v>
          </cell>
          <cell r="AV29">
            <v>0.51741935483870982</v>
          </cell>
          <cell r="AW29"/>
          <cell r="AX29">
            <v>0.27</v>
          </cell>
          <cell r="AY29">
            <v>0.52149999999999996</v>
          </cell>
          <cell r="AZ29">
            <v>0.93834931506849317</v>
          </cell>
          <cell r="BA29">
            <v>1.000876712328767</v>
          </cell>
          <cell r="BB29"/>
          <cell r="BC29">
            <v>0.18</v>
          </cell>
          <cell r="BD29">
            <v>0</v>
          </cell>
          <cell r="BE29">
            <v>0</v>
          </cell>
          <cell r="BF29"/>
          <cell r="BG29">
            <v>0.25</v>
          </cell>
          <cell r="BH29">
            <v>0.52149999999999996</v>
          </cell>
          <cell r="BI29">
            <v>0.88666</v>
          </cell>
          <cell r="BJ29">
            <v>0.94751999999999992</v>
          </cell>
          <cell r="BK29"/>
          <cell r="BL29">
            <v>0.18</v>
          </cell>
          <cell r="BM29">
            <v>0.7</v>
          </cell>
          <cell r="BN29">
            <v>0.92804878048780459</v>
          </cell>
          <cell r="BO29">
            <v>0.99024390243902416</v>
          </cell>
          <cell r="BP29"/>
          <cell r="BQ29">
            <v>0.18</v>
          </cell>
          <cell r="BR29">
            <v>0.4178</v>
          </cell>
          <cell r="BS29">
            <v>0.31580000000000003</v>
          </cell>
          <cell r="BT29">
            <v>0.60799268292682895</v>
          </cell>
          <cell r="BU29">
            <v>0.65986341463414599</v>
          </cell>
          <cell r="BV29"/>
          <cell r="BW29">
            <v>0.17</v>
          </cell>
          <cell r="BX29">
            <v>0.17</v>
          </cell>
          <cell r="BY29">
            <v>0.43</v>
          </cell>
          <cell r="BZ29">
            <v>0.6</v>
          </cell>
          <cell r="CA29">
            <v>0.65159999999999996</v>
          </cell>
          <cell r="CB29"/>
          <cell r="CC29">
            <v>0.17</v>
          </cell>
          <cell r="CD29" t="str">
            <v>*</v>
          </cell>
          <cell r="CE29"/>
          <cell r="CF29">
            <v>0.18</v>
          </cell>
          <cell r="CG29">
            <v>0.11600000000000001</v>
          </cell>
          <cell r="CH29">
            <v>9.4600000000000004E-2</v>
          </cell>
          <cell r="CI29">
            <v>0.14599999999999999</v>
          </cell>
          <cell r="CJ29">
            <v>0.1246</v>
          </cell>
          <cell r="CK29"/>
          <cell r="CL29">
            <v>0.17</v>
          </cell>
          <cell r="CM29">
            <v>0.5</v>
          </cell>
          <cell r="CN29">
            <v>0.68072289156626509</v>
          </cell>
          <cell r="CO29">
            <v>0.73493975903614461</v>
          </cell>
          <cell r="CP29"/>
          <cell r="CQ29">
            <v>0.17</v>
          </cell>
          <cell r="CR29">
            <v>0.2</v>
          </cell>
          <cell r="CS29">
            <v>0.2</v>
          </cell>
        </row>
        <row r="30">
          <cell r="B30">
            <v>33073000</v>
          </cell>
          <cell r="C30" t="str">
            <v>20.031.00</v>
          </cell>
          <cell r="D30" t="str">
            <v>Sais perfumados e outras preparações para banhos</v>
          </cell>
          <cell r="E30">
            <v>0.2</v>
          </cell>
          <cell r="F30">
            <v>0.50419999999999998</v>
          </cell>
          <cell r="G30"/>
          <cell r="H30">
            <v>0.25</v>
          </cell>
          <cell r="I30">
            <v>0.5927</v>
          </cell>
          <cell r="J30">
            <v>0.5927</v>
          </cell>
          <cell r="K30">
            <v>0.86876799999999998</v>
          </cell>
          <cell r="L30">
            <v>0.73749090909090897</v>
          </cell>
          <cell r="M30">
            <v>1.038656</v>
          </cell>
          <cell r="N30"/>
          <cell r="O30">
            <v>0.27</v>
          </cell>
          <cell r="P30">
            <v>0.25</v>
          </cell>
          <cell r="Q30">
            <v>0.52149999999999996</v>
          </cell>
          <cell r="R30">
            <v>0.78522666666666674</v>
          </cell>
          <cell r="S30">
            <v>0.94751999999999992</v>
          </cell>
          <cell r="T30"/>
          <cell r="U30">
            <v>0.27</v>
          </cell>
          <cell r="V30">
            <v>0.52149999999999996</v>
          </cell>
          <cell r="W30">
            <v>0.52150000000000007</v>
          </cell>
          <cell r="X30">
            <v>0.65981818181818164</v>
          </cell>
          <cell r="Y30"/>
          <cell r="Z30">
            <v>0.25</v>
          </cell>
          <cell r="AA30">
            <v>0.3574</v>
          </cell>
          <cell r="AB30">
            <v>0.59268266666666669</v>
          </cell>
          <cell r="AC30">
            <v>0.73747199999999968</v>
          </cell>
          <cell r="AD30"/>
          <cell r="AE30">
            <v>0.25</v>
          </cell>
          <cell r="AF30">
            <v>0.51</v>
          </cell>
          <cell r="AG30">
            <v>0.77173333333333338</v>
          </cell>
          <cell r="AH30">
            <v>0.153</v>
          </cell>
          <cell r="AI30">
            <v>0.35285333333333324</v>
          </cell>
          <cell r="AJ30">
            <v>0.93280000000000007</v>
          </cell>
          <cell r="AK30">
            <v>0.153</v>
          </cell>
          <cell r="AL30">
            <v>0.47584000000000004</v>
          </cell>
          <cell r="AM30"/>
          <cell r="AN30">
            <v>0.25</v>
          </cell>
          <cell r="AO30">
            <v>0.51</v>
          </cell>
          <cell r="AP30">
            <v>0.77173333333333338</v>
          </cell>
          <cell r="AQ30">
            <v>0.93280000000000007</v>
          </cell>
          <cell r="AR30"/>
          <cell r="AS30">
            <v>0.28999999999999998</v>
          </cell>
          <cell r="AT30">
            <v>0.51</v>
          </cell>
          <cell r="AU30">
            <v>0.97788732394366185</v>
          </cell>
          <cell r="AV30">
            <v>1.0416901408450707</v>
          </cell>
          <cell r="AW30"/>
          <cell r="AX30">
            <v>0.27</v>
          </cell>
          <cell r="AY30">
            <v>0.52149999999999996</v>
          </cell>
          <cell r="AZ30">
            <v>0.93834931506849317</v>
          </cell>
          <cell r="BA30">
            <v>1.000876712328767</v>
          </cell>
          <cell r="BB30"/>
          <cell r="BC30">
            <v>0.18</v>
          </cell>
          <cell r="BD30">
            <v>0</v>
          </cell>
          <cell r="BE30">
            <v>0</v>
          </cell>
          <cell r="BF30"/>
          <cell r="BG30">
            <v>0.25</v>
          </cell>
          <cell r="BH30">
            <v>0.52149999999999996</v>
          </cell>
          <cell r="BI30">
            <v>0.88666</v>
          </cell>
          <cell r="BJ30">
            <v>0.94751999999999992</v>
          </cell>
          <cell r="BK30"/>
          <cell r="BL30">
            <v>0.18</v>
          </cell>
          <cell r="BM30">
            <v>0.7</v>
          </cell>
          <cell r="BN30">
            <v>0.92804878048780459</v>
          </cell>
          <cell r="BO30">
            <v>0.99024390243902416</v>
          </cell>
          <cell r="BP30"/>
          <cell r="BQ30">
            <v>0.18</v>
          </cell>
          <cell r="BR30">
            <v>0.4178</v>
          </cell>
          <cell r="BS30">
            <v>0.31580000000000003</v>
          </cell>
          <cell r="BT30">
            <v>0.60799268292682895</v>
          </cell>
          <cell r="BU30">
            <v>0.65986341463414599</v>
          </cell>
          <cell r="BV30"/>
          <cell r="BW30">
            <v>0.2</v>
          </cell>
          <cell r="BX30">
            <v>0.2</v>
          </cell>
          <cell r="BY30">
            <v>0.43</v>
          </cell>
          <cell r="BZ30">
            <v>0.66237499999999971</v>
          </cell>
          <cell r="CA30">
            <v>0.71599999999999975</v>
          </cell>
          <cell r="CB30"/>
          <cell r="CC30">
            <v>0.27</v>
          </cell>
          <cell r="CD30" t="str">
            <v>*</v>
          </cell>
          <cell r="CE30"/>
          <cell r="CF30">
            <v>0.18</v>
          </cell>
          <cell r="CG30">
            <v>0.16500000000000001</v>
          </cell>
          <cell r="CH30">
            <v>0.13400000000000001</v>
          </cell>
          <cell r="CI30">
            <v>0.19500000000000001</v>
          </cell>
          <cell r="CJ30">
            <v>0.16400000000000001</v>
          </cell>
          <cell r="CK30"/>
          <cell r="CL30">
            <v>0.17</v>
          </cell>
          <cell r="CM30">
            <v>0.7</v>
          </cell>
          <cell r="CN30">
            <v>0.90481927710843379</v>
          </cell>
          <cell r="CO30">
            <v>0.96626506024096392</v>
          </cell>
          <cell r="CP30"/>
          <cell r="CQ30">
            <v>0.17</v>
          </cell>
          <cell r="CR30">
            <v>0</v>
          </cell>
          <cell r="CS30">
            <v>0</v>
          </cell>
        </row>
        <row r="31">
          <cell r="B31">
            <v>33079000</v>
          </cell>
          <cell r="C31" t="str">
            <v>20.032.00</v>
          </cell>
          <cell r="D31" t="str">
            <v>Outros produtos de perfumaria ou de toucador preparados</v>
          </cell>
          <cell r="E31">
            <v>0.2</v>
          </cell>
          <cell r="F31">
            <v>0.50419999999999998</v>
          </cell>
          <cell r="G31"/>
          <cell r="H31">
            <v>0.25</v>
          </cell>
          <cell r="I31">
            <v>0.55120000000000002</v>
          </cell>
          <cell r="J31">
            <v>0.55120000000000013</v>
          </cell>
          <cell r="K31">
            <v>0.82007466666666673</v>
          </cell>
          <cell r="L31">
            <v>0.69221818181818184</v>
          </cell>
          <cell r="M31">
            <v>0.98553599999999997</v>
          </cell>
          <cell r="N31"/>
          <cell r="O31">
            <v>0.27</v>
          </cell>
          <cell r="P31">
            <v>0.25</v>
          </cell>
          <cell r="Q31">
            <v>0.52149999999999996</v>
          </cell>
          <cell r="R31">
            <v>0.78522666666666674</v>
          </cell>
          <cell r="S31">
            <v>0.94751999999999992</v>
          </cell>
          <cell r="T31"/>
          <cell r="U31">
            <v>0.27</v>
          </cell>
          <cell r="V31">
            <v>0.94320000000000004</v>
          </cell>
          <cell r="W31">
            <v>0.94320000000000004</v>
          </cell>
          <cell r="X31">
            <v>1.1198545454545457</v>
          </cell>
          <cell r="Y31"/>
          <cell r="Z31">
            <v>0.25</v>
          </cell>
          <cell r="AA31">
            <v>0.32200000000000001</v>
          </cell>
          <cell r="AB31">
            <v>0.5511466666666669</v>
          </cell>
          <cell r="AC31">
            <v>0.69216000000000011</v>
          </cell>
          <cell r="AD31"/>
          <cell r="AE31">
            <v>0.25</v>
          </cell>
          <cell r="AF31">
            <v>0.51</v>
          </cell>
          <cell r="AG31">
            <v>0.77173333333333338</v>
          </cell>
          <cell r="AH31">
            <v>0.153</v>
          </cell>
          <cell r="AI31">
            <v>0.35285333333333324</v>
          </cell>
          <cell r="AJ31">
            <v>0.93280000000000007</v>
          </cell>
          <cell r="AK31">
            <v>0.153</v>
          </cell>
          <cell r="AL31">
            <v>0.47584000000000004</v>
          </cell>
          <cell r="AM31"/>
          <cell r="AN31">
            <v>0.25</v>
          </cell>
          <cell r="AO31">
            <v>0.51</v>
          </cell>
          <cell r="AP31">
            <v>0.77173333333333338</v>
          </cell>
          <cell r="AQ31">
            <v>0.93280000000000007</v>
          </cell>
          <cell r="AR31"/>
          <cell r="AS31">
            <v>0.28999999999999998</v>
          </cell>
          <cell r="AT31">
            <v>0.51</v>
          </cell>
          <cell r="AU31">
            <v>0.97788732394366185</v>
          </cell>
          <cell r="AV31">
            <v>1.0416901408450707</v>
          </cell>
          <cell r="AW31"/>
          <cell r="AX31">
            <v>0.27</v>
          </cell>
          <cell r="AY31">
            <v>0.52149999999999996</v>
          </cell>
          <cell r="AZ31">
            <v>0.93834931506849317</v>
          </cell>
          <cell r="BA31">
            <v>1.000876712328767</v>
          </cell>
          <cell r="BB31"/>
          <cell r="BC31">
            <v>0.18</v>
          </cell>
          <cell r="BD31">
            <v>0</v>
          </cell>
          <cell r="BE31">
            <v>0</v>
          </cell>
          <cell r="BF31"/>
          <cell r="BG31">
            <v>0.25</v>
          </cell>
          <cell r="BH31">
            <v>0.52149999999999996</v>
          </cell>
          <cell r="BI31">
            <v>0.88666</v>
          </cell>
          <cell r="BJ31">
            <v>0.94751999999999992</v>
          </cell>
          <cell r="BK31"/>
          <cell r="BL31">
            <v>0.18</v>
          </cell>
          <cell r="BM31">
            <v>0.7</v>
          </cell>
          <cell r="BN31">
            <v>0.92804878048780459</v>
          </cell>
          <cell r="BO31">
            <v>0.99024390243902416</v>
          </cell>
          <cell r="BP31"/>
          <cell r="BQ31">
            <v>0.18</v>
          </cell>
          <cell r="BR31">
            <v>0.4178</v>
          </cell>
          <cell r="BS31">
            <v>0.31580000000000003</v>
          </cell>
          <cell r="BT31">
            <v>0.60799268292682895</v>
          </cell>
          <cell r="BU31">
            <v>0.65986341463414599</v>
          </cell>
          <cell r="BV31"/>
          <cell r="BW31">
            <v>0.17</v>
          </cell>
          <cell r="BX31">
            <v>0.2</v>
          </cell>
          <cell r="BY31">
            <v>0.43</v>
          </cell>
          <cell r="BZ31">
            <v>0.66237499999999971</v>
          </cell>
          <cell r="CA31">
            <v>0.71599999999999975</v>
          </cell>
          <cell r="CB31"/>
          <cell r="CC31">
            <v>0.27</v>
          </cell>
          <cell r="CD31" t="str">
            <v>*</v>
          </cell>
          <cell r="CE31"/>
          <cell r="CF31">
            <v>0.18</v>
          </cell>
          <cell r="CG31">
            <v>0.16500000000000001</v>
          </cell>
          <cell r="CH31">
            <v>0.13400000000000001</v>
          </cell>
          <cell r="CI31">
            <v>0.19500000000000001</v>
          </cell>
          <cell r="CJ31">
            <v>0.16400000000000001</v>
          </cell>
          <cell r="CK31"/>
          <cell r="CL31">
            <v>0.25</v>
          </cell>
          <cell r="CM31">
            <v>0.45</v>
          </cell>
          <cell r="CN31">
            <v>0.79799999999999982</v>
          </cell>
          <cell r="CO31">
            <v>0.85599999999999987</v>
          </cell>
          <cell r="CP31"/>
          <cell r="CQ31">
            <v>0.17</v>
          </cell>
          <cell r="CR31">
            <v>0</v>
          </cell>
          <cell r="CS31">
            <v>0</v>
          </cell>
        </row>
        <row r="32">
          <cell r="B32">
            <v>34011190</v>
          </cell>
          <cell r="C32" t="str">
            <v>20.034.00</v>
          </cell>
          <cell r="D32" t="str">
            <v>Sabões de toucador em barras, pedaços ou figuras moldados</v>
          </cell>
          <cell r="E32">
            <v>7.0000000000000007E-2</v>
          </cell>
          <cell r="F32">
            <v>0</v>
          </cell>
          <cell r="G32"/>
          <cell r="H32">
            <v>0.18</v>
          </cell>
          <cell r="I32">
            <v>0.39300000000000002</v>
          </cell>
          <cell r="J32">
            <v>0.39300000000000002</v>
          </cell>
          <cell r="K32">
            <v>0.49492682926829268</v>
          </cell>
          <cell r="L32">
            <v>0.51963636363636367</v>
          </cell>
          <cell r="M32">
            <v>0.63082926829268282</v>
          </cell>
          <cell r="N32"/>
          <cell r="O32">
            <v>0.18</v>
          </cell>
          <cell r="P32">
            <v>0.18</v>
          </cell>
          <cell r="Q32">
            <v>0.248</v>
          </cell>
          <cell r="R32">
            <v>0.33931707317073179</v>
          </cell>
          <cell r="S32">
            <v>0.46107317073170728</v>
          </cell>
          <cell r="T32"/>
          <cell r="U32">
            <v>0.18</v>
          </cell>
          <cell r="V32">
            <v>0.5121</v>
          </cell>
          <cell r="W32">
            <v>0.5121</v>
          </cell>
          <cell r="X32">
            <v>0.64956363636363634</v>
          </cell>
          <cell r="Y32"/>
          <cell r="Z32">
            <v>0.18</v>
          </cell>
          <cell r="AA32">
            <v>0.28510000000000002</v>
          </cell>
          <cell r="AB32">
            <v>0.37913170731707302</v>
          </cell>
          <cell r="AC32">
            <v>0.50450731707317042</v>
          </cell>
          <cell r="AD32"/>
          <cell r="AE32">
            <v>0.17</v>
          </cell>
          <cell r="AF32">
            <v>0.2</v>
          </cell>
          <cell r="AG32">
            <v>0.27228915662650621</v>
          </cell>
          <cell r="AH32">
            <v>0.06</v>
          </cell>
          <cell r="AI32">
            <v>0.12385542168674712</v>
          </cell>
          <cell r="AJ32">
            <v>0.38795180722891565</v>
          </cell>
          <cell r="AK32">
            <v>0.06</v>
          </cell>
          <cell r="AL32">
            <v>0.22602409638554222</v>
          </cell>
          <cell r="AM32"/>
          <cell r="AN32">
            <v>0.17</v>
          </cell>
          <cell r="AO32">
            <v>0.2</v>
          </cell>
          <cell r="AP32">
            <v>0.27228915662650621</v>
          </cell>
          <cell r="AQ32">
            <v>0.38795180722891565</v>
          </cell>
          <cell r="AR32"/>
          <cell r="AS32">
            <v>0.12</v>
          </cell>
          <cell r="AT32">
            <v>0.2</v>
          </cell>
          <cell r="AU32">
            <v>0.19999999999999996</v>
          </cell>
          <cell r="AV32">
            <v>0.23870967741935489</v>
          </cell>
          <cell r="AW32"/>
          <cell r="AX32">
            <v>0.18</v>
          </cell>
          <cell r="AY32">
            <v>0.248</v>
          </cell>
          <cell r="AZ32">
            <v>0.41541463414634117</v>
          </cell>
          <cell r="BA32">
            <v>0.46107317073170728</v>
          </cell>
          <cell r="BB32"/>
          <cell r="BC32">
            <v>0.18</v>
          </cell>
          <cell r="BD32">
            <v>0</v>
          </cell>
          <cell r="BE32">
            <v>0</v>
          </cell>
          <cell r="BF32"/>
          <cell r="BG32">
            <v>0.18</v>
          </cell>
          <cell r="BH32">
            <v>0.248</v>
          </cell>
          <cell r="BI32">
            <v>0.41541463414634117</v>
          </cell>
          <cell r="BJ32">
            <v>0.46107317073170728</v>
          </cell>
          <cell r="BK32"/>
          <cell r="BL32">
            <v>0.18</v>
          </cell>
          <cell r="BM32">
            <v>0.7</v>
          </cell>
          <cell r="BN32">
            <v>0.92804878048780459</v>
          </cell>
          <cell r="BO32">
            <v>0.99024390243902416</v>
          </cell>
          <cell r="BP32"/>
          <cell r="BQ32">
            <v>0.18</v>
          </cell>
          <cell r="BR32">
            <v>0.16289999999999999</v>
          </cell>
          <cell r="BS32">
            <v>8.2799999999999999E-2</v>
          </cell>
          <cell r="BT32">
            <v>0.31889878048780473</v>
          </cell>
          <cell r="BU32">
            <v>0.36144390243902436</v>
          </cell>
          <cell r="BV32"/>
          <cell r="BW32">
            <v>0.17</v>
          </cell>
          <cell r="BX32">
            <v>0.17</v>
          </cell>
          <cell r="BY32">
            <v>0.43</v>
          </cell>
          <cell r="BZ32">
            <v>0.6</v>
          </cell>
          <cell r="CA32">
            <v>0.65159999999999996</v>
          </cell>
          <cell r="CB32"/>
          <cell r="CC32">
            <v>0.17</v>
          </cell>
          <cell r="CD32" t="str">
            <v>*</v>
          </cell>
          <cell r="CE32"/>
          <cell r="CF32">
            <v>0.18</v>
          </cell>
          <cell r="CG32">
            <v>0.11600000000000001</v>
          </cell>
          <cell r="CH32">
            <v>9.4600000000000004E-2</v>
          </cell>
          <cell r="CI32">
            <v>0.14599999999999999</v>
          </cell>
          <cell r="CJ32">
            <v>0.1246</v>
          </cell>
          <cell r="CK32"/>
          <cell r="CL32">
            <v>0.17</v>
          </cell>
          <cell r="CM32">
            <v>0.5</v>
          </cell>
          <cell r="CN32">
            <v>0.68072289156626509</v>
          </cell>
          <cell r="CO32">
            <v>0.73493975903614461</v>
          </cell>
          <cell r="CP32"/>
          <cell r="CQ32">
            <v>0.17</v>
          </cell>
          <cell r="CR32">
            <v>0</v>
          </cell>
          <cell r="CS32">
            <v>0</v>
          </cell>
        </row>
        <row r="33">
          <cell r="B33">
            <v>3401119001</v>
          </cell>
          <cell r="C33" t="str">
            <v>20.034.00</v>
          </cell>
          <cell r="D33" t="str">
            <v>Sabões de toucador em barras, pedaços ou figuras moldados</v>
          </cell>
          <cell r="E33">
            <v>7.0000000000000007E-2</v>
          </cell>
          <cell r="F33">
            <v>0</v>
          </cell>
          <cell r="G33"/>
          <cell r="H33">
            <v>0.18</v>
          </cell>
          <cell r="I33">
            <v>0.39300000000000002</v>
          </cell>
          <cell r="J33">
            <v>0.39300000000000002</v>
          </cell>
          <cell r="K33">
            <v>0.49492682926829268</v>
          </cell>
          <cell r="L33">
            <v>0.51963636363636367</v>
          </cell>
          <cell r="M33">
            <v>0.63082926829268282</v>
          </cell>
          <cell r="N33"/>
          <cell r="O33">
            <v>0.18</v>
          </cell>
          <cell r="P33">
            <v>0.18</v>
          </cell>
          <cell r="Q33">
            <v>0.248</v>
          </cell>
          <cell r="R33">
            <v>0.33931707317073179</v>
          </cell>
          <cell r="S33">
            <v>0.46107317073170728</v>
          </cell>
          <cell r="T33"/>
          <cell r="U33">
            <v>0.18</v>
          </cell>
          <cell r="V33">
            <v>0.5121</v>
          </cell>
          <cell r="W33">
            <v>0.5121</v>
          </cell>
          <cell r="X33">
            <v>0.64956363636363634</v>
          </cell>
          <cell r="Y33"/>
          <cell r="Z33">
            <v>0.18</v>
          </cell>
          <cell r="AA33">
            <v>0.28510000000000002</v>
          </cell>
          <cell r="AB33">
            <v>0.37913170731707302</v>
          </cell>
          <cell r="AC33">
            <v>0.50450731707317042</v>
          </cell>
          <cell r="AD33"/>
          <cell r="AE33">
            <v>0.17</v>
          </cell>
          <cell r="AF33">
            <v>0.2</v>
          </cell>
          <cell r="AG33">
            <v>0.27228915662650621</v>
          </cell>
          <cell r="AH33">
            <v>0.06</v>
          </cell>
          <cell r="AI33">
            <v>0.12385542168674712</v>
          </cell>
          <cell r="AJ33">
            <v>0.38795180722891565</v>
          </cell>
          <cell r="AK33">
            <v>0.06</v>
          </cell>
          <cell r="AL33">
            <v>0.22602409638554222</v>
          </cell>
          <cell r="AM33"/>
          <cell r="AN33">
            <v>0.17</v>
          </cell>
          <cell r="AO33">
            <v>0.2</v>
          </cell>
          <cell r="AP33">
            <v>0.27228915662650621</v>
          </cell>
          <cell r="AQ33">
            <v>0.38795180722891565</v>
          </cell>
          <cell r="AR33"/>
          <cell r="AS33">
            <v>0.12</v>
          </cell>
          <cell r="AT33">
            <v>0.2</v>
          </cell>
          <cell r="AU33">
            <v>0.19999999999999996</v>
          </cell>
          <cell r="AV33">
            <v>0.23870967741935489</v>
          </cell>
          <cell r="AW33"/>
          <cell r="AX33">
            <v>0.18</v>
          </cell>
          <cell r="AY33">
            <v>0.248</v>
          </cell>
          <cell r="AZ33">
            <v>0.41541463414634117</v>
          </cell>
          <cell r="BA33">
            <v>0.46107317073170728</v>
          </cell>
          <cell r="BB33"/>
          <cell r="BC33">
            <v>0.18</v>
          </cell>
          <cell r="BD33">
            <v>0</v>
          </cell>
          <cell r="BE33">
            <v>0</v>
          </cell>
          <cell r="BF33"/>
          <cell r="BG33">
            <v>0.18</v>
          </cell>
          <cell r="BH33">
            <v>0.248</v>
          </cell>
          <cell r="BI33">
            <v>0.41541463414634117</v>
          </cell>
          <cell r="BJ33">
            <v>0.46107317073170728</v>
          </cell>
          <cell r="BK33"/>
          <cell r="BL33">
            <v>0.18</v>
          </cell>
          <cell r="BM33">
            <v>0.7</v>
          </cell>
          <cell r="BN33">
            <v>0.92804878048780459</v>
          </cell>
          <cell r="BO33">
            <v>0.99024390243902416</v>
          </cell>
          <cell r="BP33"/>
          <cell r="BQ33">
            <v>0.18</v>
          </cell>
          <cell r="BR33">
            <v>0.16289999999999999</v>
          </cell>
          <cell r="BS33">
            <v>8.2799999999999999E-2</v>
          </cell>
          <cell r="BT33">
            <v>0.31889878048780473</v>
          </cell>
          <cell r="BU33">
            <v>0.36144390243902436</v>
          </cell>
          <cell r="BV33"/>
          <cell r="BW33">
            <v>0.17</v>
          </cell>
          <cell r="BX33">
            <v>0.17</v>
          </cell>
          <cell r="BY33">
            <v>0.43</v>
          </cell>
          <cell r="BZ33">
            <v>0.6</v>
          </cell>
          <cell r="CA33">
            <v>0.65159999999999996</v>
          </cell>
          <cell r="CB33"/>
          <cell r="CC33">
            <v>0.17</v>
          </cell>
          <cell r="CD33" t="str">
            <v>*</v>
          </cell>
          <cell r="CE33"/>
          <cell r="CF33">
            <v>0.18</v>
          </cell>
          <cell r="CG33">
            <v>0.11600000000000001</v>
          </cell>
          <cell r="CH33">
            <v>9.4600000000000004E-2</v>
          </cell>
          <cell r="CI33">
            <v>0.14599999999999999</v>
          </cell>
          <cell r="CJ33">
            <v>0.1246</v>
          </cell>
          <cell r="CK33"/>
          <cell r="CL33">
            <v>0.17</v>
          </cell>
          <cell r="CM33">
            <v>0.5</v>
          </cell>
          <cell r="CN33">
            <v>0.68072289156626509</v>
          </cell>
          <cell r="CO33">
            <v>0.73493975903614461</v>
          </cell>
          <cell r="CP33"/>
          <cell r="CQ33">
            <v>0.17</v>
          </cell>
          <cell r="CR33">
            <v>0.2</v>
          </cell>
          <cell r="CS33">
            <v>0.2</v>
          </cell>
        </row>
        <row r="34">
          <cell r="B34">
            <v>34011900</v>
          </cell>
          <cell r="C34" t="str">
            <v>20.035.00</v>
          </cell>
          <cell r="D34" t="str">
            <v>Outros sabões, produtos, pedaços ou figuras moldados</v>
          </cell>
          <cell r="E34">
            <v>0.2</v>
          </cell>
          <cell r="F34">
            <v>0.54769999999999996</v>
          </cell>
          <cell r="G34"/>
          <cell r="H34">
            <v>0.18</v>
          </cell>
          <cell r="I34">
            <v>0.62909999999999999</v>
          </cell>
          <cell r="J34">
            <v>0.62909999999999999</v>
          </cell>
          <cell r="K34">
            <v>0.7483024390243902</v>
          </cell>
          <cell r="L34">
            <v>0.77719999999999989</v>
          </cell>
          <cell r="M34">
            <v>0.90723902439024373</v>
          </cell>
          <cell r="N34"/>
          <cell r="O34">
            <v>0.18</v>
          </cell>
          <cell r="P34">
            <v>0.18</v>
          </cell>
          <cell r="Q34">
            <v>0.5655</v>
          </cell>
          <cell r="R34">
            <v>0.68004878048780504</v>
          </cell>
          <cell r="S34">
            <v>0.8327804878048779</v>
          </cell>
          <cell r="T34"/>
          <cell r="U34">
            <v>0.18</v>
          </cell>
          <cell r="V34">
            <v>0.59830000000000005</v>
          </cell>
          <cell r="W34">
            <v>0.59830000000000005</v>
          </cell>
          <cell r="X34">
            <v>0.74360000000000004</v>
          </cell>
          <cell r="Y34"/>
          <cell r="Z34">
            <v>0.18</v>
          </cell>
          <cell r="AA34">
            <v>0.52739999999999998</v>
          </cell>
          <cell r="AB34">
            <v>0.63916097560975627</v>
          </cell>
          <cell r="AC34">
            <v>0.78817560975609746</v>
          </cell>
          <cell r="AD34"/>
          <cell r="AE34">
            <v>0.17</v>
          </cell>
          <cell r="AF34">
            <v>0.51</v>
          </cell>
          <cell r="AG34">
            <v>0.60096385542168673</v>
          </cell>
          <cell r="AH34">
            <v>0.153</v>
          </cell>
          <cell r="AI34">
            <v>0.22245783132530117</v>
          </cell>
          <cell r="AJ34">
            <v>0.74650602409638567</v>
          </cell>
          <cell r="AK34">
            <v>0.153</v>
          </cell>
          <cell r="AL34">
            <v>0.33359036144578336</v>
          </cell>
          <cell r="AM34"/>
          <cell r="AN34">
            <v>0.17</v>
          </cell>
          <cell r="AO34">
            <v>0.51</v>
          </cell>
          <cell r="AP34">
            <v>0.60096385542168673</v>
          </cell>
          <cell r="AQ34">
            <v>0.74650602409638567</v>
          </cell>
          <cell r="AR34"/>
          <cell r="AS34">
            <v>0.12</v>
          </cell>
          <cell r="AT34">
            <v>0.28000000000000003</v>
          </cell>
          <cell r="AU34">
            <v>0.28000000000000003</v>
          </cell>
          <cell r="AV34">
            <v>0.32129032258064516</v>
          </cell>
          <cell r="AW34"/>
          <cell r="AX34">
            <v>0.18</v>
          </cell>
          <cell r="AY34">
            <v>0.3785</v>
          </cell>
          <cell r="AZ34">
            <v>0.56342073170731699</v>
          </cell>
          <cell r="BA34">
            <v>0.61385365853658524</v>
          </cell>
          <cell r="BB34"/>
          <cell r="BC34">
            <v>0.18</v>
          </cell>
          <cell r="BD34">
            <v>0</v>
          </cell>
          <cell r="BE34">
            <v>0</v>
          </cell>
          <cell r="BF34"/>
          <cell r="BG34">
            <v>0.18</v>
          </cell>
          <cell r="BH34">
            <v>0.5655</v>
          </cell>
          <cell r="BI34">
            <v>0.77550609756097555</v>
          </cell>
          <cell r="BJ34">
            <v>0.8327804878048779</v>
          </cell>
          <cell r="BK34"/>
          <cell r="BL34">
            <v>0.18</v>
          </cell>
          <cell r="BM34">
            <v>0.7</v>
          </cell>
          <cell r="BN34">
            <v>0.92804878048780459</v>
          </cell>
          <cell r="BO34">
            <v>0.99024390243902416</v>
          </cell>
          <cell r="BP34"/>
          <cell r="BQ34">
            <v>0.18</v>
          </cell>
          <cell r="BR34">
            <v>0.45879999999999999</v>
          </cell>
          <cell r="BS34">
            <v>0.35360000000000003</v>
          </cell>
          <cell r="BT34">
            <v>0.65449268292682916</v>
          </cell>
          <cell r="BU34">
            <v>0.70786341463414648</v>
          </cell>
          <cell r="BV34"/>
          <cell r="BW34">
            <v>0.17</v>
          </cell>
          <cell r="BX34">
            <v>0.2</v>
          </cell>
          <cell r="BY34">
            <v>0.43</v>
          </cell>
          <cell r="BZ34">
            <v>0.6</v>
          </cell>
          <cell r="CA34">
            <v>0.65159999999999996</v>
          </cell>
          <cell r="CB34"/>
          <cell r="CC34">
            <v>0.17</v>
          </cell>
          <cell r="CD34" t="str">
            <v>*</v>
          </cell>
          <cell r="CE34"/>
          <cell r="CF34">
            <v>0.18</v>
          </cell>
          <cell r="CG34">
            <v>0.16500000000000001</v>
          </cell>
          <cell r="CH34">
            <v>0.13400000000000001</v>
          </cell>
          <cell r="CI34">
            <v>0.19500000000000001</v>
          </cell>
          <cell r="CJ34">
            <v>0.16400000000000001</v>
          </cell>
          <cell r="CK34"/>
          <cell r="CL34">
            <v>0.17</v>
          </cell>
          <cell r="CM34">
            <v>0.5</v>
          </cell>
          <cell r="CN34">
            <v>0.68072289156626509</v>
          </cell>
          <cell r="CO34">
            <v>0.73493975903614461</v>
          </cell>
          <cell r="CP34"/>
          <cell r="CQ34">
            <v>0.17</v>
          </cell>
          <cell r="CR34">
            <v>0.2</v>
          </cell>
          <cell r="CS34">
            <v>0.2</v>
          </cell>
        </row>
        <row r="35">
          <cell r="B35">
            <v>34012010</v>
          </cell>
          <cell r="C35" t="str">
            <v>20.036.00</v>
          </cell>
          <cell r="D35" t="str">
            <v>Sabões de toucador sob outras formas</v>
          </cell>
          <cell r="E35">
            <v>7.0000000000000007E-2</v>
          </cell>
          <cell r="F35">
            <v>0</v>
          </cell>
          <cell r="G35"/>
          <cell r="H35">
            <v>0.18</v>
          </cell>
          <cell r="I35">
            <v>0.37390000000000001</v>
          </cell>
          <cell r="J35">
            <v>0.3738999999999999</v>
          </cell>
          <cell r="K35">
            <v>0.47442926829268273</v>
          </cell>
          <cell r="L35">
            <v>0.49879999999999991</v>
          </cell>
          <cell r="M35">
            <v>0.60846829268292657</v>
          </cell>
          <cell r="N35"/>
          <cell r="O35">
            <v>0.18</v>
          </cell>
          <cell r="P35">
            <v>0.18</v>
          </cell>
          <cell r="Q35">
            <v>0.45610000000000001</v>
          </cell>
          <cell r="R35">
            <v>0.5626439024390244</v>
          </cell>
          <cell r="S35">
            <v>0.70470243902439011</v>
          </cell>
          <cell r="T35"/>
          <cell r="U35">
            <v>0.18</v>
          </cell>
          <cell r="V35">
            <v>0.62549999999999994</v>
          </cell>
          <cell r="W35">
            <v>0.62549999999999994</v>
          </cell>
          <cell r="X35">
            <v>0.77327272727272711</v>
          </cell>
          <cell r="Y35"/>
          <cell r="Z35">
            <v>0.18</v>
          </cell>
          <cell r="AA35">
            <v>0.2802</v>
          </cell>
          <cell r="AB35">
            <v>0.37387317073170734</v>
          </cell>
          <cell r="AC35">
            <v>0.49877073170731689</v>
          </cell>
          <cell r="AD35"/>
          <cell r="AE35">
            <v>0.17</v>
          </cell>
          <cell r="AF35">
            <v>0.51</v>
          </cell>
          <cell r="AG35">
            <v>0.60096385542168673</v>
          </cell>
          <cell r="AH35">
            <v>0.153</v>
          </cell>
          <cell r="AI35">
            <v>0.22245783132530117</v>
          </cell>
          <cell r="AJ35">
            <v>0.74650602409638567</v>
          </cell>
          <cell r="AK35">
            <v>0.153</v>
          </cell>
          <cell r="AL35">
            <v>0.33359036144578336</v>
          </cell>
          <cell r="AM35"/>
          <cell r="AN35">
            <v>0.17</v>
          </cell>
          <cell r="AO35">
            <v>0.51</v>
          </cell>
          <cell r="AP35">
            <v>0.60096385542168673</v>
          </cell>
          <cell r="AQ35">
            <v>0.74650602409638567</v>
          </cell>
          <cell r="AR35"/>
          <cell r="AS35">
            <v>0.18</v>
          </cell>
          <cell r="AT35">
            <v>0.51</v>
          </cell>
          <cell r="AU35">
            <v>0.71256097560975573</v>
          </cell>
          <cell r="AV35">
            <v>0.76780487804878028</v>
          </cell>
          <cell r="AW35"/>
          <cell r="AX35">
            <v>0.18</v>
          </cell>
          <cell r="AY35">
            <v>0.45610000000000001</v>
          </cell>
          <cell r="AZ35">
            <v>0.65143048780487778</v>
          </cell>
          <cell r="BA35">
            <v>0.70470243902439011</v>
          </cell>
          <cell r="BB35"/>
          <cell r="BC35">
            <v>0.18</v>
          </cell>
          <cell r="BD35">
            <v>0</v>
          </cell>
          <cell r="BE35">
            <v>0</v>
          </cell>
          <cell r="BF35"/>
          <cell r="BG35">
            <v>0.18</v>
          </cell>
          <cell r="BH35">
            <v>0.45610000000000001</v>
          </cell>
          <cell r="BI35">
            <v>0.65143048780487778</v>
          </cell>
          <cell r="BJ35">
            <v>0.70470243902439011</v>
          </cell>
          <cell r="BK35"/>
          <cell r="BL35">
            <v>0.18</v>
          </cell>
          <cell r="BM35">
            <v>0.7</v>
          </cell>
          <cell r="BN35">
            <v>0.92804878048780459</v>
          </cell>
          <cell r="BO35">
            <v>0.99024390243902416</v>
          </cell>
          <cell r="BP35"/>
          <cell r="BQ35">
            <v>0.18</v>
          </cell>
          <cell r="BR35">
            <v>0.3569</v>
          </cell>
          <cell r="BS35">
            <v>0.25979999999999998</v>
          </cell>
          <cell r="BT35">
            <v>0.53892317073170704</v>
          </cell>
          <cell r="BU35">
            <v>0.58856585365853653</v>
          </cell>
          <cell r="BV35"/>
          <cell r="BW35">
            <v>0.17</v>
          </cell>
          <cell r="BX35">
            <v>0.2</v>
          </cell>
          <cell r="BY35">
            <v>0.43</v>
          </cell>
          <cell r="BZ35">
            <v>0.6</v>
          </cell>
          <cell r="CA35">
            <v>0.65159999999999996</v>
          </cell>
          <cell r="CB35"/>
          <cell r="CC35">
            <v>0.17</v>
          </cell>
          <cell r="CD35" t="str">
            <v>*</v>
          </cell>
          <cell r="CE35"/>
          <cell r="CF35">
            <v>0.18</v>
          </cell>
          <cell r="CG35">
            <v>0.16500000000000001</v>
          </cell>
          <cell r="CH35">
            <v>0.13400000000000001</v>
          </cell>
          <cell r="CI35">
            <v>0.19500000000000001</v>
          </cell>
          <cell r="CJ35">
            <v>0.16400000000000001</v>
          </cell>
          <cell r="CK35"/>
          <cell r="CL35">
            <v>0.17</v>
          </cell>
          <cell r="CM35">
            <v>0.5</v>
          </cell>
          <cell r="CN35">
            <v>0.68072289156626509</v>
          </cell>
          <cell r="CO35">
            <v>0.73493975903614461</v>
          </cell>
          <cell r="CP35"/>
          <cell r="CQ35">
            <v>0.17</v>
          </cell>
          <cell r="CR35">
            <v>0.2</v>
          </cell>
          <cell r="CS35">
            <v>0.2</v>
          </cell>
        </row>
        <row r="36">
          <cell r="B36">
            <v>34013000</v>
          </cell>
          <cell r="C36" t="str">
            <v>20.037.00</v>
          </cell>
          <cell r="D36" t="str">
            <v>Produtos e preparações orgânicos tensoativos para lavagem da pele, na forma de líquido ou de creme, acondicionados para venda a retalho, mesmo contendo sabão</v>
          </cell>
          <cell r="E36">
            <v>7.0000000000000007E-2</v>
          </cell>
          <cell r="F36">
            <v>0</v>
          </cell>
          <cell r="G36"/>
          <cell r="H36">
            <v>0.18</v>
          </cell>
          <cell r="I36">
            <v>0.49530000000000002</v>
          </cell>
          <cell r="J36">
            <v>0.49530000000000007</v>
          </cell>
          <cell r="K36">
            <v>0.60471219512195118</v>
          </cell>
          <cell r="L36">
            <v>0.63123636363636382</v>
          </cell>
          <cell r="M36">
            <v>0.75059512195121947</v>
          </cell>
          <cell r="N36"/>
          <cell r="O36">
            <v>0.18</v>
          </cell>
          <cell r="P36">
            <v>0.18</v>
          </cell>
          <cell r="Q36">
            <v>0.45610000000000001</v>
          </cell>
          <cell r="R36">
            <v>0.5626439024390244</v>
          </cell>
          <cell r="S36">
            <v>0.70470243902439011</v>
          </cell>
          <cell r="T36"/>
          <cell r="U36">
            <v>0.18</v>
          </cell>
          <cell r="V36">
            <v>0.70599999999999996</v>
          </cell>
          <cell r="W36">
            <v>0.70599999999999996</v>
          </cell>
          <cell r="X36">
            <v>0.86109090909090891</v>
          </cell>
          <cell r="Y36"/>
          <cell r="Z36">
            <v>0.18</v>
          </cell>
          <cell r="AA36">
            <v>0.39329999999999998</v>
          </cell>
          <cell r="AB36">
            <v>0.49524878048780496</v>
          </cell>
          <cell r="AC36">
            <v>0.63118048780487768</v>
          </cell>
          <cell r="AD36"/>
          <cell r="AE36">
            <v>0.17</v>
          </cell>
          <cell r="AF36">
            <v>0.42</v>
          </cell>
          <cell r="AG36">
            <v>0.50554216867469881</v>
          </cell>
          <cell r="AH36">
            <v>0.126</v>
          </cell>
          <cell r="AI36">
            <v>0.19383132530120473</v>
          </cell>
          <cell r="AJ36">
            <v>0.64240963855421684</v>
          </cell>
          <cell r="AK36">
            <v>0.126</v>
          </cell>
          <cell r="AL36">
            <v>0.30236144578313251</v>
          </cell>
          <cell r="AM36"/>
          <cell r="AN36">
            <v>0.17</v>
          </cell>
          <cell r="AO36">
            <v>0.42</v>
          </cell>
          <cell r="AP36">
            <v>0.50554216867469881</v>
          </cell>
          <cell r="AQ36">
            <v>0.64240963855421684</v>
          </cell>
          <cell r="AR36"/>
          <cell r="AS36">
            <v>0.18</v>
          </cell>
          <cell r="AT36">
            <v>0.42</v>
          </cell>
          <cell r="AU36">
            <v>0.61048780487804843</v>
          </cell>
          <cell r="AV36">
            <v>0.66243902439024382</v>
          </cell>
          <cell r="AW36"/>
          <cell r="AX36">
            <v>0.18</v>
          </cell>
          <cell r="AY36">
            <v>0.45610000000000001</v>
          </cell>
          <cell r="AZ36">
            <v>0.65143048780487778</v>
          </cell>
          <cell r="BA36">
            <v>0.70470243902439011</v>
          </cell>
          <cell r="BB36"/>
          <cell r="BC36">
            <v>0.18</v>
          </cell>
          <cell r="BD36">
            <v>0</v>
          </cell>
          <cell r="BE36">
            <v>0</v>
          </cell>
          <cell r="BF36"/>
          <cell r="BG36">
            <v>0.18</v>
          </cell>
          <cell r="BH36">
            <v>0.45610000000000001</v>
          </cell>
          <cell r="BI36">
            <v>0.65143048780487778</v>
          </cell>
          <cell r="BJ36">
            <v>0.70470243902439011</v>
          </cell>
          <cell r="BK36"/>
          <cell r="BL36">
            <v>0.18</v>
          </cell>
          <cell r="BM36">
            <v>0.7</v>
          </cell>
          <cell r="BN36">
            <v>0.92804878048780459</v>
          </cell>
          <cell r="BO36">
            <v>0.99024390243902416</v>
          </cell>
          <cell r="BP36"/>
          <cell r="BQ36">
            <v>0.18</v>
          </cell>
          <cell r="BR36">
            <v>0.3569</v>
          </cell>
          <cell r="BS36">
            <v>0.25979999999999998</v>
          </cell>
          <cell r="BT36">
            <v>0.53892317073170704</v>
          </cell>
          <cell r="BU36">
            <v>0.58856585365853653</v>
          </cell>
          <cell r="BV36"/>
          <cell r="BW36">
            <v>0.17</v>
          </cell>
          <cell r="BX36">
            <v>0.2</v>
          </cell>
          <cell r="BY36">
            <v>0.43</v>
          </cell>
          <cell r="BZ36">
            <v>0.6</v>
          </cell>
          <cell r="CA36">
            <v>0.65159999999999996</v>
          </cell>
          <cell r="CB36"/>
          <cell r="CC36">
            <v>0.17</v>
          </cell>
          <cell r="CD36" t="str">
            <v>*</v>
          </cell>
          <cell r="CE36"/>
          <cell r="CF36">
            <v>0.18</v>
          </cell>
          <cell r="CG36">
            <v>0.16500000000000001</v>
          </cell>
          <cell r="CH36">
            <v>0.13400000000000001</v>
          </cell>
          <cell r="CI36">
            <v>0.19500000000000001</v>
          </cell>
          <cell r="CJ36">
            <v>0.16400000000000001</v>
          </cell>
          <cell r="CK36"/>
          <cell r="CL36">
            <v>0.17</v>
          </cell>
          <cell r="CM36">
            <v>0.5</v>
          </cell>
          <cell r="CN36">
            <v>0.68072289156626509</v>
          </cell>
          <cell r="CO36">
            <v>0.73493975903614461</v>
          </cell>
          <cell r="CP36"/>
          <cell r="CQ36">
            <v>0.17</v>
          </cell>
          <cell r="CR36">
            <v>0</v>
          </cell>
          <cell r="CS36">
            <v>0</v>
          </cell>
        </row>
        <row r="37">
          <cell r="B37">
            <v>48182000</v>
          </cell>
          <cell r="C37" t="str">
            <v>20.044.00</v>
          </cell>
          <cell r="D37" t="str">
            <v>Lenços (incluídos os de maquilagem) e toalhas de mão</v>
          </cell>
          <cell r="E37">
            <v>0.2</v>
          </cell>
          <cell r="F37">
            <v>0.67259999999999998</v>
          </cell>
          <cell r="G37"/>
          <cell r="H37">
            <v>0.18</v>
          </cell>
          <cell r="I37">
            <v>0.90769999999999995</v>
          </cell>
          <cell r="J37">
            <v>0.90769999999999995</v>
          </cell>
          <cell r="K37">
            <v>1.0472878048780485</v>
          </cell>
          <cell r="L37">
            <v>1.0811272727272727</v>
          </cell>
          <cell r="M37">
            <v>1.2334048780487801</v>
          </cell>
          <cell r="N37"/>
          <cell r="O37">
            <v>0.18</v>
          </cell>
          <cell r="P37">
            <v>0.18</v>
          </cell>
          <cell r="Q37">
            <v>0.81710000000000005</v>
          </cell>
          <cell r="R37">
            <v>0.95005853658536576</v>
          </cell>
          <cell r="S37">
            <v>1.1273365853658532</v>
          </cell>
          <cell r="T37"/>
          <cell r="U37">
            <v>0.18</v>
          </cell>
          <cell r="V37">
            <v>0.8044</v>
          </cell>
          <cell r="W37">
            <v>0.8044</v>
          </cell>
          <cell r="X37">
            <v>0.96843636363636354</v>
          </cell>
          <cell r="Y37"/>
          <cell r="Z37">
            <v>0.18</v>
          </cell>
          <cell r="AA37">
            <v>0.77759999999999996</v>
          </cell>
          <cell r="AB37">
            <v>0.90766829268292692</v>
          </cell>
          <cell r="AC37">
            <v>1.0810926829268293</v>
          </cell>
          <cell r="AD37"/>
          <cell r="AE37">
            <v>0.17</v>
          </cell>
          <cell r="AF37">
            <v>0.79</v>
          </cell>
          <cell r="AG37">
            <v>0.89783132530120491</v>
          </cell>
          <cell r="AH37">
            <v>0.23699999999999999</v>
          </cell>
          <cell r="AI37">
            <v>0.31151807228915684</v>
          </cell>
          <cell r="AJ37">
            <v>1.0703614457831327</v>
          </cell>
          <cell r="AK37">
            <v>0.23699999999999999</v>
          </cell>
          <cell r="AL37">
            <v>0.43074698795180755</v>
          </cell>
          <cell r="AM37"/>
          <cell r="AN37">
            <v>0.17</v>
          </cell>
          <cell r="AO37">
            <v>0.79</v>
          </cell>
          <cell r="AP37">
            <v>0.89783132530120491</v>
          </cell>
          <cell r="AQ37">
            <v>1.0703614457831327</v>
          </cell>
          <cell r="AR37"/>
          <cell r="AS37">
            <v>0.18</v>
          </cell>
          <cell r="AT37">
            <v>0.79</v>
          </cell>
          <cell r="AU37">
            <v>1.0301219512195119</v>
          </cell>
          <cell r="AV37">
            <v>1.0956097560975606</v>
          </cell>
          <cell r="AW37"/>
          <cell r="AX37">
            <v>0.18</v>
          </cell>
          <cell r="AY37">
            <v>0.81709999999999994</v>
          </cell>
          <cell r="AZ37">
            <v>1.0608573170731703</v>
          </cell>
          <cell r="BA37">
            <v>1.1273365853658532</v>
          </cell>
          <cell r="BB37"/>
          <cell r="BC37">
            <v>0.18</v>
          </cell>
          <cell r="BD37">
            <v>0</v>
          </cell>
          <cell r="BE37">
            <v>0</v>
          </cell>
          <cell r="BF37"/>
          <cell r="BG37">
            <v>0.18</v>
          </cell>
          <cell r="BH37">
            <v>0.81710000000000005</v>
          </cell>
          <cell r="BI37">
            <v>1.0608573170731703</v>
          </cell>
          <cell r="BJ37">
            <v>1.1273365853658532</v>
          </cell>
          <cell r="BK37"/>
          <cell r="BL37">
            <v>0.18</v>
          </cell>
          <cell r="BM37">
            <v>0.7</v>
          </cell>
          <cell r="BN37">
            <v>0.92804878048780459</v>
          </cell>
          <cell r="BO37">
            <v>0.99024390243902416</v>
          </cell>
          <cell r="BP37"/>
          <cell r="BQ37">
            <v>0.18</v>
          </cell>
          <cell r="BR37">
            <v>0.69330000000000003</v>
          </cell>
          <cell r="BS37">
            <v>0.57010000000000005</v>
          </cell>
          <cell r="BT37">
            <v>0.92044999999999977</v>
          </cell>
          <cell r="BU37">
            <v>0.98239999999999972</v>
          </cell>
          <cell r="BV37"/>
          <cell r="BW37">
            <v>0.17</v>
          </cell>
          <cell r="BX37">
            <v>0.2</v>
          </cell>
          <cell r="BY37">
            <v>0.43</v>
          </cell>
          <cell r="BZ37">
            <v>0.6</v>
          </cell>
          <cell r="CA37">
            <v>0.65159999999999996</v>
          </cell>
          <cell r="CB37"/>
          <cell r="CC37">
            <v>0.17</v>
          </cell>
          <cell r="CD37" t="str">
            <v>*</v>
          </cell>
          <cell r="CE37"/>
          <cell r="CF37">
            <v>0.18</v>
          </cell>
          <cell r="CG37">
            <v>0.16500000000000001</v>
          </cell>
          <cell r="CH37">
            <v>0.13400000000000001</v>
          </cell>
          <cell r="CI37">
            <v>0.19500000000000001</v>
          </cell>
          <cell r="CJ37">
            <v>0.16400000000000001</v>
          </cell>
          <cell r="CK37"/>
          <cell r="CL37">
            <v>0.17</v>
          </cell>
          <cell r="CM37">
            <v>0.5</v>
          </cell>
          <cell r="CN37">
            <v>0.68072289156626509</v>
          </cell>
          <cell r="CO37">
            <v>0.73493975903614461</v>
          </cell>
          <cell r="CP37"/>
          <cell r="CQ37">
            <v>0.17</v>
          </cell>
          <cell r="CR37">
            <v>0</v>
          </cell>
          <cell r="CS37">
            <v>0</v>
          </cell>
        </row>
        <row r="38">
          <cell r="B38">
            <v>82032090</v>
          </cell>
          <cell r="C38" t="str">
            <v>20.053.00</v>
          </cell>
          <cell r="D38" t="str">
            <v>Pinças para sombrancelhas</v>
          </cell>
          <cell r="E38">
            <v>0.2</v>
          </cell>
          <cell r="F38">
            <v>0.57730000000000004</v>
          </cell>
          <cell r="G38"/>
          <cell r="H38">
            <v>0.18</v>
          </cell>
          <cell r="I38">
            <v>0.61080000000000001</v>
          </cell>
          <cell r="J38">
            <v>0.72866341463414641</v>
          </cell>
          <cell r="K38">
            <v>0.72866341463414641</v>
          </cell>
          <cell r="L38">
            <v>0.88581463414634132</v>
          </cell>
          <cell r="M38">
            <v>0.88581463414634132</v>
          </cell>
          <cell r="N38"/>
          <cell r="O38">
            <v>0.18</v>
          </cell>
          <cell r="P38">
            <v>0.18</v>
          </cell>
          <cell r="Q38">
            <v>0.5968</v>
          </cell>
          <cell r="R38">
            <v>0.71363902439024374</v>
          </cell>
          <cell r="S38">
            <v>0.86942439024390206</v>
          </cell>
          <cell r="T38"/>
          <cell r="U38">
            <v>0.18</v>
          </cell>
          <cell r="V38">
            <v>0.90400000000000003</v>
          </cell>
          <cell r="W38">
            <v>0.90399999999999991</v>
          </cell>
          <cell r="X38">
            <v>1.0770909090909089</v>
          </cell>
          <cell r="Y38"/>
          <cell r="Z38">
            <v>0.18</v>
          </cell>
          <cell r="AA38">
            <v>0.61080000000000001</v>
          </cell>
          <cell r="AB38">
            <v>0.72866341463414641</v>
          </cell>
          <cell r="AC38">
            <v>0.88581463414634132</v>
          </cell>
          <cell r="AD38"/>
          <cell r="AE38">
            <v>0.17</v>
          </cell>
          <cell r="AF38">
            <v>0.51</v>
          </cell>
          <cell r="AG38">
            <v>0.60096385542168673</v>
          </cell>
          <cell r="AH38">
            <v>0.153</v>
          </cell>
          <cell r="AI38">
            <v>0.22245783132530117</v>
          </cell>
          <cell r="AJ38">
            <v>0.74650602409638567</v>
          </cell>
          <cell r="AK38">
            <v>0.153</v>
          </cell>
          <cell r="AL38">
            <v>0.33359036144578336</v>
          </cell>
          <cell r="AM38"/>
          <cell r="AN38">
            <v>0.17</v>
          </cell>
          <cell r="AO38">
            <v>0.51</v>
          </cell>
          <cell r="AP38">
            <v>0.60096385542168673</v>
          </cell>
          <cell r="AQ38">
            <v>0.74650602409638567</v>
          </cell>
          <cell r="AR38"/>
          <cell r="AS38">
            <v>0.18</v>
          </cell>
          <cell r="AT38">
            <v>0.51</v>
          </cell>
          <cell r="AU38">
            <v>0.71256097560975573</v>
          </cell>
          <cell r="AV38">
            <v>0.76780487804878028</v>
          </cell>
          <cell r="AW38"/>
          <cell r="AX38">
            <v>0.18</v>
          </cell>
          <cell r="AY38">
            <v>0.5968</v>
          </cell>
          <cell r="AZ38">
            <v>0.81100487804878019</v>
          </cell>
          <cell r="BA38">
            <v>0.86942439024390206</v>
          </cell>
          <cell r="BB38"/>
          <cell r="BC38">
            <v>0.18</v>
          </cell>
          <cell r="BD38">
            <v>0</v>
          </cell>
          <cell r="BE38">
            <v>0</v>
          </cell>
          <cell r="BF38"/>
          <cell r="BG38">
            <v>0.18</v>
          </cell>
          <cell r="BH38">
            <v>0.5968</v>
          </cell>
          <cell r="BI38">
            <v>0.81100487804878019</v>
          </cell>
          <cell r="BJ38">
            <v>0.86942439024390206</v>
          </cell>
          <cell r="BK38"/>
          <cell r="BL38">
            <v>0.18</v>
          </cell>
          <cell r="BM38">
            <v>0.7</v>
          </cell>
          <cell r="BN38">
            <v>0.92804878048780459</v>
          </cell>
          <cell r="BO38">
            <v>0.99024390243902416</v>
          </cell>
          <cell r="BP38"/>
          <cell r="BQ38">
            <v>0.18</v>
          </cell>
          <cell r="BR38">
            <v>0.5968</v>
          </cell>
          <cell r="BS38">
            <v>0.48099999999999998</v>
          </cell>
          <cell r="BT38">
            <v>0.81100487804878019</v>
          </cell>
          <cell r="BU38">
            <v>0.86942439024390206</v>
          </cell>
          <cell r="BV38"/>
          <cell r="BW38">
            <v>0.17</v>
          </cell>
          <cell r="BX38">
            <v>0.17</v>
          </cell>
          <cell r="BY38">
            <v>0.43</v>
          </cell>
          <cell r="BZ38">
            <v>0.6</v>
          </cell>
          <cell r="CA38">
            <v>0.65159999999999996</v>
          </cell>
          <cell r="CB38"/>
          <cell r="CC38">
            <v>0.17</v>
          </cell>
          <cell r="CD38" t="str">
            <v>*</v>
          </cell>
          <cell r="CE38"/>
          <cell r="CF38">
            <v>0.18</v>
          </cell>
          <cell r="CG38">
            <v>0.16500000000000001</v>
          </cell>
          <cell r="CH38">
            <v>0.13400000000000001</v>
          </cell>
          <cell r="CI38">
            <v>0.19500000000000001</v>
          </cell>
          <cell r="CJ38">
            <v>0.16400000000000001</v>
          </cell>
          <cell r="CK38"/>
          <cell r="CL38">
            <v>0.17</v>
          </cell>
          <cell r="CM38">
            <v>0.5</v>
          </cell>
          <cell r="CN38">
            <v>0.68072289156626509</v>
          </cell>
          <cell r="CO38">
            <v>0.73493975903614461</v>
          </cell>
          <cell r="CP38"/>
          <cell r="CQ38">
            <v>0.17</v>
          </cell>
          <cell r="CR38">
            <v>0</v>
          </cell>
          <cell r="CS38">
            <v>0</v>
          </cell>
        </row>
        <row r="39">
          <cell r="B39">
            <v>82141000</v>
          </cell>
          <cell r="C39" t="str">
            <v>20.054.00</v>
          </cell>
          <cell r="D39" t="str">
            <v>Espátulas (artigos de cutelaria)</v>
          </cell>
          <cell r="E39">
            <v>0.2</v>
          </cell>
          <cell r="F39">
            <v>0.57730000000000004</v>
          </cell>
          <cell r="G39"/>
          <cell r="H39">
            <v>0.18</v>
          </cell>
          <cell r="I39">
            <v>0.63639999999999997</v>
          </cell>
          <cell r="J39">
            <v>0.75613658536585349</v>
          </cell>
          <cell r="K39">
            <v>0.75613658536585349</v>
          </cell>
          <cell r="L39">
            <v>0.91578536585365855</v>
          </cell>
          <cell r="M39">
            <v>0.91578536585365855</v>
          </cell>
          <cell r="N39"/>
          <cell r="O39">
            <v>0.18</v>
          </cell>
          <cell r="P39">
            <v>0.18</v>
          </cell>
          <cell r="Q39">
            <v>0.5968</v>
          </cell>
          <cell r="R39">
            <v>0.71363902439024374</v>
          </cell>
          <cell r="S39">
            <v>0.86942439024390206</v>
          </cell>
          <cell r="T39"/>
          <cell r="U39">
            <v>0.18</v>
          </cell>
          <cell r="V39">
            <v>0.86880000000000002</v>
          </cell>
          <cell r="W39">
            <v>0.86880000000000002</v>
          </cell>
          <cell r="X39">
            <v>1.0386909090909091</v>
          </cell>
          <cell r="Y39"/>
          <cell r="Z39">
            <v>0.18</v>
          </cell>
          <cell r="AA39">
            <v>0.63639999999999997</v>
          </cell>
          <cell r="AB39">
            <v>0.75613658536585349</v>
          </cell>
          <cell r="AC39">
            <v>0.91578536585365855</v>
          </cell>
          <cell r="AD39"/>
          <cell r="AE39">
            <v>0.17</v>
          </cell>
          <cell r="AF39">
            <v>0.51</v>
          </cell>
          <cell r="AG39">
            <v>0.60096385542168673</v>
          </cell>
          <cell r="AH39">
            <v>0.153</v>
          </cell>
          <cell r="AI39">
            <v>0.22245783132530117</v>
          </cell>
          <cell r="AJ39">
            <v>0.74650602409638567</v>
          </cell>
          <cell r="AK39">
            <v>0.153</v>
          </cell>
          <cell r="AL39">
            <v>0.33359036144578336</v>
          </cell>
          <cell r="AM39"/>
          <cell r="AN39">
            <v>0.17</v>
          </cell>
          <cell r="AO39">
            <v>0.51</v>
          </cell>
          <cell r="AP39">
            <v>0.60096385542168673</v>
          </cell>
          <cell r="AQ39">
            <v>0.74650602409638567</v>
          </cell>
          <cell r="AR39"/>
          <cell r="AS39">
            <v>0.18</v>
          </cell>
          <cell r="AT39">
            <v>0.51</v>
          </cell>
          <cell r="AU39">
            <v>0.71256097560975573</v>
          </cell>
          <cell r="AV39">
            <v>0.76780487804878028</v>
          </cell>
          <cell r="AW39"/>
          <cell r="AX39">
            <v>0.18</v>
          </cell>
          <cell r="AY39">
            <v>0.5968</v>
          </cell>
          <cell r="AZ39">
            <v>0.81100487804878019</v>
          </cell>
          <cell r="BA39">
            <v>0.86942439024390206</v>
          </cell>
          <cell r="BB39"/>
          <cell r="BC39">
            <v>0.18</v>
          </cell>
          <cell r="BD39">
            <v>0</v>
          </cell>
          <cell r="BE39">
            <v>0</v>
          </cell>
          <cell r="BF39"/>
          <cell r="BG39">
            <v>0.18</v>
          </cell>
          <cell r="BH39">
            <v>0.5968</v>
          </cell>
          <cell r="BI39">
            <v>0.81100487804878019</v>
          </cell>
          <cell r="BJ39">
            <v>0.86942439024390206</v>
          </cell>
          <cell r="BK39"/>
          <cell r="BL39">
            <v>0.18</v>
          </cell>
          <cell r="BM39">
            <v>0.7</v>
          </cell>
          <cell r="BN39">
            <v>0.92804878048780459</v>
          </cell>
          <cell r="BO39">
            <v>0.99024390243902416</v>
          </cell>
          <cell r="BP39"/>
          <cell r="BQ39">
            <v>0.18</v>
          </cell>
          <cell r="BR39">
            <v>0.5968</v>
          </cell>
          <cell r="BS39">
            <v>0.48099999999999998</v>
          </cell>
          <cell r="BT39">
            <v>0.81100487804878019</v>
          </cell>
          <cell r="BU39">
            <v>0.86942439024390206</v>
          </cell>
          <cell r="BV39"/>
          <cell r="BW39">
            <v>0.17</v>
          </cell>
          <cell r="BX39">
            <v>0.2</v>
          </cell>
          <cell r="BY39">
            <v>0.43</v>
          </cell>
          <cell r="BZ39">
            <v>0.6</v>
          </cell>
          <cell r="CA39">
            <v>0.65159999999999996</v>
          </cell>
          <cell r="CB39"/>
          <cell r="CC39">
            <v>0.17</v>
          </cell>
          <cell r="CD39" t="str">
            <v>*</v>
          </cell>
          <cell r="CE39"/>
          <cell r="CF39">
            <v>0.18</v>
          </cell>
          <cell r="CG39">
            <v>0.16500000000000001</v>
          </cell>
          <cell r="CH39">
            <v>0.13400000000000001</v>
          </cell>
          <cell r="CI39">
            <v>0.19500000000000001</v>
          </cell>
          <cell r="CJ39">
            <v>0.16400000000000001</v>
          </cell>
          <cell r="CK39"/>
          <cell r="CL39">
            <v>0.17</v>
          </cell>
          <cell r="CM39">
            <v>0.5</v>
          </cell>
          <cell r="CN39">
            <v>0.68072289156626509</v>
          </cell>
          <cell r="CO39">
            <v>0.73493975903614461</v>
          </cell>
          <cell r="CP39"/>
          <cell r="CQ39">
            <v>0.17</v>
          </cell>
          <cell r="CR39">
            <v>0</v>
          </cell>
          <cell r="CS39">
            <v>0</v>
          </cell>
        </row>
        <row r="40">
          <cell r="B40">
            <v>82142000</v>
          </cell>
          <cell r="C40" t="str">
            <v>20.055.00</v>
          </cell>
          <cell r="D40" t="str">
            <v>Utensílios e sortidos de utensílios de manicuros ou de pedicuros (incluídas as limas para unhas)</v>
          </cell>
          <cell r="E40">
            <v>0.2</v>
          </cell>
          <cell r="F40">
            <v>0.57730000000000004</v>
          </cell>
          <cell r="G40"/>
          <cell r="H40">
            <v>0.18</v>
          </cell>
          <cell r="I40">
            <v>0.80649999999999999</v>
          </cell>
          <cell r="J40">
            <v>0.93868292682926824</v>
          </cell>
          <cell r="K40">
            <v>0.93868292682926824</v>
          </cell>
          <cell r="L40">
            <v>1.1149268292682923</v>
          </cell>
          <cell r="M40">
            <v>1.1149268292682923</v>
          </cell>
          <cell r="N40"/>
          <cell r="O40">
            <v>0.18</v>
          </cell>
          <cell r="P40">
            <v>0.18</v>
          </cell>
          <cell r="Q40">
            <v>0.5968</v>
          </cell>
          <cell r="R40">
            <v>0.71363902439024374</v>
          </cell>
          <cell r="S40">
            <v>0.86942439024390206</v>
          </cell>
          <cell r="T40"/>
          <cell r="U40">
            <v>0.18</v>
          </cell>
          <cell r="V40">
            <v>0.8276</v>
          </cell>
          <cell r="W40">
            <v>0.82759999999999989</v>
          </cell>
          <cell r="X40">
            <v>0.99374545454545427</v>
          </cell>
          <cell r="Y40"/>
          <cell r="Z40">
            <v>0.18</v>
          </cell>
          <cell r="AA40">
            <v>0.80649999999999999</v>
          </cell>
          <cell r="AB40">
            <v>0.93868292682926824</v>
          </cell>
          <cell r="AC40">
            <v>1.1149268292682923</v>
          </cell>
          <cell r="AD40"/>
          <cell r="AE40">
            <v>0.17</v>
          </cell>
          <cell r="AF40">
            <v>0.51</v>
          </cell>
          <cell r="AG40">
            <v>0.60096385542168673</v>
          </cell>
          <cell r="AH40">
            <v>0.153</v>
          </cell>
          <cell r="AI40">
            <v>0.22245783132530117</v>
          </cell>
          <cell r="AJ40">
            <v>0.74650602409638567</v>
          </cell>
          <cell r="AK40">
            <v>0.153</v>
          </cell>
          <cell r="AL40">
            <v>0.33359036144578336</v>
          </cell>
          <cell r="AM40"/>
          <cell r="AN40">
            <v>0.17</v>
          </cell>
          <cell r="AO40">
            <v>0.51</v>
          </cell>
          <cell r="AP40">
            <v>0.60096385542168673</v>
          </cell>
          <cell r="AQ40">
            <v>0.74650602409638567</v>
          </cell>
          <cell r="AR40"/>
          <cell r="AS40">
            <v>0.18</v>
          </cell>
          <cell r="AT40">
            <v>0.51</v>
          </cell>
          <cell r="AU40">
            <v>0.71256097560975573</v>
          </cell>
          <cell r="AV40">
            <v>0.76780487804878028</v>
          </cell>
          <cell r="AW40"/>
          <cell r="AX40">
            <v>0.18</v>
          </cell>
          <cell r="AY40">
            <v>0.5968</v>
          </cell>
          <cell r="AZ40">
            <v>0.81100487804878019</v>
          </cell>
          <cell r="BA40">
            <v>0.86942439024390206</v>
          </cell>
          <cell r="BB40"/>
          <cell r="BC40">
            <v>0.18</v>
          </cell>
          <cell r="BD40">
            <v>0</v>
          </cell>
          <cell r="BE40">
            <v>0</v>
          </cell>
          <cell r="BF40"/>
          <cell r="BG40">
            <v>0.18</v>
          </cell>
          <cell r="BH40">
            <v>0.5968</v>
          </cell>
          <cell r="BI40">
            <v>0.81100487804878019</v>
          </cell>
          <cell r="BJ40">
            <v>0.86942439024390206</v>
          </cell>
          <cell r="BK40"/>
          <cell r="BL40">
            <v>0.18</v>
          </cell>
          <cell r="BM40">
            <v>0.7</v>
          </cell>
          <cell r="BN40">
            <v>0.92804878048780459</v>
          </cell>
          <cell r="BO40">
            <v>0.99024390243902416</v>
          </cell>
          <cell r="BP40"/>
          <cell r="BQ40">
            <v>0.18</v>
          </cell>
          <cell r="BR40">
            <v>0.5968</v>
          </cell>
          <cell r="BS40">
            <v>0.48099999999999998</v>
          </cell>
          <cell r="BT40">
            <v>0.81100487804878019</v>
          </cell>
          <cell r="BU40">
            <v>0.86942439024390206</v>
          </cell>
          <cell r="BV40"/>
          <cell r="BW40">
            <v>0.17</v>
          </cell>
          <cell r="BX40">
            <v>0.2</v>
          </cell>
          <cell r="BY40">
            <v>0.43</v>
          </cell>
          <cell r="BZ40">
            <v>0.6</v>
          </cell>
          <cell r="CA40">
            <v>0.65159999999999996</v>
          </cell>
          <cell r="CB40"/>
          <cell r="CC40">
            <v>0.17</v>
          </cell>
          <cell r="CD40" t="str">
            <v>*</v>
          </cell>
          <cell r="CE40"/>
          <cell r="CF40">
            <v>0.18</v>
          </cell>
          <cell r="CG40">
            <v>0.16500000000000001</v>
          </cell>
          <cell r="CH40">
            <v>0.13400000000000001</v>
          </cell>
          <cell r="CI40">
            <v>0.19500000000000001</v>
          </cell>
          <cell r="CJ40">
            <v>0.16400000000000001</v>
          </cell>
          <cell r="CK40"/>
          <cell r="CL40">
            <v>0.17</v>
          </cell>
          <cell r="CM40">
            <v>0.5</v>
          </cell>
          <cell r="CN40">
            <v>0.68072289156626509</v>
          </cell>
          <cell r="CO40">
            <v>0.73493975903614461</v>
          </cell>
          <cell r="CP40"/>
          <cell r="CQ40">
            <v>0.17</v>
          </cell>
          <cell r="CR40">
            <v>0</v>
          </cell>
          <cell r="CS40">
            <v>0</v>
          </cell>
        </row>
        <row r="41">
          <cell r="B41">
            <v>84212100</v>
          </cell>
          <cell r="C41" t="str">
            <v>-</v>
          </cell>
          <cell r="D41" t="str">
            <v>Aparelhos para filtrar ou depurar água - Purificadores de água</v>
          </cell>
          <cell r="E41">
            <v>0.2</v>
          </cell>
          <cell r="F41">
            <v>0.35970000000000002</v>
          </cell>
          <cell r="G41"/>
          <cell r="H41">
            <v>0.18</v>
          </cell>
          <cell r="I41">
            <v>0.35970000000000002</v>
          </cell>
          <cell r="J41">
            <v>0.4591902439024389</v>
          </cell>
          <cell r="K41">
            <v>0.4591902439024389</v>
          </cell>
          <cell r="L41">
            <v>0.59184390243902429</v>
          </cell>
          <cell r="M41">
            <v>0.59184390243902429</v>
          </cell>
          <cell r="N41"/>
          <cell r="O41">
            <v>0.18</v>
          </cell>
          <cell r="P41">
            <v>0.18</v>
          </cell>
          <cell r="Q41">
            <v>0.45</v>
          </cell>
          <cell r="R41">
            <v>0.55609756097560958</v>
          </cell>
          <cell r="S41">
            <v>0.69756097560975583</v>
          </cell>
          <cell r="T41"/>
          <cell r="U41">
            <v>0.18</v>
          </cell>
          <cell r="V41">
            <v>0.34189999999999998</v>
          </cell>
          <cell r="W41">
            <v>0.34189999999999987</v>
          </cell>
          <cell r="X41">
            <v>0.46389090909090891</v>
          </cell>
          <cell r="Y41"/>
          <cell r="Z41">
            <v>0.18</v>
          </cell>
          <cell r="AA41">
            <v>0.34189999999999998</v>
          </cell>
          <cell r="AB41">
            <v>0.44008780487804855</v>
          </cell>
          <cell r="AC41">
            <v>0.5710048780487802</v>
          </cell>
          <cell r="AD41"/>
          <cell r="AE41">
            <v>0.17</v>
          </cell>
          <cell r="AF41">
            <v>0.34189999999999998</v>
          </cell>
          <cell r="AG41">
            <v>0.42273734939759033</v>
          </cell>
          <cell r="AH41">
            <v>0.10256999999999999</v>
          </cell>
          <cell r="AI41">
            <v>0.16898987951807243</v>
          </cell>
          <cell r="AJ41">
            <v>0.55207710843373481</v>
          </cell>
          <cell r="AK41">
            <v>0.10256999999999999</v>
          </cell>
          <cell r="AL41">
            <v>0.27526168674698792</v>
          </cell>
          <cell r="AM41"/>
          <cell r="AN41">
            <v>0.17</v>
          </cell>
          <cell r="AO41">
            <v>0.34189999999999998</v>
          </cell>
          <cell r="AP41">
            <v>0.42273734939759033</v>
          </cell>
          <cell r="AQ41">
            <v>0.55207710843373481</v>
          </cell>
          <cell r="AR41"/>
          <cell r="AS41">
            <v>0.18</v>
          </cell>
          <cell r="AT41">
            <v>0.34189999999999998</v>
          </cell>
          <cell r="AU41">
            <v>0.52191097560975575</v>
          </cell>
          <cell r="AV41">
            <v>0.5710048780487802</v>
          </cell>
          <cell r="AW41"/>
          <cell r="AX41">
            <v>0.18</v>
          </cell>
          <cell r="AY41">
            <v>0.6</v>
          </cell>
          <cell r="AZ41">
            <v>0.81463414634146325</v>
          </cell>
          <cell r="BA41">
            <v>0.87317073170731696</v>
          </cell>
          <cell r="BB41"/>
          <cell r="BC41">
            <v>0.18</v>
          </cell>
          <cell r="BD41">
            <v>0</v>
          </cell>
          <cell r="BE41">
            <v>0</v>
          </cell>
          <cell r="BF41"/>
          <cell r="BG41">
            <v>0.18</v>
          </cell>
          <cell r="BH41">
            <v>0.35970000000000002</v>
          </cell>
          <cell r="BI41">
            <v>0.5420987804878048</v>
          </cell>
          <cell r="BJ41">
            <v>0.59184390243902429</v>
          </cell>
          <cell r="BK41"/>
          <cell r="BL41">
            <v>0.18</v>
          </cell>
          <cell r="BM41">
            <v>0.7</v>
          </cell>
          <cell r="BN41">
            <v>0.92804878048780459</v>
          </cell>
          <cell r="BO41">
            <v>0.99024390243902416</v>
          </cell>
          <cell r="BP41"/>
          <cell r="BQ41">
            <v>0.18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/>
          <cell r="BW41">
            <v>0.17</v>
          </cell>
          <cell r="BX41">
            <v>0.17</v>
          </cell>
          <cell r="BY41">
            <v>0</v>
          </cell>
          <cell r="BZ41">
            <v>0</v>
          </cell>
          <cell r="CA41">
            <v>0</v>
          </cell>
          <cell r="CB41"/>
          <cell r="CC41">
            <v>0.17</v>
          </cell>
          <cell r="CD41" t="str">
            <v>*</v>
          </cell>
          <cell r="CE41"/>
          <cell r="CF41">
            <v>0.18</v>
          </cell>
          <cell r="CG41">
            <v>0.16500000000000001</v>
          </cell>
          <cell r="CH41">
            <v>0.13400000000000001</v>
          </cell>
          <cell r="CI41">
            <v>0.19500000000000001</v>
          </cell>
          <cell r="CJ41">
            <v>0.16400000000000001</v>
          </cell>
          <cell r="CK41"/>
          <cell r="CL41">
            <v>0.17</v>
          </cell>
          <cell r="CM41">
            <v>0.35</v>
          </cell>
          <cell r="CN41">
            <v>0.51265060240963867</v>
          </cell>
          <cell r="CO41">
            <v>0.56144578313253035</v>
          </cell>
          <cell r="CP41"/>
          <cell r="CQ41">
            <v>0.17</v>
          </cell>
          <cell r="CR41">
            <v>0</v>
          </cell>
          <cell r="CS41">
            <v>0</v>
          </cell>
        </row>
        <row r="42">
          <cell r="B42">
            <v>85163200</v>
          </cell>
          <cell r="C42" t="str">
            <v>-</v>
          </cell>
          <cell r="D42" t="str">
            <v>Outros aparelhos para arranjos do cabelo</v>
          </cell>
          <cell r="E42">
            <v>0.2</v>
          </cell>
          <cell r="F42">
            <v>0.50529999999999997</v>
          </cell>
          <cell r="G42"/>
          <cell r="H42">
            <v>0.18</v>
          </cell>
          <cell r="I42">
            <v>0.50529999999999997</v>
          </cell>
          <cell r="J42">
            <v>0.61544390243902436</v>
          </cell>
          <cell r="K42">
            <v>0.61544390243902436</v>
          </cell>
          <cell r="L42">
            <v>0.76230243902438999</v>
          </cell>
          <cell r="M42">
            <v>0.76230243902438999</v>
          </cell>
          <cell r="N42"/>
          <cell r="O42">
            <v>0.18</v>
          </cell>
          <cell r="P42">
            <v>0.18</v>
          </cell>
          <cell r="Q42">
            <v>0.45</v>
          </cell>
          <cell r="R42">
            <v>0.55609756097560958</v>
          </cell>
          <cell r="S42">
            <v>0.69756097560975583</v>
          </cell>
          <cell r="T42"/>
          <cell r="U42">
            <v>0.18</v>
          </cell>
          <cell r="V42">
            <v>0.44450000000000001</v>
          </cell>
          <cell r="W42">
            <v>0.44450000000000012</v>
          </cell>
          <cell r="X42">
            <v>0.57581818181818178</v>
          </cell>
          <cell r="Y42"/>
          <cell r="Z42">
            <v>0.18</v>
          </cell>
          <cell r="AA42">
            <v>0.44450000000000001</v>
          </cell>
          <cell r="AB42">
            <v>0.55019512195121956</v>
          </cell>
          <cell r="AC42">
            <v>0.69112195121951192</v>
          </cell>
          <cell r="AD42"/>
          <cell r="AE42">
            <v>0.17</v>
          </cell>
          <cell r="AF42">
            <v>0.44450000000000001</v>
          </cell>
          <cell r="AG42">
            <v>0.53151807228915682</v>
          </cell>
          <cell r="AH42">
            <v>0.13335</v>
          </cell>
          <cell r="AI42">
            <v>0.20162409638554246</v>
          </cell>
          <cell r="AJ42">
            <v>0.67074698795180732</v>
          </cell>
          <cell r="AK42">
            <v>0.13335</v>
          </cell>
          <cell r="AL42">
            <v>0.31086265060240992</v>
          </cell>
          <cell r="AM42"/>
          <cell r="AN42">
            <v>0.17</v>
          </cell>
          <cell r="AO42">
            <v>0.44450000000000001</v>
          </cell>
          <cell r="AP42">
            <v>0.53151807228915682</v>
          </cell>
          <cell r="AQ42">
            <v>0.67074698795180732</v>
          </cell>
          <cell r="AR42"/>
          <cell r="AS42">
            <v>0.18</v>
          </cell>
          <cell r="AT42">
            <v>0.44450000000000001</v>
          </cell>
          <cell r="AU42">
            <v>0.63827439024390231</v>
          </cell>
          <cell r="AV42">
            <v>0.69112195121951192</v>
          </cell>
          <cell r="AW42"/>
          <cell r="AX42">
            <v>0.18</v>
          </cell>
          <cell r="AY42">
            <v>0.65</v>
          </cell>
          <cell r="AZ42">
            <v>0.8713414634146337</v>
          </cell>
          <cell r="BA42">
            <v>0.93170731707317045</v>
          </cell>
          <cell r="BB42"/>
          <cell r="BC42">
            <v>0.18</v>
          </cell>
          <cell r="BD42">
            <v>0</v>
          </cell>
          <cell r="BE42">
            <v>0</v>
          </cell>
          <cell r="BF42"/>
          <cell r="BG42">
            <v>0.18</v>
          </cell>
          <cell r="BH42">
            <v>0.50529999999999997</v>
          </cell>
          <cell r="BI42">
            <v>0.70723048780487785</v>
          </cell>
          <cell r="BJ42">
            <v>0.76230243902438999</v>
          </cell>
          <cell r="BK42"/>
          <cell r="BL42">
            <v>0.18</v>
          </cell>
          <cell r="BM42">
            <v>0.7</v>
          </cell>
          <cell r="BN42">
            <v>0.92804878048780459</v>
          </cell>
          <cell r="BO42">
            <v>0.99024390243902416</v>
          </cell>
          <cell r="BP42"/>
          <cell r="BQ42">
            <v>0.18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/>
          <cell r="BW42">
            <v>0.17</v>
          </cell>
          <cell r="BX42">
            <v>0.17</v>
          </cell>
          <cell r="BY42">
            <v>0</v>
          </cell>
          <cell r="BZ42">
            <v>0</v>
          </cell>
          <cell r="CA42">
            <v>0</v>
          </cell>
          <cell r="CB42"/>
          <cell r="CC42">
            <v>0.17</v>
          </cell>
          <cell r="CD42" t="str">
            <v>*</v>
          </cell>
          <cell r="CE42"/>
          <cell r="CF42">
            <v>0.18</v>
          </cell>
          <cell r="CG42">
            <v>0.16500000000000001</v>
          </cell>
          <cell r="CH42">
            <v>0.13400000000000001</v>
          </cell>
          <cell r="CI42">
            <v>0.19500000000000001</v>
          </cell>
          <cell r="CJ42">
            <v>0.16400000000000001</v>
          </cell>
          <cell r="CK42"/>
          <cell r="CL42">
            <v>0.17</v>
          </cell>
          <cell r="CM42">
            <v>0.35</v>
          </cell>
          <cell r="CN42">
            <v>0.51265060240963867</v>
          </cell>
          <cell r="CO42">
            <v>0.56144578313253035</v>
          </cell>
          <cell r="CP42"/>
          <cell r="CQ42">
            <v>0.17</v>
          </cell>
          <cell r="CR42">
            <v>0</v>
          </cell>
          <cell r="CS42">
            <v>0</v>
          </cell>
        </row>
        <row r="43">
          <cell r="B43">
            <v>96032</v>
          </cell>
          <cell r="C43" t="str">
            <v>20.057.00</v>
          </cell>
          <cell r="D43" t="str">
            <v>Escovas e pincéis de barba, escovas para cabelos, para cílios ou para unhas e outras escovas de toucador de pessoas, incluídas as que sejam partes de aparelhos, exceto escovas de dentes.</v>
          </cell>
          <cell r="E43">
            <v>0.2</v>
          </cell>
          <cell r="F43">
            <v>0.56110000000000004</v>
          </cell>
          <cell r="G43"/>
          <cell r="H43">
            <v>0.18</v>
          </cell>
          <cell r="I43">
            <v>0.6714</v>
          </cell>
          <cell r="J43">
            <v>0.6714</v>
          </cell>
          <cell r="K43">
            <v>0.79369756097560962</v>
          </cell>
          <cell r="L43">
            <v>0.8233454545454546</v>
          </cell>
          <cell r="M43">
            <v>0.95676097560975593</v>
          </cell>
          <cell r="N43"/>
          <cell r="O43">
            <v>0.18</v>
          </cell>
          <cell r="P43">
            <v>0.18</v>
          </cell>
          <cell r="Q43">
            <v>0.58040000000000003</v>
          </cell>
          <cell r="R43">
            <v>0.69603902439024368</v>
          </cell>
          <cell r="S43">
            <v>0.85022439024390217</v>
          </cell>
          <cell r="T43"/>
          <cell r="U43">
            <v>0.18</v>
          </cell>
          <cell r="V43">
            <v>0.86550000000000005</v>
          </cell>
          <cell r="W43">
            <v>0.86549999999999994</v>
          </cell>
          <cell r="X43">
            <v>1.0350909090909091</v>
          </cell>
          <cell r="Y43"/>
          <cell r="Z43">
            <v>0.18</v>
          </cell>
          <cell r="AA43">
            <v>0.60319999999999996</v>
          </cell>
          <cell r="AB43">
            <v>0.72050731707317062</v>
          </cell>
          <cell r="AC43">
            <v>0.87691707317073164</v>
          </cell>
          <cell r="AD43"/>
          <cell r="AE43">
            <v>0.17</v>
          </cell>
          <cell r="AF43">
            <v>0.51</v>
          </cell>
          <cell r="AG43">
            <v>0.60096385542168673</v>
          </cell>
          <cell r="AH43">
            <v>0.153</v>
          </cell>
          <cell r="AI43">
            <v>0.22245783132530117</v>
          </cell>
          <cell r="AJ43">
            <v>0.74650602409638567</v>
          </cell>
          <cell r="AK43">
            <v>0.153</v>
          </cell>
          <cell r="AL43">
            <v>0.33359036144578336</v>
          </cell>
          <cell r="AM43"/>
          <cell r="AN43">
            <v>0.17</v>
          </cell>
          <cell r="AO43">
            <v>0.51</v>
          </cell>
          <cell r="AP43">
            <v>0.60096385542168673</v>
          </cell>
          <cell r="AQ43">
            <v>0.74650602409638567</v>
          </cell>
          <cell r="AR43"/>
          <cell r="AS43">
            <v>0.18</v>
          </cell>
          <cell r="AT43">
            <v>0.51</v>
          </cell>
          <cell r="AU43">
            <v>0.71256097560975573</v>
          </cell>
          <cell r="AV43">
            <v>0.76780487804878028</v>
          </cell>
          <cell r="AW43"/>
          <cell r="AX43">
            <v>0.18</v>
          </cell>
          <cell r="AY43">
            <v>0.58040000000000003</v>
          </cell>
          <cell r="AZ43">
            <v>0.79240487804878024</v>
          </cell>
          <cell r="BA43">
            <v>0.85022439024390217</v>
          </cell>
          <cell r="BB43"/>
          <cell r="BC43">
            <v>0.18</v>
          </cell>
          <cell r="BD43">
            <v>0</v>
          </cell>
          <cell r="BE43">
            <v>0</v>
          </cell>
          <cell r="BF43"/>
          <cell r="BG43">
            <v>0.18</v>
          </cell>
          <cell r="BH43">
            <v>0.58040000000000003</v>
          </cell>
          <cell r="BI43">
            <v>0.79240487804878024</v>
          </cell>
          <cell r="BJ43">
            <v>0.85022439024390217</v>
          </cell>
          <cell r="BK43"/>
          <cell r="BL43">
            <v>0.18</v>
          </cell>
          <cell r="BM43">
            <v>0.7</v>
          </cell>
          <cell r="BN43">
            <v>0.92804878048780459</v>
          </cell>
          <cell r="BO43">
            <v>0.99024390243902416</v>
          </cell>
          <cell r="BP43"/>
          <cell r="BQ43">
            <v>0.18</v>
          </cell>
          <cell r="BR43">
            <v>0.58040000000000003</v>
          </cell>
          <cell r="BS43">
            <v>0.46579999999999999</v>
          </cell>
          <cell r="BT43">
            <v>0.79240487804878024</v>
          </cell>
          <cell r="BU43">
            <v>0.85022439024390217</v>
          </cell>
          <cell r="BV43"/>
          <cell r="BW43">
            <v>0.17</v>
          </cell>
          <cell r="BX43">
            <v>0.2</v>
          </cell>
          <cell r="BY43">
            <v>0.43</v>
          </cell>
          <cell r="BZ43">
            <v>0.6</v>
          </cell>
          <cell r="CA43">
            <v>0.65159999999999996</v>
          </cell>
          <cell r="CB43"/>
          <cell r="CC43">
            <v>0.17</v>
          </cell>
          <cell r="CD43" t="str">
            <v>*</v>
          </cell>
          <cell r="CE43"/>
          <cell r="CF43">
            <v>0.18</v>
          </cell>
          <cell r="CG43">
            <v>0.16500000000000001</v>
          </cell>
          <cell r="CH43">
            <v>0.13400000000000001</v>
          </cell>
          <cell r="CI43">
            <v>0.19500000000000001</v>
          </cell>
          <cell r="CJ43">
            <v>0.16400000000000001</v>
          </cell>
          <cell r="CK43"/>
          <cell r="CL43">
            <v>0.17</v>
          </cell>
          <cell r="CM43">
            <v>0.5</v>
          </cell>
          <cell r="CN43">
            <v>0.68072289156626509</v>
          </cell>
          <cell r="CO43">
            <v>0.73493975903614461</v>
          </cell>
          <cell r="CP43"/>
          <cell r="CQ43">
            <v>0.17</v>
          </cell>
          <cell r="CR43">
            <v>0</v>
          </cell>
          <cell r="CS43">
            <v>0</v>
          </cell>
        </row>
        <row r="44">
          <cell r="B44">
            <v>96033000</v>
          </cell>
          <cell r="C44" t="str">
            <v>20.059.00</v>
          </cell>
          <cell r="D44" t="str">
            <v>Pincéis para aplicação de produtos cosméticos</v>
          </cell>
          <cell r="E44">
            <v>0.2</v>
          </cell>
          <cell r="F44">
            <v>0.56110000000000004</v>
          </cell>
          <cell r="G44"/>
          <cell r="H44">
            <v>0.18</v>
          </cell>
          <cell r="I44">
            <v>0.45369999999999999</v>
          </cell>
          <cell r="J44">
            <v>0.56006829268292657</v>
          </cell>
          <cell r="K44">
            <v>0.56006829268292657</v>
          </cell>
          <cell r="L44">
            <v>0.70189268292682905</v>
          </cell>
          <cell r="M44">
            <v>0.70189268292682905</v>
          </cell>
          <cell r="N44"/>
          <cell r="O44">
            <v>0.18</v>
          </cell>
          <cell r="P44">
            <v>0.18</v>
          </cell>
          <cell r="Q44">
            <v>0.58040000000000003</v>
          </cell>
          <cell r="R44">
            <v>0.69603902439024368</v>
          </cell>
          <cell r="S44">
            <v>0.85022439024390217</v>
          </cell>
          <cell r="T44"/>
          <cell r="U44">
            <v>0.18</v>
          </cell>
          <cell r="V44">
            <v>0.89239999999999997</v>
          </cell>
          <cell r="W44">
            <v>0.89239999999999986</v>
          </cell>
          <cell r="X44">
            <v>1.0644363636363634</v>
          </cell>
          <cell r="Y44"/>
          <cell r="Z44">
            <v>0.18</v>
          </cell>
          <cell r="AA44">
            <v>0.45369999999999999</v>
          </cell>
          <cell r="AB44">
            <v>0.56006829268292657</v>
          </cell>
          <cell r="AC44">
            <v>0.70189268292682905</v>
          </cell>
          <cell r="AD44"/>
          <cell r="AE44">
            <v>0.17</v>
          </cell>
          <cell r="AF44">
            <v>0.51</v>
          </cell>
          <cell r="AG44">
            <v>0.60096385542168673</v>
          </cell>
          <cell r="AH44">
            <v>0.153</v>
          </cell>
          <cell r="AI44">
            <v>0.22245783132530117</v>
          </cell>
          <cell r="AJ44">
            <v>0.74650602409638567</v>
          </cell>
          <cell r="AK44">
            <v>0.153</v>
          </cell>
          <cell r="AL44">
            <v>0.33359036144578336</v>
          </cell>
          <cell r="AM44"/>
          <cell r="AN44">
            <v>0.17</v>
          </cell>
          <cell r="AO44">
            <v>0.51</v>
          </cell>
          <cell r="AP44">
            <v>0.60096385542168673</v>
          </cell>
          <cell r="AQ44">
            <v>0.74650602409638567</v>
          </cell>
          <cell r="AR44"/>
          <cell r="AS44">
            <v>0.18</v>
          </cell>
          <cell r="AT44">
            <v>0.51</v>
          </cell>
          <cell r="AU44">
            <v>0.71256097560975573</v>
          </cell>
          <cell r="AV44">
            <v>0.76780487804878028</v>
          </cell>
          <cell r="AW44"/>
          <cell r="AX44">
            <v>0.18</v>
          </cell>
          <cell r="AY44">
            <v>0.58040000000000003</v>
          </cell>
          <cell r="AZ44">
            <v>0.79240487804878024</v>
          </cell>
          <cell r="BA44">
            <v>0.85022439024390217</v>
          </cell>
          <cell r="BB44"/>
          <cell r="BC44">
            <v>0.18</v>
          </cell>
          <cell r="BD44">
            <v>0</v>
          </cell>
          <cell r="BE44">
            <v>0</v>
          </cell>
          <cell r="BF44"/>
          <cell r="BG44">
            <v>0.18</v>
          </cell>
          <cell r="BH44">
            <v>0.58040000000000003</v>
          </cell>
          <cell r="BI44">
            <v>0.79240487804878024</v>
          </cell>
          <cell r="BJ44">
            <v>0.85022439024390217</v>
          </cell>
          <cell r="BK44"/>
          <cell r="BL44">
            <v>0.18</v>
          </cell>
          <cell r="BM44">
            <v>0.7</v>
          </cell>
          <cell r="BN44">
            <v>0.92804878048780459</v>
          </cell>
          <cell r="BO44">
            <v>0.99024390243902416</v>
          </cell>
          <cell r="BP44"/>
          <cell r="BQ44">
            <v>0.18</v>
          </cell>
          <cell r="BR44">
            <v>0.58040000000000003</v>
          </cell>
          <cell r="BS44">
            <v>0.46579999999999999</v>
          </cell>
          <cell r="BT44">
            <v>0.79240487804878024</v>
          </cell>
          <cell r="BU44">
            <v>0.85022439024390217</v>
          </cell>
          <cell r="BV44"/>
          <cell r="BW44">
            <v>0.17</v>
          </cell>
          <cell r="BX44">
            <v>0.2</v>
          </cell>
          <cell r="BY44">
            <v>0.43</v>
          </cell>
          <cell r="BZ44">
            <v>0.6</v>
          </cell>
          <cell r="CA44">
            <v>0.65159999999999996</v>
          </cell>
          <cell r="CB44"/>
          <cell r="CC44">
            <v>0.17</v>
          </cell>
          <cell r="CD44" t="str">
            <v>*</v>
          </cell>
          <cell r="CE44"/>
          <cell r="CF44">
            <v>0.18</v>
          </cell>
          <cell r="CG44">
            <v>0.16500000000000001</v>
          </cell>
          <cell r="CH44">
            <v>0.13400000000000001</v>
          </cell>
          <cell r="CI44">
            <v>0.19500000000000001</v>
          </cell>
          <cell r="CJ44">
            <v>0.16400000000000001</v>
          </cell>
          <cell r="CK44"/>
          <cell r="CL44">
            <v>0.17</v>
          </cell>
          <cell r="CM44">
            <v>0.5</v>
          </cell>
          <cell r="CN44">
            <v>0.68072289156626509</v>
          </cell>
          <cell r="CO44">
            <v>0.73493975903614461</v>
          </cell>
          <cell r="CP44"/>
          <cell r="CQ44">
            <v>0.17</v>
          </cell>
          <cell r="CR44">
            <v>0</v>
          </cell>
          <cell r="CS44">
            <v>0</v>
          </cell>
        </row>
        <row r="45">
          <cell r="B45">
            <v>96050000</v>
          </cell>
          <cell r="C45" t="str">
            <v>20.060.00</v>
          </cell>
          <cell r="D45" t="str">
            <v>Sortidos de viagem, para toucador de pessoas para costura ou para limpeza de calçado ou de roupas</v>
          </cell>
          <cell r="E45">
            <v>0.2</v>
          </cell>
          <cell r="F45">
            <v>0.56110000000000004</v>
          </cell>
          <cell r="G45"/>
          <cell r="H45">
            <v>0.18</v>
          </cell>
          <cell r="I45">
            <v>0.6714</v>
          </cell>
          <cell r="J45">
            <v>0.79369756097560962</v>
          </cell>
          <cell r="K45">
            <v>0.79369756097560962</v>
          </cell>
          <cell r="L45">
            <v>0.95676097560975593</v>
          </cell>
          <cell r="M45">
            <v>0.95676097560975593</v>
          </cell>
          <cell r="N45"/>
          <cell r="O45">
            <v>0.18</v>
          </cell>
          <cell r="P45">
            <v>0.18</v>
          </cell>
          <cell r="Q45">
            <v>0.58040000000000003</v>
          </cell>
          <cell r="R45">
            <v>0.69603902439024368</v>
          </cell>
          <cell r="S45">
            <v>0.85022439024390217</v>
          </cell>
          <cell r="T45"/>
          <cell r="U45">
            <v>0.18</v>
          </cell>
          <cell r="V45">
            <v>0.77229999999999999</v>
          </cell>
          <cell r="W45">
            <v>0.77229999999999999</v>
          </cell>
          <cell r="X45">
            <v>0.93341818181818192</v>
          </cell>
          <cell r="Y45"/>
          <cell r="Z45">
            <v>0.18</v>
          </cell>
          <cell r="AA45">
            <v>0.6714</v>
          </cell>
          <cell r="AB45">
            <v>0.79369756097560962</v>
          </cell>
          <cell r="AC45">
            <v>0.95676097560975593</v>
          </cell>
          <cell r="AD45"/>
          <cell r="AE45">
            <v>0.17</v>
          </cell>
          <cell r="AF45">
            <v>0.51</v>
          </cell>
          <cell r="AG45">
            <v>0.60096385542168673</v>
          </cell>
          <cell r="AH45">
            <v>0.153</v>
          </cell>
          <cell r="AI45">
            <v>0.22245783132530117</v>
          </cell>
          <cell r="AJ45">
            <v>0.74650602409638567</v>
          </cell>
          <cell r="AK45">
            <v>0.153</v>
          </cell>
          <cell r="AL45">
            <v>0.33359036144578336</v>
          </cell>
          <cell r="AM45"/>
          <cell r="AN45">
            <v>0.17</v>
          </cell>
          <cell r="AO45">
            <v>0.51</v>
          </cell>
          <cell r="AP45">
            <v>0.60096385542168673</v>
          </cell>
          <cell r="AQ45">
            <v>0.74650602409638567</v>
          </cell>
          <cell r="AR45"/>
          <cell r="AS45">
            <v>0.18</v>
          </cell>
          <cell r="AT45">
            <v>0.51</v>
          </cell>
          <cell r="AU45">
            <v>0.71256097560975573</v>
          </cell>
          <cell r="AV45">
            <v>0.76780487804878028</v>
          </cell>
          <cell r="AW45"/>
          <cell r="AX45">
            <v>0.18</v>
          </cell>
          <cell r="AY45">
            <v>0.58040000000000003</v>
          </cell>
          <cell r="AZ45">
            <v>0.79240487804878024</v>
          </cell>
          <cell r="BA45">
            <v>0.85022439024390217</v>
          </cell>
          <cell r="BB45"/>
          <cell r="BC45">
            <v>0.18</v>
          </cell>
          <cell r="BD45">
            <v>0</v>
          </cell>
          <cell r="BE45">
            <v>0</v>
          </cell>
          <cell r="BF45"/>
          <cell r="BG45">
            <v>0.18</v>
          </cell>
          <cell r="BH45">
            <v>0.58040000000000003</v>
          </cell>
          <cell r="BI45">
            <v>0.79240487804878024</v>
          </cell>
          <cell r="BJ45">
            <v>0.85022439024390217</v>
          </cell>
          <cell r="BK45"/>
          <cell r="BL45">
            <v>0.18</v>
          </cell>
          <cell r="BM45">
            <v>0.7</v>
          </cell>
          <cell r="BN45">
            <v>0.92804878048780459</v>
          </cell>
          <cell r="BO45">
            <v>0.99024390243902416</v>
          </cell>
          <cell r="BP45"/>
          <cell r="BQ45">
            <v>0.18</v>
          </cell>
          <cell r="BR45">
            <v>0.58040000000000003</v>
          </cell>
          <cell r="BS45">
            <v>0.46579999999999999</v>
          </cell>
          <cell r="BT45">
            <v>0.79240487804878024</v>
          </cell>
          <cell r="BU45">
            <v>0.85022439024390217</v>
          </cell>
          <cell r="BV45"/>
          <cell r="BW45">
            <v>0.17</v>
          </cell>
          <cell r="BX45">
            <v>0.2</v>
          </cell>
          <cell r="BY45">
            <v>0.43</v>
          </cell>
          <cell r="BZ45">
            <v>0.6</v>
          </cell>
          <cell r="CA45">
            <v>0.65159999999999996</v>
          </cell>
          <cell r="CB45"/>
          <cell r="CC45">
            <v>0.17</v>
          </cell>
          <cell r="CD45" t="str">
            <v>*</v>
          </cell>
          <cell r="CE45"/>
          <cell r="CF45">
            <v>0.18</v>
          </cell>
          <cell r="CG45">
            <v>0.16500000000000001</v>
          </cell>
          <cell r="CH45">
            <v>0.13400000000000001</v>
          </cell>
          <cell r="CI45">
            <v>0.19500000000000001</v>
          </cell>
          <cell r="CJ45">
            <v>0.16400000000000001</v>
          </cell>
          <cell r="CK45"/>
          <cell r="CL45">
            <v>0.17</v>
          </cell>
          <cell r="CM45">
            <v>0.5</v>
          </cell>
          <cell r="CN45">
            <v>0.68072289156626509</v>
          </cell>
          <cell r="CO45">
            <v>0.73493975903614461</v>
          </cell>
          <cell r="CP45"/>
          <cell r="CQ45">
            <v>0.17</v>
          </cell>
          <cell r="CR45">
            <v>0</v>
          </cell>
          <cell r="CS45">
            <v>0</v>
          </cell>
        </row>
        <row r="46">
          <cell r="B46">
            <v>9615</v>
          </cell>
          <cell r="C46" t="str">
            <v>20.061.00</v>
          </cell>
          <cell r="D46" t="str">
            <v>Pentes, travessas para cabelo e artigos semelhantes, grampos (alfinetes) para cabelo, pinças (pinceguiches), onduladores, bobes (rolo) e artefatos semelhantes para penteados, e suas partes, exceto os da posição 8516 e suas partes.</v>
          </cell>
          <cell r="E46">
            <v>0.2</v>
          </cell>
          <cell r="F46">
            <v>0.56110000000000004</v>
          </cell>
          <cell r="G46"/>
          <cell r="H46">
            <v>0.18</v>
          </cell>
          <cell r="I46">
            <v>0.73350000000000004</v>
          </cell>
          <cell r="J46">
            <v>0.86034146341463402</v>
          </cell>
          <cell r="K46">
            <v>0.86034146341463402</v>
          </cell>
          <cell r="L46">
            <v>1.0294634146341464</v>
          </cell>
          <cell r="M46">
            <v>1.0294634146341464</v>
          </cell>
          <cell r="N46"/>
          <cell r="O46">
            <v>0.18</v>
          </cell>
          <cell r="P46">
            <v>0.18</v>
          </cell>
          <cell r="Q46">
            <v>0.58040000000000003</v>
          </cell>
          <cell r="R46">
            <v>0.69603902439024368</v>
          </cell>
          <cell r="S46">
            <v>0.85022439024390217</v>
          </cell>
          <cell r="T46"/>
          <cell r="U46">
            <v>0.18</v>
          </cell>
          <cell r="V46">
            <v>1.0182</v>
          </cell>
          <cell r="W46">
            <v>1.0182000000000002</v>
          </cell>
          <cell r="X46">
            <v>1.2016727272727272</v>
          </cell>
          <cell r="Y46"/>
          <cell r="Z46">
            <v>0.18</v>
          </cell>
          <cell r="AA46">
            <v>0.73350000000000004</v>
          </cell>
          <cell r="AB46">
            <v>0.86034146341463402</v>
          </cell>
          <cell r="AC46">
            <v>1.0294634146341464</v>
          </cell>
          <cell r="AD46"/>
          <cell r="AE46">
            <v>0.17</v>
          </cell>
          <cell r="AF46">
            <v>0.51</v>
          </cell>
          <cell r="AG46">
            <v>0.60096385542168673</v>
          </cell>
          <cell r="AH46">
            <v>0.153</v>
          </cell>
          <cell r="AI46">
            <v>0.22245783132530117</v>
          </cell>
          <cell r="AJ46">
            <v>0.74650602409638567</v>
          </cell>
          <cell r="AK46">
            <v>0.153</v>
          </cell>
          <cell r="AL46">
            <v>0.33359036144578336</v>
          </cell>
          <cell r="AM46"/>
          <cell r="AN46">
            <v>0.17</v>
          </cell>
          <cell r="AO46">
            <v>0.51</v>
          </cell>
          <cell r="AP46">
            <v>0.60096385542168673</v>
          </cell>
          <cell r="AQ46">
            <v>0.74650602409638567</v>
          </cell>
          <cell r="AR46"/>
          <cell r="AS46">
            <v>0.18</v>
          </cell>
          <cell r="AT46">
            <v>0.51</v>
          </cell>
          <cell r="AU46">
            <v>0.71256097560975573</v>
          </cell>
          <cell r="AV46">
            <v>0.76780487804878028</v>
          </cell>
          <cell r="AW46"/>
          <cell r="AX46">
            <v>0.18</v>
          </cell>
          <cell r="AY46">
            <v>0.58040000000000003</v>
          </cell>
          <cell r="AZ46">
            <v>0.79240487804878024</v>
          </cell>
          <cell r="BA46">
            <v>0.85022439024390217</v>
          </cell>
          <cell r="BB46"/>
          <cell r="BC46">
            <v>0.18</v>
          </cell>
          <cell r="BD46">
            <v>0</v>
          </cell>
          <cell r="BE46">
            <v>0</v>
          </cell>
          <cell r="BF46"/>
          <cell r="BG46">
            <v>0.18</v>
          </cell>
          <cell r="BH46">
            <v>0.58040000000000003</v>
          </cell>
          <cell r="BI46">
            <v>0.79240487804878024</v>
          </cell>
          <cell r="BJ46">
            <v>0.85022439024390217</v>
          </cell>
          <cell r="BK46"/>
          <cell r="BL46">
            <v>0.18</v>
          </cell>
          <cell r="BM46">
            <v>0.7</v>
          </cell>
          <cell r="BN46">
            <v>0.92804878048780459</v>
          </cell>
          <cell r="BO46">
            <v>0.99024390243902416</v>
          </cell>
          <cell r="BP46"/>
          <cell r="BQ46">
            <v>0.18</v>
          </cell>
          <cell r="BR46">
            <v>0.58040000000000003</v>
          </cell>
          <cell r="BS46">
            <v>0.46579999999999999</v>
          </cell>
          <cell r="BT46">
            <v>0.79240487804878024</v>
          </cell>
          <cell r="BU46">
            <v>0.85022439024390217</v>
          </cell>
          <cell r="BV46"/>
          <cell r="BW46">
            <v>0.17</v>
          </cell>
          <cell r="BX46">
            <v>0.2</v>
          </cell>
          <cell r="BY46">
            <v>0.43</v>
          </cell>
          <cell r="BZ46">
            <v>0.6</v>
          </cell>
          <cell r="CA46">
            <v>0.65159999999999996</v>
          </cell>
          <cell r="CB46"/>
          <cell r="CC46">
            <v>0.17</v>
          </cell>
          <cell r="CD46" t="str">
            <v>*</v>
          </cell>
          <cell r="CE46"/>
          <cell r="CF46">
            <v>0.18</v>
          </cell>
          <cell r="CG46">
            <v>0.16500000000000001</v>
          </cell>
          <cell r="CH46">
            <v>0.13400000000000001</v>
          </cell>
          <cell r="CI46">
            <v>0.19500000000000001</v>
          </cell>
          <cell r="CJ46">
            <v>0.16400000000000001</v>
          </cell>
          <cell r="CK46"/>
          <cell r="CL46">
            <v>0.17</v>
          </cell>
          <cell r="CM46">
            <v>0.5</v>
          </cell>
          <cell r="CN46">
            <v>0.68072289156626509</v>
          </cell>
          <cell r="CO46">
            <v>0.73493975903614461</v>
          </cell>
          <cell r="CP46"/>
          <cell r="CQ46">
            <v>0.17</v>
          </cell>
          <cell r="CR46">
            <v>0</v>
          </cell>
          <cell r="CS46">
            <v>0</v>
          </cell>
        </row>
        <row r="47">
          <cell r="B47">
            <v>96162000</v>
          </cell>
          <cell r="C47" t="str">
            <v>20.062.00</v>
          </cell>
          <cell r="D47" t="str">
            <v>Borlas ou esponjas para pós ou para aplicação de outros cosméticos ou de produtos de toucador.</v>
          </cell>
          <cell r="E47">
            <v>0.2</v>
          </cell>
          <cell r="F47">
            <v>0.56110000000000004</v>
          </cell>
          <cell r="G47"/>
          <cell r="H47">
            <v>0.18</v>
          </cell>
          <cell r="I47">
            <v>0.73350000000000004</v>
          </cell>
          <cell r="J47">
            <v>0.86034146341463402</v>
          </cell>
          <cell r="K47">
            <v>0.86034146341463402</v>
          </cell>
          <cell r="L47">
            <v>1.0294634146341464</v>
          </cell>
          <cell r="M47">
            <v>1.0294634146341464</v>
          </cell>
          <cell r="N47"/>
          <cell r="O47">
            <v>0.18</v>
          </cell>
          <cell r="P47">
            <v>0.18</v>
          </cell>
          <cell r="Q47">
            <v>0.58040000000000003</v>
          </cell>
          <cell r="R47">
            <v>0.69603902439024368</v>
          </cell>
          <cell r="S47">
            <v>0.85022439024390217</v>
          </cell>
          <cell r="T47"/>
          <cell r="U47">
            <v>0.18</v>
          </cell>
          <cell r="V47">
            <v>0.95899999999999996</v>
          </cell>
          <cell r="W47">
            <v>0.95900000000000007</v>
          </cell>
          <cell r="X47">
            <v>1.1370909090909094</v>
          </cell>
          <cell r="Y47"/>
          <cell r="Z47">
            <v>0.18</v>
          </cell>
          <cell r="AA47">
            <v>0.73350000000000004</v>
          </cell>
          <cell r="AB47">
            <v>0.86034146341463402</v>
          </cell>
          <cell r="AC47">
            <v>1.0294634146341464</v>
          </cell>
          <cell r="AD47"/>
          <cell r="AE47">
            <v>0.17</v>
          </cell>
          <cell r="AF47">
            <v>0.51</v>
          </cell>
          <cell r="AG47">
            <v>0.60096385542168673</v>
          </cell>
          <cell r="AH47">
            <v>0.153</v>
          </cell>
          <cell r="AI47">
            <v>0.22245783132530117</v>
          </cell>
          <cell r="AJ47">
            <v>0.74650602409638567</v>
          </cell>
          <cell r="AK47">
            <v>0.153</v>
          </cell>
          <cell r="AL47">
            <v>0.33359036144578336</v>
          </cell>
          <cell r="AM47"/>
          <cell r="AN47">
            <v>0.17</v>
          </cell>
          <cell r="AO47">
            <v>0.51</v>
          </cell>
          <cell r="AP47">
            <v>0.60096385542168673</v>
          </cell>
          <cell r="AQ47">
            <v>0.74650602409638567</v>
          </cell>
          <cell r="AR47"/>
          <cell r="AS47">
            <v>0.18</v>
          </cell>
          <cell r="AT47">
            <v>0.51</v>
          </cell>
          <cell r="AU47">
            <v>0.71256097560975573</v>
          </cell>
          <cell r="AV47">
            <v>0.76780487804878028</v>
          </cell>
          <cell r="AW47"/>
          <cell r="AX47">
            <v>0.18</v>
          </cell>
          <cell r="AY47">
            <v>0.58040000000000003</v>
          </cell>
          <cell r="AZ47">
            <v>0.79240487804878024</v>
          </cell>
          <cell r="BA47">
            <v>0.85022439024390217</v>
          </cell>
          <cell r="BB47"/>
          <cell r="BC47">
            <v>0.18</v>
          </cell>
          <cell r="BD47">
            <v>0</v>
          </cell>
          <cell r="BE47">
            <v>0</v>
          </cell>
          <cell r="BF47"/>
          <cell r="BG47">
            <v>0.18</v>
          </cell>
          <cell r="BH47">
            <v>0.58040000000000003</v>
          </cell>
          <cell r="BI47">
            <v>0.79240487804878024</v>
          </cell>
          <cell r="BJ47">
            <v>0.85022439024390217</v>
          </cell>
          <cell r="BK47"/>
          <cell r="BL47">
            <v>0.18</v>
          </cell>
          <cell r="BM47">
            <v>0.7</v>
          </cell>
          <cell r="BN47">
            <v>0.92804878048780459</v>
          </cell>
          <cell r="BO47">
            <v>0.99024390243902416</v>
          </cell>
          <cell r="BP47"/>
          <cell r="BQ47">
            <v>0.18</v>
          </cell>
          <cell r="BR47">
            <v>0.58040000000000003</v>
          </cell>
          <cell r="BS47">
            <v>0.46579999999999999</v>
          </cell>
          <cell r="BT47">
            <v>0.79240487804878024</v>
          </cell>
          <cell r="BU47">
            <v>0.85022439024390217</v>
          </cell>
          <cell r="BV47"/>
          <cell r="BW47">
            <v>0.17</v>
          </cell>
          <cell r="BX47">
            <v>0.2</v>
          </cell>
          <cell r="BY47">
            <v>0.43</v>
          </cell>
          <cell r="BZ47">
            <v>0.6</v>
          </cell>
          <cell r="CA47">
            <v>0.65159999999999996</v>
          </cell>
          <cell r="CB47"/>
          <cell r="CC47">
            <v>0.17</v>
          </cell>
          <cell r="CD47" t="str">
            <v>*</v>
          </cell>
          <cell r="CE47"/>
          <cell r="CF47">
            <v>0.18</v>
          </cell>
          <cell r="CG47">
            <v>0.16500000000000001</v>
          </cell>
          <cell r="CH47">
            <v>0.13400000000000001</v>
          </cell>
          <cell r="CI47">
            <v>0.19500000000000001</v>
          </cell>
          <cell r="CJ47">
            <v>0.16400000000000001</v>
          </cell>
          <cell r="CK47"/>
          <cell r="CL47">
            <v>0.17</v>
          </cell>
          <cell r="CM47">
            <v>0.5</v>
          </cell>
          <cell r="CN47">
            <v>0.68072289156626509</v>
          </cell>
          <cell r="CO47">
            <v>0.73493975903614461</v>
          </cell>
          <cell r="CP47"/>
          <cell r="CQ47">
            <v>0.17</v>
          </cell>
          <cell r="CR47">
            <v>0</v>
          </cell>
          <cell r="CS47">
            <v>0</v>
          </cell>
        </row>
        <row r="48">
          <cell r="B48">
            <v>42021900</v>
          </cell>
          <cell r="C48" t="str">
            <v>20.041.00</v>
          </cell>
          <cell r="D48" t="str">
            <v>Malas e maletas incluindo as maletas de toucador</v>
          </cell>
          <cell r="E48">
            <v>0.2</v>
          </cell>
          <cell r="F48">
            <v>0.56110000000000004</v>
          </cell>
          <cell r="H48">
            <v>0.18</v>
          </cell>
          <cell r="I48">
            <v>0.6714</v>
          </cell>
          <cell r="J48">
            <v>0.79369756097560962</v>
          </cell>
          <cell r="K48">
            <v>0.79369756097560962</v>
          </cell>
          <cell r="L48">
            <v>0.95676097560975593</v>
          </cell>
          <cell r="M48">
            <v>0.95676097560975593</v>
          </cell>
          <cell r="O48">
            <v>0.18</v>
          </cell>
          <cell r="P48">
            <v>0.18</v>
          </cell>
          <cell r="Q48">
            <v>0.58040000000000003</v>
          </cell>
          <cell r="R48">
            <v>0.69603902439024368</v>
          </cell>
          <cell r="S48">
            <v>0.85022439024390217</v>
          </cell>
          <cell r="U48">
            <v>0.18</v>
          </cell>
          <cell r="V48">
            <v>0.90880000000000005</v>
          </cell>
          <cell r="W48">
            <v>0.90880000000000005</v>
          </cell>
          <cell r="X48">
            <v>1.0823272727272726</v>
          </cell>
          <cell r="Z48">
            <v>0.18</v>
          </cell>
          <cell r="AA48">
            <v>0.6714</v>
          </cell>
          <cell r="AB48">
            <v>0.79369756097560962</v>
          </cell>
          <cell r="AC48">
            <v>0.95676097560975593</v>
          </cell>
          <cell r="AE48">
            <v>0.17</v>
          </cell>
          <cell r="AF48">
            <v>0.51</v>
          </cell>
          <cell r="AG48">
            <v>0.60096385542168673</v>
          </cell>
          <cell r="AH48">
            <v>0.153</v>
          </cell>
          <cell r="AI48">
            <v>0.22245783132530117</v>
          </cell>
          <cell r="AJ48">
            <v>0.74650602409638567</v>
          </cell>
          <cell r="AK48">
            <v>0.153</v>
          </cell>
          <cell r="AL48">
            <v>0.33359036144578336</v>
          </cell>
          <cell r="AN48">
            <v>0.17</v>
          </cell>
          <cell r="AO48">
            <v>0.51</v>
          </cell>
          <cell r="AP48">
            <v>0.60096385542168673</v>
          </cell>
          <cell r="AQ48">
            <v>0.74650602409638567</v>
          </cell>
          <cell r="AS48">
            <v>0.18</v>
          </cell>
          <cell r="AT48">
            <v>0.51</v>
          </cell>
          <cell r="AU48">
            <v>0.71256097560975573</v>
          </cell>
          <cell r="AV48">
            <v>0.76780487804878028</v>
          </cell>
          <cell r="AX48">
            <v>0.18</v>
          </cell>
          <cell r="AY48">
            <v>0.58040000000000003</v>
          </cell>
          <cell r="AZ48">
            <v>0.79240487804878024</v>
          </cell>
          <cell r="BA48">
            <v>0.85022439024390217</v>
          </cell>
          <cell r="BC48">
            <v>0.18</v>
          </cell>
          <cell r="BD48">
            <v>0</v>
          </cell>
          <cell r="BE48">
            <v>0</v>
          </cell>
          <cell r="BG48">
            <v>0.18</v>
          </cell>
          <cell r="BH48">
            <v>0.58040000000000003</v>
          </cell>
          <cell r="BI48">
            <v>0.79240487804878024</v>
          </cell>
          <cell r="BJ48">
            <v>0.85022439024390217</v>
          </cell>
          <cell r="BL48">
            <v>0.18</v>
          </cell>
          <cell r="BM48">
            <v>0</v>
          </cell>
          <cell r="BN48">
            <v>0.13414634146341453</v>
          </cell>
          <cell r="BO48">
            <v>0.1707317073170731</v>
          </cell>
          <cell r="BQ48">
            <v>0.18</v>
          </cell>
          <cell r="BR48">
            <v>0.58040000000000003</v>
          </cell>
          <cell r="BS48">
            <v>0.46579999999999999</v>
          </cell>
          <cell r="BT48">
            <v>0.79240487804878024</v>
          </cell>
          <cell r="BU48">
            <v>0.85022439024390217</v>
          </cell>
          <cell r="BW48">
            <v>0.17</v>
          </cell>
          <cell r="BX48">
            <v>0.2</v>
          </cell>
          <cell r="BY48">
            <v>0.43</v>
          </cell>
          <cell r="BZ48">
            <v>0.6</v>
          </cell>
          <cell r="CA48">
            <v>0.65159999999999996</v>
          </cell>
          <cell r="CC48">
            <v>0.17</v>
          </cell>
          <cell r="CD48" t="str">
            <v>*</v>
          </cell>
          <cell r="CF48">
            <v>0.18</v>
          </cell>
          <cell r="CG48">
            <v>0.16500000000000001</v>
          </cell>
          <cell r="CH48">
            <v>0.13400000000000001</v>
          </cell>
          <cell r="CI48">
            <v>0.19500000000000001</v>
          </cell>
          <cell r="CJ48">
            <v>0.16400000000000001</v>
          </cell>
          <cell r="CL48">
            <v>0.17</v>
          </cell>
          <cell r="CM48">
            <v>0.5</v>
          </cell>
          <cell r="CN48">
            <v>0.68072289156626509</v>
          </cell>
          <cell r="CO48">
            <v>0.73493975903614461</v>
          </cell>
          <cell r="CQ48">
            <v>0.17</v>
          </cell>
          <cell r="CR48">
            <v>0</v>
          </cell>
          <cell r="CS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F82"/>
  <sheetViews>
    <sheetView showGridLines="0" workbookViewId="0">
      <pane ySplit="4" topLeftCell="A5" activePane="bottomLeft" state="frozen"/>
      <selection activeCell="B17" sqref="A1:XFD1048576"/>
      <selection pane="bottomLeft" activeCell="A4" sqref="A4"/>
    </sheetView>
  </sheetViews>
  <sheetFormatPr defaultRowHeight="20.100000000000001" customHeight="1" outlineLevelRow="1"/>
  <cols>
    <col min="1" max="1" width="9.5703125" style="101" bestFit="1" customWidth="1"/>
    <col min="2" max="2" width="39.42578125" style="12" bestFit="1" customWidth="1"/>
    <col min="3" max="3" width="11.85546875" style="12" customWidth="1"/>
    <col min="4" max="4" width="11.7109375" style="12" customWidth="1"/>
    <col min="5" max="5" width="18.7109375" style="12" bestFit="1" customWidth="1"/>
    <col min="6" max="6" width="14.5703125" style="12" bestFit="1" customWidth="1"/>
    <col min="7" max="7" width="40.42578125" style="12" hidden="1" customWidth="1"/>
    <col min="8" max="8" width="13.85546875" style="12" customWidth="1"/>
    <col min="9" max="9" width="11.28515625" style="12" customWidth="1"/>
    <col min="10" max="11" width="9.28515625" style="12" bestFit="1" customWidth="1"/>
    <col min="12" max="12" width="9.140625" style="12"/>
    <col min="13" max="13" width="9.28515625" style="12" bestFit="1" customWidth="1"/>
    <col min="14" max="14" width="18.5703125" style="12" hidden="1" customWidth="1"/>
    <col min="15" max="28" width="9.140625" style="12" customWidth="1"/>
    <col min="29" max="29" width="9.140625" style="95" customWidth="1"/>
    <col min="30" max="30" width="10.85546875" style="12" hidden="1" customWidth="1"/>
    <col min="31" max="32" width="10.85546875" style="12" bestFit="1" customWidth="1"/>
    <col min="33" max="16384" width="9.140625" style="12"/>
  </cols>
  <sheetData>
    <row r="1" spans="1:32" ht="24.75" customHeight="1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154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32" ht="9" hidden="1" customHeight="1" outlineLevel="1">
      <c r="P2" s="12">
        <v>9</v>
      </c>
      <c r="Q2" s="12">
        <v>27</v>
      </c>
      <c r="R2" s="12">
        <v>22</v>
      </c>
      <c r="S2" s="12">
        <v>17</v>
      </c>
      <c r="T2" s="12">
        <v>5</v>
      </c>
      <c r="W2" s="12">
        <v>32</v>
      </c>
      <c r="AB2" s="12">
        <v>46</v>
      </c>
      <c r="AD2" s="12">
        <v>42</v>
      </c>
    </row>
    <row r="3" spans="1:32" ht="9" hidden="1" customHeight="1" outlineLevel="1">
      <c r="P3" s="12">
        <v>11</v>
      </c>
      <c r="Q3" s="12">
        <v>28</v>
      </c>
      <c r="R3" s="12">
        <v>23</v>
      </c>
      <c r="S3" s="12">
        <v>18</v>
      </c>
      <c r="T3" s="12">
        <v>5</v>
      </c>
      <c r="W3" s="12">
        <v>35</v>
      </c>
      <c r="AB3" s="12">
        <v>47</v>
      </c>
      <c r="AD3" s="12">
        <v>43</v>
      </c>
    </row>
    <row r="4" spans="1:32" ht="25.5" collapsed="1">
      <c r="A4" s="11" t="s">
        <v>0</v>
      </c>
      <c r="B4" s="2" t="s">
        <v>1</v>
      </c>
      <c r="C4" s="1" t="s">
        <v>2</v>
      </c>
      <c r="D4" s="2" t="s">
        <v>3</v>
      </c>
      <c r="E4" s="11" t="s">
        <v>1197</v>
      </c>
      <c r="F4" s="11" t="s">
        <v>745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0" t="s">
        <v>11</v>
      </c>
      <c r="O4" s="10" t="s">
        <v>12</v>
      </c>
      <c r="P4" s="11" t="s">
        <v>69</v>
      </c>
      <c r="Q4" s="11" t="s">
        <v>72</v>
      </c>
      <c r="R4" s="11" t="s">
        <v>74</v>
      </c>
      <c r="S4" s="11" t="s">
        <v>70</v>
      </c>
      <c r="T4" s="11" t="s">
        <v>68</v>
      </c>
      <c r="U4" s="11" t="s">
        <v>80</v>
      </c>
      <c r="V4" s="11" t="s">
        <v>87</v>
      </c>
      <c r="W4" s="11" t="s">
        <v>73</v>
      </c>
      <c r="X4" s="11" t="s">
        <v>77</v>
      </c>
      <c r="Y4" s="11" t="s">
        <v>79</v>
      </c>
      <c r="Z4" s="11" t="s">
        <v>83</v>
      </c>
      <c r="AA4" s="11" t="s">
        <v>84</v>
      </c>
      <c r="AB4" s="11" t="s">
        <v>94</v>
      </c>
    </row>
    <row r="5" spans="1:32" s="64" customFormat="1" ht="12.75">
      <c r="A5" s="86">
        <v>17215556</v>
      </c>
      <c r="B5" s="44" t="s">
        <v>507</v>
      </c>
      <c r="C5" s="9" t="s">
        <v>14</v>
      </c>
      <c r="D5" s="9">
        <v>6</v>
      </c>
      <c r="E5" s="8">
        <v>3337871308612</v>
      </c>
      <c r="F5" s="44">
        <v>33049910</v>
      </c>
      <c r="G5" s="7" t="s">
        <v>169</v>
      </c>
      <c r="H5" s="9">
        <v>3</v>
      </c>
      <c r="I5" s="83">
        <v>5</v>
      </c>
      <c r="J5" s="83">
        <v>5</v>
      </c>
      <c r="K5" s="83">
        <v>18.5</v>
      </c>
      <c r="L5" s="65" t="s">
        <v>26</v>
      </c>
      <c r="M5" s="65">
        <v>190</v>
      </c>
      <c r="N5" s="8">
        <v>3337870584550</v>
      </c>
      <c r="O5" s="44" t="s">
        <v>15</v>
      </c>
      <c r="P5" s="39">
        <f>IF($O5="Importado",VLOOKUP($F5,'[9]ST - Loreal Brasil'!$B$6:$CS$48,P$3,0),VLOOKUP($F5,'[9]ST - Loreal Brasil'!$B$6:$CS$48,P$2,0))</f>
        <v>0.92610909090909099</v>
      </c>
      <c r="Q5" s="39">
        <f>IF($O5="Importado",VLOOKUP($F5,'[9]ST - Loreal Brasil'!$B$6:$CS$48,Q$3,0),VLOOKUP($F5,'[9]ST - Loreal Brasil'!$B$6:$CS$48,Q$2,0))</f>
        <v>0.92614399999999986</v>
      </c>
      <c r="R5" s="39">
        <f>IF($O5="Importado",VLOOKUP($F5,'[9]ST - Loreal Brasil'!$B$6:$CS$48,R$3,0),VLOOKUP($F5,'[9]ST - Loreal Brasil'!$B$6:$CS$48,R$2,0))</f>
        <v>0.91781818181818164</v>
      </c>
      <c r="S5" s="39">
        <f>IF($O5="Importado",VLOOKUP($F5,'[9]ST - Loreal Brasil'!$B$6:$CS$48,S$3,0),VLOOKUP($F5,'[9]ST - Loreal Brasil'!$B$6:$CS$48,S$2,0))</f>
        <v>1.0428799999999998</v>
      </c>
      <c r="T5" s="39">
        <f>IF($O5="Importado",VLOOKUP($F5,'[9]ST - Loreal Brasil'!$B$6:$CS$48,T$3,0),VLOOKUP($F5,'[9]ST - Loreal Brasil'!$B$6:$CS$48,T$2,0))</f>
        <v>0.57789999999999997</v>
      </c>
      <c r="U5" s="39"/>
      <c r="V5" s="39"/>
      <c r="W5" s="39">
        <f>IF($O5="Importado",VLOOKUP($F5,'[9]ST - Loreal Brasil'!$B$6:$CS$48,W$3,0),VLOOKUP($F5,'[9]ST - Loreal Brasil'!$B$6:$CS$48,W$2,0))</f>
        <v>1.1759999999999997</v>
      </c>
      <c r="X5" s="39"/>
      <c r="Y5" s="39"/>
      <c r="Z5" s="39"/>
      <c r="AA5" s="39"/>
      <c r="AB5" s="39">
        <f>IF($O5="Importado",VLOOKUP($F5,'[9]ST - Loreal Brasil'!$B$6:$CS$48,AB$3,0),VLOOKUP($F5,'[9]ST - Loreal Brasil'!$B$6:$CS$48,AB$2,0))</f>
        <v>1.2985915492957747</v>
      </c>
      <c r="AC5" s="95">
        <v>2</v>
      </c>
      <c r="AD5" s="64">
        <f>VLOOKUP(A5,'Tabela de Preços'!$B$7:$B$74,1,0)</f>
        <v>17215556</v>
      </c>
    </row>
    <row r="6" spans="1:32" s="64" customFormat="1" ht="12.75">
      <c r="A6" s="5" t="s">
        <v>1162</v>
      </c>
      <c r="B6" s="44" t="s">
        <v>517</v>
      </c>
      <c r="C6" s="5" t="s">
        <v>20</v>
      </c>
      <c r="D6" s="9">
        <v>6</v>
      </c>
      <c r="E6" s="8">
        <v>3337871310592</v>
      </c>
      <c r="F6" s="44">
        <v>33072010</v>
      </c>
      <c r="G6" s="8" t="s">
        <v>170</v>
      </c>
      <c r="H6" s="9">
        <v>3</v>
      </c>
      <c r="I6" s="83">
        <v>4.5</v>
      </c>
      <c r="J6" s="83">
        <v>4.5</v>
      </c>
      <c r="K6" s="83">
        <v>15.8</v>
      </c>
      <c r="L6" s="65" t="s">
        <v>26</v>
      </c>
      <c r="M6" s="65">
        <v>112</v>
      </c>
      <c r="N6" s="8">
        <v>3337870554485</v>
      </c>
      <c r="O6" s="44" t="s">
        <v>15</v>
      </c>
      <c r="P6" s="39">
        <f>IF($O6="Importado",VLOOKUP($F6,'[9]ST - Loreal Brasil'!$B$6:$CS$48,P$3,0),VLOOKUP($F6,'[9]ST - Loreal Brasil'!$B$6:$CS$48,P$2,0))</f>
        <v>0.51843636363636381</v>
      </c>
      <c r="Q6" s="39">
        <f>IF($O6="Importado",VLOOKUP($F6,'[9]ST - Loreal Brasil'!$B$6:$CS$48,Q$3,0),VLOOKUP($F6,'[9]ST - Loreal Brasil'!$B$6:$CS$48,Q$2,0))</f>
        <v>0.51855609756097532</v>
      </c>
      <c r="R6" s="39">
        <f>IF($O6="Importado",VLOOKUP($F6,'[9]ST - Loreal Brasil'!$B$6:$CS$48,R$3,0),VLOOKUP($F6,'[9]ST - Loreal Brasil'!$B$6:$CS$48,R$2,0))</f>
        <v>0.80130909090909075</v>
      </c>
      <c r="S6" s="39">
        <f>IF($O6="Importado",VLOOKUP($F6,'[9]ST - Loreal Brasil'!$B$6:$CS$48,S$3,0),VLOOKUP($F6,'[9]ST - Loreal Brasil'!$B$6:$CS$48,S$2,0))</f>
        <v>0.93126399999999987</v>
      </c>
      <c r="T6" s="39">
        <f>IF($O6="Importado",VLOOKUP($F6,'[9]ST - Loreal Brasil'!$B$6:$CS$48,T$3,0),VLOOKUP($F6,'[9]ST - Loreal Brasil'!$B$6:$CS$48,T$2,0))</f>
        <v>0.49159999999999998</v>
      </c>
      <c r="U6" s="39"/>
      <c r="V6" s="39"/>
      <c r="W6" s="39">
        <f>IF($O6="Importado",VLOOKUP($F6,'[9]ST - Loreal Brasil'!$B$6:$CS$48,W$3,0),VLOOKUP($F6,'[9]ST - Loreal Brasil'!$B$6:$CS$48,W$2,0))</f>
        <v>0.88159999999999994</v>
      </c>
      <c r="X6" s="39"/>
      <c r="Y6" s="39"/>
      <c r="Z6" s="39"/>
      <c r="AA6" s="39"/>
      <c r="AB6" s="39">
        <f>IF($O6="Importado",VLOOKUP($F6,'[9]ST - Loreal Brasil'!$B$6:$CS$48,AB$3,0),VLOOKUP($F6,'[9]ST - Loreal Brasil'!$B$6:$CS$48,AB$2,0))</f>
        <v>0.51741935483870982</v>
      </c>
      <c r="AC6" s="95">
        <v>3</v>
      </c>
      <c r="AD6" s="64" t="str">
        <f>VLOOKUP(A6,'Tabela de Preços'!$B$7:$B$74,1,0)</f>
        <v>M2980604</v>
      </c>
    </row>
    <row r="7" spans="1:32" s="64" customFormat="1" ht="12.75">
      <c r="A7" s="5" t="s">
        <v>1163</v>
      </c>
      <c r="B7" s="44" t="s">
        <v>515</v>
      </c>
      <c r="C7" s="4" t="s">
        <v>31</v>
      </c>
      <c r="D7" s="9">
        <v>120</v>
      </c>
      <c r="E7" s="8">
        <v>3337871322083</v>
      </c>
      <c r="F7" s="44">
        <v>33049910</v>
      </c>
      <c r="G7" s="6" t="s">
        <v>58</v>
      </c>
      <c r="H7" s="9">
        <v>3</v>
      </c>
      <c r="I7" s="83">
        <v>2.2000000000000002</v>
      </c>
      <c r="J7" s="83">
        <v>3.2</v>
      </c>
      <c r="K7" s="83">
        <v>12.1</v>
      </c>
      <c r="L7" s="65" t="s">
        <v>26</v>
      </c>
      <c r="M7" s="65">
        <v>29</v>
      </c>
      <c r="N7" s="8" t="s">
        <v>59</v>
      </c>
      <c r="O7" s="44" t="s">
        <v>15</v>
      </c>
      <c r="P7" s="39">
        <f>IF($O7="Importado",VLOOKUP($F7,'[9]ST - Loreal Brasil'!$B$6:$CS$48,P$3,0),VLOOKUP($F7,'[9]ST - Loreal Brasil'!$B$6:$CS$48,P$2,0))</f>
        <v>0.92610909090909099</v>
      </c>
      <c r="Q7" s="39">
        <f>IF($O7="Importado",VLOOKUP($F7,'[9]ST - Loreal Brasil'!$B$6:$CS$48,Q$3,0),VLOOKUP($F7,'[9]ST - Loreal Brasil'!$B$6:$CS$48,Q$2,0))</f>
        <v>0.92614399999999986</v>
      </c>
      <c r="R7" s="39">
        <f>IF($O7="Importado",VLOOKUP($F7,'[9]ST - Loreal Brasil'!$B$6:$CS$48,R$3,0),VLOOKUP($F7,'[9]ST - Loreal Brasil'!$B$6:$CS$48,R$2,0))</f>
        <v>0.91781818181818164</v>
      </c>
      <c r="S7" s="39">
        <f>IF($O7="Importado",VLOOKUP($F7,'[9]ST - Loreal Brasil'!$B$6:$CS$48,S$3,0),VLOOKUP($F7,'[9]ST - Loreal Brasil'!$B$6:$CS$48,S$2,0))</f>
        <v>1.0428799999999998</v>
      </c>
      <c r="T7" s="39">
        <f>IF($O7="Importado",VLOOKUP($F7,'[9]ST - Loreal Brasil'!$B$6:$CS$48,T$3,0),VLOOKUP($F7,'[9]ST - Loreal Brasil'!$B$6:$CS$48,T$2,0))</f>
        <v>0.57789999999999997</v>
      </c>
      <c r="U7" s="39"/>
      <c r="V7" s="39"/>
      <c r="W7" s="39">
        <f>IF($O7="Importado",VLOOKUP($F7,'[9]ST - Loreal Brasil'!$B$6:$CS$48,W$3,0),VLOOKUP($F7,'[9]ST - Loreal Brasil'!$B$6:$CS$48,W$2,0))</f>
        <v>1.1759999999999997</v>
      </c>
      <c r="X7" s="39"/>
      <c r="Y7" s="39"/>
      <c r="Z7" s="39"/>
      <c r="AA7" s="39"/>
      <c r="AB7" s="39">
        <f>IF($O7="Importado",VLOOKUP($F7,'[9]ST - Loreal Brasil'!$B$6:$CS$48,AB$3,0),VLOOKUP($F7,'[9]ST - Loreal Brasil'!$B$6:$CS$48,AB$2,0))</f>
        <v>1.2985915492957747</v>
      </c>
      <c r="AC7" s="95">
        <v>4</v>
      </c>
      <c r="AD7" s="64" t="str">
        <f>VLOOKUP(A7,'Tabela de Preços'!$B$7:$B$74,1,0)</f>
        <v>M1051505</v>
      </c>
    </row>
    <row r="8" spans="1:32" s="64" customFormat="1" ht="12.75">
      <c r="A8" s="3" t="s">
        <v>60</v>
      </c>
      <c r="B8" s="44" t="s">
        <v>518</v>
      </c>
      <c r="C8" s="4" t="s">
        <v>16</v>
      </c>
      <c r="D8" s="9">
        <v>72</v>
      </c>
      <c r="E8" s="8">
        <v>3337871320324</v>
      </c>
      <c r="F8" s="44">
        <v>33072010</v>
      </c>
      <c r="G8" s="6">
        <v>3337871320324</v>
      </c>
      <c r="H8" s="9">
        <v>3</v>
      </c>
      <c r="I8" s="83">
        <v>4.7</v>
      </c>
      <c r="J8" s="83">
        <v>4.7</v>
      </c>
      <c r="K8" s="83">
        <v>9</v>
      </c>
      <c r="L8" s="65" t="s">
        <v>26</v>
      </c>
      <c r="M8" s="65">
        <v>89</v>
      </c>
      <c r="N8" s="8" t="s">
        <v>61</v>
      </c>
      <c r="O8" s="44" t="s">
        <v>15</v>
      </c>
      <c r="P8" s="39">
        <f>IF($O8="Importado",VLOOKUP($F8,'[9]ST - Loreal Brasil'!$B$6:$CS$48,P$3,0),VLOOKUP($F8,'[9]ST - Loreal Brasil'!$B$6:$CS$48,P$2,0))</f>
        <v>0.51843636363636381</v>
      </c>
      <c r="Q8" s="39">
        <f>IF($O8="Importado",VLOOKUP($F8,'[9]ST - Loreal Brasil'!$B$6:$CS$48,Q$3,0),VLOOKUP($F8,'[9]ST - Loreal Brasil'!$B$6:$CS$48,Q$2,0))</f>
        <v>0.51855609756097532</v>
      </c>
      <c r="R8" s="39">
        <f>IF($O8="Importado",VLOOKUP($F8,'[9]ST - Loreal Brasil'!$B$6:$CS$48,R$3,0),VLOOKUP($F8,'[9]ST - Loreal Brasil'!$B$6:$CS$48,R$2,0))</f>
        <v>0.80130909090909075</v>
      </c>
      <c r="S8" s="39">
        <f>IF($O8="Importado",VLOOKUP($F8,'[9]ST - Loreal Brasil'!$B$6:$CS$48,S$3,0),VLOOKUP($F8,'[9]ST - Loreal Brasil'!$B$6:$CS$48,S$2,0))</f>
        <v>0.93126399999999987</v>
      </c>
      <c r="T8" s="39">
        <f>IF($O8="Importado",VLOOKUP($F8,'[9]ST - Loreal Brasil'!$B$6:$CS$48,T$3,0),VLOOKUP($F8,'[9]ST - Loreal Brasil'!$B$6:$CS$48,T$2,0))</f>
        <v>0.49159999999999998</v>
      </c>
      <c r="U8" s="39"/>
      <c r="V8" s="39"/>
      <c r="W8" s="39">
        <f>IF($O8="Importado",VLOOKUP($F8,'[9]ST - Loreal Brasil'!$B$6:$CS$48,W$3,0),VLOOKUP($F8,'[9]ST - Loreal Brasil'!$B$6:$CS$48,W$2,0))</f>
        <v>0.88159999999999994</v>
      </c>
      <c r="X8" s="39"/>
      <c r="Y8" s="39"/>
      <c r="Z8" s="39"/>
      <c r="AA8" s="39"/>
      <c r="AB8" s="39">
        <f>IF($O8="Importado",VLOOKUP($F8,'[9]ST - Loreal Brasil'!$B$6:$CS$48,AB$3,0),VLOOKUP($F8,'[9]ST - Loreal Brasil'!$B$6:$CS$48,AB$2,0))</f>
        <v>0.51741935483870982</v>
      </c>
      <c r="AC8" s="95">
        <v>5</v>
      </c>
      <c r="AD8" s="64" t="str">
        <f>VLOOKUP(A8,'Tabela de Preços'!$B$7:$B$74,1,0)</f>
        <v>M5907901</v>
      </c>
    </row>
    <row r="9" spans="1:32" s="64" customFormat="1" ht="12.75">
      <c r="A9" s="3" t="s">
        <v>131</v>
      </c>
      <c r="B9" s="44" t="s">
        <v>525</v>
      </c>
      <c r="C9" s="4" t="s">
        <v>25</v>
      </c>
      <c r="D9" s="9">
        <v>12</v>
      </c>
      <c r="E9" s="8">
        <v>3337871323783</v>
      </c>
      <c r="F9" s="44" t="s">
        <v>911</v>
      </c>
      <c r="G9" s="6">
        <v>3337871323790</v>
      </c>
      <c r="H9" s="9">
        <v>3</v>
      </c>
      <c r="I9" s="83">
        <v>9</v>
      </c>
      <c r="J9" s="83">
        <v>9</v>
      </c>
      <c r="K9" s="83">
        <v>7.3</v>
      </c>
      <c r="L9" s="65" t="s">
        <v>26</v>
      </c>
      <c r="M9" s="65">
        <v>272</v>
      </c>
      <c r="N9" s="8" t="s">
        <v>133</v>
      </c>
      <c r="O9" s="44" t="s">
        <v>15</v>
      </c>
      <c r="P9" s="39">
        <f>IF($O9="Importado",VLOOKUP($F9,'[9]ST - Loreal Brasil'!$B$6:$CS$48,P$3,0),VLOOKUP($F9,'[9]ST - Loreal Brasil'!$B$6:$CS$48,P$2,0))</f>
        <v>0.76367272727272728</v>
      </c>
      <c r="Q9" s="39">
        <f>IF($O9="Importado",VLOOKUP($F9,'[9]ST - Loreal Brasil'!$B$6:$CS$48,Q$3,0),VLOOKUP($F9,'[9]ST - Loreal Brasil'!$B$6:$CS$48,Q$2,0))</f>
        <v>0.76371199999999995</v>
      </c>
      <c r="R9" s="39">
        <f>IF($O9="Importado",VLOOKUP($F9,'[9]ST - Loreal Brasil'!$B$6:$CS$48,R$3,0),VLOOKUP($F9,'[9]ST - Loreal Brasil'!$B$6:$CS$48,R$2,0))</f>
        <v>1.0171999999999999</v>
      </c>
      <c r="S9" s="39">
        <f>IF($O9="Importado",VLOOKUP($F9,'[9]ST - Loreal Brasil'!$B$6:$CS$48,S$3,0),VLOOKUP($F9,'[9]ST - Loreal Brasil'!$B$6:$CS$48,S$2,0))</f>
        <v>0.97030399999999983</v>
      </c>
      <c r="T9" s="39">
        <f>IF($O9="Importado",VLOOKUP($F9,'[9]ST - Loreal Brasil'!$B$6:$CS$48,T$3,0),VLOOKUP($F9,'[9]ST - Loreal Brasil'!$B$6:$CS$48,T$2,0))</f>
        <v>0.52180000000000004</v>
      </c>
      <c r="U9" s="39"/>
      <c r="V9" s="39"/>
      <c r="W9" s="39">
        <f>IF($O9="Importado",VLOOKUP($F9,'[9]ST - Loreal Brasil'!$B$6:$CS$48,W$3,0),VLOOKUP($F9,'[9]ST - Loreal Brasil'!$B$6:$CS$48,W$2,0))</f>
        <v>0.79199999999999982</v>
      </c>
      <c r="X9" s="39"/>
      <c r="Y9" s="39"/>
      <c r="Z9" s="39"/>
      <c r="AA9" s="39"/>
      <c r="AB9" s="39">
        <f>IF($O9="Importado",VLOOKUP($F9,'[9]ST - Loreal Brasil'!$B$6:$CS$48,AB$3,0),VLOOKUP($F9,'[9]ST - Loreal Brasil'!$B$6:$CS$48,AB$2,0))</f>
        <v>0.89295774647887316</v>
      </c>
      <c r="AC9" s="95">
        <v>6</v>
      </c>
      <c r="AD9" s="64" t="str">
        <f>VLOOKUP(A9,'Tabela de Preços'!$B$7:$B$74,1,0)</f>
        <v>M4804200</v>
      </c>
    </row>
    <row r="10" spans="1:32" s="64" customFormat="1" ht="12.75">
      <c r="A10" s="3" t="s">
        <v>816</v>
      </c>
      <c r="B10" s="44" t="s">
        <v>817</v>
      </c>
      <c r="C10" s="4" t="s">
        <v>14</v>
      </c>
      <c r="D10" s="9">
        <v>24</v>
      </c>
      <c r="E10" s="8">
        <v>3337875563567</v>
      </c>
      <c r="F10" s="44">
        <v>33051000</v>
      </c>
      <c r="G10" s="6" t="s">
        <v>132</v>
      </c>
      <c r="H10" s="9">
        <v>3</v>
      </c>
      <c r="I10" s="83">
        <v>5.0999999999999996</v>
      </c>
      <c r="J10" s="83">
        <v>6.5</v>
      </c>
      <c r="K10" s="83">
        <v>14.9</v>
      </c>
      <c r="L10" s="65" t="s">
        <v>26</v>
      </c>
      <c r="M10" s="65">
        <v>185</v>
      </c>
      <c r="N10" s="8" t="s">
        <v>135</v>
      </c>
      <c r="O10" s="44" t="s">
        <v>15</v>
      </c>
      <c r="P10" s="39">
        <f>IF($O10="Importado",VLOOKUP($F10,'[9]ST - Loreal Brasil'!$B$6:$CS$48,P$3,0),VLOOKUP($F10,'[9]ST - Loreal Brasil'!$B$6:$CS$48,P$2,0))</f>
        <v>0.55050909090909084</v>
      </c>
      <c r="Q10" s="39">
        <f>IF($O10="Importado",VLOOKUP($F10,'[9]ST - Loreal Brasil'!$B$6:$CS$48,Q$3,0),VLOOKUP($F10,'[9]ST - Loreal Brasil'!$B$6:$CS$48,Q$2,0))</f>
        <v>0.5505170731707314</v>
      </c>
      <c r="R10" s="39">
        <f>IF($O10="Importado",VLOOKUP($F10,'[9]ST - Loreal Brasil'!$B$6:$CS$48,R$3,0),VLOOKUP($F10,'[9]ST - Loreal Brasil'!$B$6:$CS$48,R$2,0))</f>
        <v>0.88094545454545425</v>
      </c>
      <c r="S10" s="39">
        <f>IF($O10="Importado",VLOOKUP($F10,'[9]ST - Loreal Brasil'!$B$6:$CS$48,S$3,0),VLOOKUP($F10,'[9]ST - Loreal Brasil'!$B$6:$CS$48,S$2,0))</f>
        <v>0.76550399999999996</v>
      </c>
      <c r="T10" s="39">
        <f>IF($O10="Importado",VLOOKUP($F10,'[9]ST - Loreal Brasil'!$B$6:$CS$48,T$3,0),VLOOKUP($F10,'[9]ST - Loreal Brasil'!$B$6:$CS$48,T$2,0))</f>
        <v>0.36359999999999998</v>
      </c>
      <c r="U10" s="39"/>
      <c r="V10" s="39"/>
      <c r="W10" s="39">
        <f>IF($O10="Importado",VLOOKUP($F10,'[9]ST - Loreal Brasil'!$B$6:$CS$48,W$3,0),VLOOKUP($F10,'[9]ST - Loreal Brasil'!$B$6:$CS$48,W$2,0))</f>
        <v>0.67680000000000007</v>
      </c>
      <c r="X10" s="39"/>
      <c r="Y10" s="39"/>
      <c r="Z10" s="39"/>
      <c r="AA10" s="39"/>
      <c r="AB10" s="39">
        <f>IF($O10="Importado",VLOOKUP($F10,'[9]ST - Loreal Brasil'!$B$6:$CS$48,AB$3,0),VLOOKUP($F10,'[9]ST - Loreal Brasil'!$B$6:$CS$48,AB$2,0))</f>
        <v>0.35225806451612929</v>
      </c>
      <c r="AC10" s="95">
        <v>7</v>
      </c>
      <c r="AD10" s="64" t="str">
        <f>VLOOKUP(A10,'Tabela de Preços'!$B$7:$B$74,1,0)</f>
        <v>MB021100</v>
      </c>
    </row>
    <row r="11" spans="1:32" s="67" customFormat="1" ht="12.75">
      <c r="A11" s="5" t="s">
        <v>886</v>
      </c>
      <c r="B11" s="44" t="s">
        <v>714</v>
      </c>
      <c r="C11" s="5" t="s">
        <v>53</v>
      </c>
      <c r="D11" s="9">
        <v>24</v>
      </c>
      <c r="E11" s="8">
        <v>7899026493162</v>
      </c>
      <c r="F11" s="44" t="s">
        <v>897</v>
      </c>
      <c r="G11" s="6" t="s">
        <v>159</v>
      </c>
      <c r="H11" s="9">
        <v>3</v>
      </c>
      <c r="I11" s="83">
        <v>4</v>
      </c>
      <c r="J11" s="83">
        <v>4.9000000000000004</v>
      </c>
      <c r="K11" s="83">
        <v>12.2</v>
      </c>
      <c r="L11" s="65" t="s">
        <v>26</v>
      </c>
      <c r="M11" s="65">
        <v>76.62</v>
      </c>
      <c r="N11" s="8">
        <v>7899026493179</v>
      </c>
      <c r="O11" s="44" t="s">
        <v>17</v>
      </c>
      <c r="P11" s="39">
        <f>IF($O11="Importado",VLOOKUP($F11,'[9]ST - Loreal Brasil'!$B$6:$CS$48,P$3,0),VLOOKUP($F11,'[9]ST - Loreal Brasil'!$B$6:$CS$48,P$2,0))</f>
        <v>0.40589999999999993</v>
      </c>
      <c r="Q11" s="39">
        <f>IF($O11="Importado",VLOOKUP($F11,'[9]ST - Loreal Brasil'!$B$6:$CS$48,Q$3,0),VLOOKUP($F11,'[9]ST - Loreal Brasil'!$B$6:$CS$48,Q$2,0))</f>
        <v>0.44390399999999985</v>
      </c>
      <c r="R11" s="39">
        <f>IF($O11="Importado",VLOOKUP($F11,'[9]ST - Loreal Brasil'!$B$6:$CS$48,R$3,0),VLOOKUP($F11,'[9]ST - Loreal Brasil'!$B$6:$CS$48,R$2,0))</f>
        <v>0.62760000000000016</v>
      </c>
      <c r="S11" s="39">
        <f>IF($O11="Importado",VLOOKUP($F11,'[9]ST - Loreal Brasil'!$B$6:$CS$48,S$3,0),VLOOKUP($F11,'[9]ST - Loreal Brasil'!$B$6:$CS$48,S$2,0))</f>
        <v>0.55161600000000011</v>
      </c>
      <c r="T11" s="39">
        <f>IF($O11="Importado",VLOOKUP($F11,'[9]ST - Loreal Brasil'!$B$6:$CS$48,T$3,0),VLOOKUP($F11,'[9]ST - Loreal Brasil'!$B$6:$CS$48,T$2,0))</f>
        <v>0</v>
      </c>
      <c r="U11" s="39"/>
      <c r="V11" s="39"/>
      <c r="W11" s="39">
        <f>IF($O11="Importado",VLOOKUP($F11,'[9]ST - Loreal Brasil'!$B$6:$CS$48,W$3,0),VLOOKUP($F11,'[9]ST - Loreal Brasil'!$B$6:$CS$48,W$2,0))</f>
        <v>0.35710843373493995</v>
      </c>
      <c r="X11" s="39"/>
      <c r="Y11" s="39"/>
      <c r="Z11" s="39"/>
      <c r="AA11" s="39"/>
      <c r="AB11" s="39">
        <f>IF($O11="Importado",VLOOKUP($F11,'[9]ST - Loreal Brasil'!$B$6:$CS$48,AB$3,0),VLOOKUP($F11,'[9]ST - Loreal Brasil'!$B$6:$CS$48,AB$2,0))</f>
        <v>0.84690140845070427</v>
      </c>
      <c r="AC11" s="95">
        <v>8</v>
      </c>
      <c r="AD11" s="64" t="str">
        <f>VLOOKUP(A11,'Tabela de Preços'!$B$7:$B$74,1,0)</f>
        <v>H1363220</v>
      </c>
      <c r="AE11" s="64"/>
      <c r="AF11" s="64"/>
    </row>
    <row r="12" spans="1:32" s="64" customFormat="1" ht="12.75">
      <c r="A12" s="5" t="s">
        <v>171</v>
      </c>
      <c r="B12" s="44" t="s">
        <v>172</v>
      </c>
      <c r="C12" s="5" t="s">
        <v>173</v>
      </c>
      <c r="D12" s="9">
        <v>6</v>
      </c>
      <c r="E12" s="8">
        <v>3337871321963</v>
      </c>
      <c r="F12" s="44">
        <v>33049910</v>
      </c>
      <c r="G12" s="7" t="s">
        <v>174</v>
      </c>
      <c r="H12" s="9">
        <v>3</v>
      </c>
      <c r="I12" s="83">
        <v>5</v>
      </c>
      <c r="J12" s="83">
        <v>5</v>
      </c>
      <c r="K12" s="83">
        <v>25.5</v>
      </c>
      <c r="L12" s="65" t="s">
        <v>26</v>
      </c>
      <c r="M12" s="65">
        <v>362</v>
      </c>
      <c r="N12" s="8">
        <v>3337870585007</v>
      </c>
      <c r="O12" s="44" t="s">
        <v>15</v>
      </c>
      <c r="P12" s="39">
        <f>IF($O12="Importado",VLOOKUP($F12,'[9]ST - Loreal Brasil'!$B$6:$CS$48,P$3,0),VLOOKUP($F12,'[9]ST - Loreal Brasil'!$B$6:$CS$48,P$2,0))</f>
        <v>0.92610909090909099</v>
      </c>
      <c r="Q12" s="39">
        <f>IF($O12="Importado",VLOOKUP($F12,'[9]ST - Loreal Brasil'!$B$6:$CS$48,Q$3,0),VLOOKUP($F12,'[9]ST - Loreal Brasil'!$B$6:$CS$48,Q$2,0))</f>
        <v>0.92614399999999986</v>
      </c>
      <c r="R12" s="39">
        <f>IF($O12="Importado",VLOOKUP($F12,'[9]ST - Loreal Brasil'!$B$6:$CS$48,R$3,0),VLOOKUP($F12,'[9]ST - Loreal Brasil'!$B$6:$CS$48,R$2,0))</f>
        <v>0.91781818181818164</v>
      </c>
      <c r="S12" s="39">
        <f>IF($O12="Importado",VLOOKUP($F12,'[9]ST - Loreal Brasil'!$B$6:$CS$48,S$3,0),VLOOKUP($F12,'[9]ST - Loreal Brasil'!$B$6:$CS$48,S$2,0))</f>
        <v>1.0428799999999998</v>
      </c>
      <c r="T12" s="39">
        <f>IF($O12="Importado",VLOOKUP($F12,'[9]ST - Loreal Brasil'!$B$6:$CS$48,T$3,0),VLOOKUP($F12,'[9]ST - Loreal Brasil'!$B$6:$CS$48,T$2,0))</f>
        <v>0.57789999999999997</v>
      </c>
      <c r="U12" s="39"/>
      <c r="V12" s="39"/>
      <c r="W12" s="39">
        <f>IF($O12="Importado",VLOOKUP($F12,'[9]ST - Loreal Brasil'!$B$6:$CS$48,W$3,0),VLOOKUP($F12,'[9]ST - Loreal Brasil'!$B$6:$CS$48,W$2,0))</f>
        <v>1.1759999999999997</v>
      </c>
      <c r="X12" s="39"/>
      <c r="Y12" s="39"/>
      <c r="Z12" s="39"/>
      <c r="AA12" s="39"/>
      <c r="AB12" s="39">
        <f>IF($O12="Importado",VLOOKUP($F12,'[9]ST - Loreal Brasil'!$B$6:$CS$48,AB$3,0),VLOOKUP($F12,'[9]ST - Loreal Brasil'!$B$6:$CS$48,AB$2,0))</f>
        <v>1.2985915492957747</v>
      </c>
      <c r="AC12" s="95">
        <v>9</v>
      </c>
      <c r="AD12" s="64" t="str">
        <f>VLOOKUP(A12,'Tabela de Preços'!$B$7:$B$74,1,0)</f>
        <v>M1037302</v>
      </c>
    </row>
    <row r="13" spans="1:32" s="64" customFormat="1" ht="12.75">
      <c r="A13" s="5" t="s">
        <v>181</v>
      </c>
      <c r="B13" s="44" t="s">
        <v>519</v>
      </c>
      <c r="C13" s="5" t="s">
        <v>16</v>
      </c>
      <c r="D13" s="9">
        <v>72</v>
      </c>
      <c r="E13" s="8">
        <v>3337871325671</v>
      </c>
      <c r="F13" s="44">
        <v>33072010</v>
      </c>
      <c r="G13" s="6">
        <v>2007035530012</v>
      </c>
      <c r="H13" s="9">
        <v>3</v>
      </c>
      <c r="I13" s="83">
        <v>4.7</v>
      </c>
      <c r="J13" s="83">
        <v>4.7</v>
      </c>
      <c r="K13" s="83">
        <v>9</v>
      </c>
      <c r="L13" s="65" t="s">
        <v>26</v>
      </c>
      <c r="M13" s="65">
        <v>89</v>
      </c>
      <c r="N13" s="8">
        <v>3337870726639</v>
      </c>
      <c r="O13" s="44" t="s">
        <v>15</v>
      </c>
      <c r="P13" s="39">
        <f>IF($O13="Importado",VLOOKUP($F13,'[9]ST - Loreal Brasil'!$B$6:$CS$48,P$3,0),VLOOKUP($F13,'[9]ST - Loreal Brasil'!$B$6:$CS$48,P$2,0))</f>
        <v>0.51843636363636381</v>
      </c>
      <c r="Q13" s="39">
        <f>IF($O13="Importado",VLOOKUP($F13,'[9]ST - Loreal Brasil'!$B$6:$CS$48,Q$3,0),VLOOKUP($F13,'[9]ST - Loreal Brasil'!$B$6:$CS$48,Q$2,0))</f>
        <v>0.51855609756097532</v>
      </c>
      <c r="R13" s="39">
        <f>IF($O13="Importado",VLOOKUP($F13,'[9]ST - Loreal Brasil'!$B$6:$CS$48,R$3,0),VLOOKUP($F13,'[9]ST - Loreal Brasil'!$B$6:$CS$48,R$2,0))</f>
        <v>0.80130909090909075</v>
      </c>
      <c r="S13" s="39">
        <f>IF($O13="Importado",VLOOKUP($F13,'[9]ST - Loreal Brasil'!$B$6:$CS$48,S$3,0),VLOOKUP($F13,'[9]ST - Loreal Brasil'!$B$6:$CS$48,S$2,0))</f>
        <v>0.93126399999999987</v>
      </c>
      <c r="T13" s="39">
        <f>IF($O13="Importado",VLOOKUP($F13,'[9]ST - Loreal Brasil'!$B$6:$CS$48,T$3,0),VLOOKUP($F13,'[9]ST - Loreal Brasil'!$B$6:$CS$48,T$2,0))</f>
        <v>0.49159999999999998</v>
      </c>
      <c r="U13" s="39"/>
      <c r="V13" s="39"/>
      <c r="W13" s="39">
        <f>IF($O13="Importado",VLOOKUP($F13,'[9]ST - Loreal Brasil'!$B$6:$CS$48,W$3,0),VLOOKUP($F13,'[9]ST - Loreal Brasil'!$B$6:$CS$48,W$2,0))</f>
        <v>0.88159999999999994</v>
      </c>
      <c r="X13" s="39"/>
      <c r="Y13" s="39"/>
      <c r="Z13" s="39"/>
      <c r="AA13" s="39"/>
      <c r="AB13" s="39">
        <f>IF($O13="Importado",VLOOKUP($F13,'[9]ST - Loreal Brasil'!$B$6:$CS$48,AB$3,0),VLOOKUP($F13,'[9]ST - Loreal Brasil'!$B$6:$CS$48,AB$2,0))</f>
        <v>0.51741935483870982</v>
      </c>
      <c r="AC13" s="95">
        <v>10</v>
      </c>
      <c r="AD13" s="64" t="str">
        <f>VLOOKUP(A13,'Tabela de Preços'!$B$7:$B$74,1,0)</f>
        <v>M7970200</v>
      </c>
    </row>
    <row r="14" spans="1:32" s="64" customFormat="1" ht="12.75">
      <c r="A14" s="5" t="s">
        <v>177</v>
      </c>
      <c r="B14" s="44" t="s">
        <v>514</v>
      </c>
      <c r="C14" s="5" t="s">
        <v>23</v>
      </c>
      <c r="D14" s="9">
        <v>60</v>
      </c>
      <c r="E14" s="8">
        <v>3337871324476</v>
      </c>
      <c r="F14" s="44">
        <v>33049910</v>
      </c>
      <c r="G14" s="38" t="s">
        <v>178</v>
      </c>
      <c r="H14" s="9">
        <v>3</v>
      </c>
      <c r="I14" s="83">
        <v>4.8</v>
      </c>
      <c r="J14" s="83">
        <v>3.5</v>
      </c>
      <c r="K14" s="83">
        <v>16</v>
      </c>
      <c r="L14" s="65" t="s">
        <v>26</v>
      </c>
      <c r="M14" s="65">
        <v>52</v>
      </c>
      <c r="N14" s="8">
        <v>3337870658336</v>
      </c>
      <c r="O14" s="44" t="s">
        <v>15</v>
      </c>
      <c r="P14" s="39">
        <f>IF($O14="Importado",VLOOKUP($F14,'[9]ST - Loreal Brasil'!$B$6:$CS$48,P$3,0),VLOOKUP($F14,'[9]ST - Loreal Brasil'!$B$6:$CS$48,P$2,0))</f>
        <v>0.92610909090909099</v>
      </c>
      <c r="Q14" s="39">
        <f>IF($O14="Importado",VLOOKUP($F14,'[9]ST - Loreal Brasil'!$B$6:$CS$48,Q$3,0),VLOOKUP($F14,'[9]ST - Loreal Brasil'!$B$6:$CS$48,Q$2,0))</f>
        <v>0.92614399999999986</v>
      </c>
      <c r="R14" s="39">
        <f>IF($O14="Importado",VLOOKUP($F14,'[9]ST - Loreal Brasil'!$B$6:$CS$48,R$3,0),VLOOKUP($F14,'[9]ST - Loreal Brasil'!$B$6:$CS$48,R$2,0))</f>
        <v>0.91781818181818164</v>
      </c>
      <c r="S14" s="39">
        <f>IF($O14="Importado",VLOOKUP($F14,'[9]ST - Loreal Brasil'!$B$6:$CS$48,S$3,0),VLOOKUP($F14,'[9]ST - Loreal Brasil'!$B$6:$CS$48,S$2,0))</f>
        <v>1.0428799999999998</v>
      </c>
      <c r="T14" s="39">
        <f>IF($O14="Importado",VLOOKUP($F14,'[9]ST - Loreal Brasil'!$B$6:$CS$48,T$3,0),VLOOKUP($F14,'[9]ST - Loreal Brasil'!$B$6:$CS$48,T$2,0))</f>
        <v>0.57789999999999997</v>
      </c>
      <c r="U14" s="39"/>
      <c r="V14" s="39"/>
      <c r="W14" s="39">
        <f>IF($O14="Importado",VLOOKUP($F14,'[9]ST - Loreal Brasil'!$B$6:$CS$48,W$3,0),VLOOKUP($F14,'[9]ST - Loreal Brasil'!$B$6:$CS$48,W$2,0))</f>
        <v>1.1759999999999997</v>
      </c>
      <c r="X14" s="39"/>
      <c r="Y14" s="39"/>
      <c r="Z14" s="39"/>
      <c r="AA14" s="39"/>
      <c r="AB14" s="39">
        <f>IF($O14="Importado",VLOOKUP($F14,'[9]ST - Loreal Brasil'!$B$6:$CS$48,AB$3,0),VLOOKUP($F14,'[9]ST - Loreal Brasil'!$B$6:$CS$48,AB$2,0))</f>
        <v>1.2985915492957747</v>
      </c>
      <c r="AC14" s="95">
        <v>11</v>
      </c>
      <c r="AD14" s="64" t="str">
        <f>VLOOKUP(A14,'Tabela de Preços'!$B$7:$B$74,1,0)</f>
        <v>M5891900</v>
      </c>
    </row>
    <row r="15" spans="1:32" ht="12.75">
      <c r="A15" s="5" t="s">
        <v>162</v>
      </c>
      <c r="B15" s="44" t="s">
        <v>508</v>
      </c>
      <c r="C15" s="5" t="s">
        <v>16</v>
      </c>
      <c r="D15" s="9">
        <v>12</v>
      </c>
      <c r="E15" s="8">
        <v>3337871308629</v>
      </c>
      <c r="F15" s="44">
        <v>33049910</v>
      </c>
      <c r="G15" s="38" t="s">
        <v>169</v>
      </c>
      <c r="H15" s="9">
        <v>3</v>
      </c>
      <c r="I15" s="83">
        <v>3.5</v>
      </c>
      <c r="J15" s="83">
        <v>3.5</v>
      </c>
      <c r="K15" s="83">
        <v>13.5</v>
      </c>
      <c r="L15" s="65" t="s">
        <v>26</v>
      </c>
      <c r="M15" s="65">
        <v>74</v>
      </c>
      <c r="N15" s="8">
        <v>3337870614103</v>
      </c>
      <c r="O15" s="44" t="s">
        <v>15</v>
      </c>
      <c r="P15" s="39">
        <f>IF($O15="Importado",VLOOKUP($F15,'[9]ST - Loreal Brasil'!$B$6:$CS$48,P$3,0),VLOOKUP($F15,'[9]ST - Loreal Brasil'!$B$6:$CS$48,P$2,0))</f>
        <v>0.92610909090909099</v>
      </c>
      <c r="Q15" s="39">
        <f>IF($O15="Importado",VLOOKUP($F15,'[9]ST - Loreal Brasil'!$B$6:$CS$48,Q$3,0),VLOOKUP($F15,'[9]ST - Loreal Brasil'!$B$6:$CS$48,Q$2,0))</f>
        <v>0.92614399999999986</v>
      </c>
      <c r="R15" s="39">
        <f>IF($O15="Importado",VLOOKUP($F15,'[9]ST - Loreal Brasil'!$B$6:$CS$48,R$3,0),VLOOKUP($F15,'[9]ST - Loreal Brasil'!$B$6:$CS$48,R$2,0))</f>
        <v>0.91781818181818164</v>
      </c>
      <c r="S15" s="39">
        <f>IF($O15="Importado",VLOOKUP($F15,'[9]ST - Loreal Brasil'!$B$6:$CS$48,S$3,0),VLOOKUP($F15,'[9]ST - Loreal Brasil'!$B$6:$CS$48,S$2,0))</f>
        <v>1.0428799999999998</v>
      </c>
      <c r="T15" s="39">
        <f>IF($O15="Importado",VLOOKUP($F15,'[9]ST - Loreal Brasil'!$B$6:$CS$48,T$3,0),VLOOKUP($F15,'[9]ST - Loreal Brasil'!$B$6:$CS$48,T$2,0))</f>
        <v>0.57789999999999997</v>
      </c>
      <c r="U15" s="39"/>
      <c r="V15" s="39"/>
      <c r="W15" s="39">
        <f>IF($O15="Importado",VLOOKUP($F15,'[9]ST - Loreal Brasil'!$B$6:$CS$48,W$3,0),VLOOKUP($F15,'[9]ST - Loreal Brasil'!$B$6:$CS$48,W$2,0))</f>
        <v>1.1759999999999997</v>
      </c>
      <c r="X15" s="39"/>
      <c r="Y15" s="39"/>
      <c r="Z15" s="39"/>
      <c r="AA15" s="39"/>
      <c r="AB15" s="39">
        <f>IF($O15="Importado",VLOOKUP($F15,'[9]ST - Loreal Brasil'!$B$6:$CS$48,AB$3,0),VLOOKUP($F15,'[9]ST - Loreal Brasil'!$B$6:$CS$48,AB$2,0))</f>
        <v>1.2985915492957747</v>
      </c>
      <c r="AC15" s="95">
        <v>12</v>
      </c>
      <c r="AD15" s="64" t="str">
        <f>VLOOKUP(A15,'Tabela de Preços'!$B$7:$B$74,1,0)</f>
        <v>M5030801</v>
      </c>
      <c r="AE15" s="64"/>
      <c r="AF15" s="64"/>
    </row>
    <row r="16" spans="1:32" ht="12.75">
      <c r="A16" s="5" t="s">
        <v>195</v>
      </c>
      <c r="B16" s="44" t="s">
        <v>521</v>
      </c>
      <c r="C16" s="5" t="s">
        <v>16</v>
      </c>
      <c r="D16" s="9">
        <v>72</v>
      </c>
      <c r="E16" s="8">
        <v>3337871320362</v>
      </c>
      <c r="F16" s="44">
        <v>33072010</v>
      </c>
      <c r="G16" s="38"/>
      <c r="H16" s="9">
        <v>3</v>
      </c>
      <c r="I16" s="83">
        <v>4.7</v>
      </c>
      <c r="J16" s="83">
        <v>4.7</v>
      </c>
      <c r="K16" s="83">
        <v>9</v>
      </c>
      <c r="L16" s="65" t="s">
        <v>26</v>
      </c>
      <c r="M16" s="65">
        <v>83</v>
      </c>
      <c r="N16" s="8">
        <v>3337870357987</v>
      </c>
      <c r="O16" s="44" t="s">
        <v>15</v>
      </c>
      <c r="P16" s="39">
        <f>IF($O16="Importado",VLOOKUP($F16,'[9]ST - Loreal Brasil'!$B$6:$CS$48,P$3,0),VLOOKUP($F16,'[9]ST - Loreal Brasil'!$B$6:$CS$48,P$2,0))</f>
        <v>0.51843636363636381</v>
      </c>
      <c r="Q16" s="39">
        <f>IF($O16="Importado",VLOOKUP($F16,'[9]ST - Loreal Brasil'!$B$6:$CS$48,Q$3,0),VLOOKUP($F16,'[9]ST - Loreal Brasil'!$B$6:$CS$48,Q$2,0))</f>
        <v>0.51855609756097532</v>
      </c>
      <c r="R16" s="39">
        <f>IF($O16="Importado",VLOOKUP($F16,'[9]ST - Loreal Brasil'!$B$6:$CS$48,R$3,0),VLOOKUP($F16,'[9]ST - Loreal Brasil'!$B$6:$CS$48,R$2,0))</f>
        <v>0.80130909090909075</v>
      </c>
      <c r="S16" s="39">
        <f>IF($O16="Importado",VLOOKUP($F16,'[9]ST - Loreal Brasil'!$B$6:$CS$48,S$3,0),VLOOKUP($F16,'[9]ST - Loreal Brasil'!$B$6:$CS$48,S$2,0))</f>
        <v>0.93126399999999987</v>
      </c>
      <c r="T16" s="39">
        <f>IF($O16="Importado",VLOOKUP($F16,'[9]ST - Loreal Brasil'!$B$6:$CS$48,T$3,0),VLOOKUP($F16,'[9]ST - Loreal Brasil'!$B$6:$CS$48,T$2,0))</f>
        <v>0.49159999999999998</v>
      </c>
      <c r="U16" s="39"/>
      <c r="V16" s="39"/>
      <c r="W16" s="39">
        <f>IF($O16="Importado",VLOOKUP($F16,'[9]ST - Loreal Brasil'!$B$6:$CS$48,W$3,0),VLOOKUP($F16,'[9]ST - Loreal Brasil'!$B$6:$CS$48,W$2,0))</f>
        <v>0.88159999999999994</v>
      </c>
      <c r="X16" s="39"/>
      <c r="Y16" s="39"/>
      <c r="Z16" s="39"/>
      <c r="AA16" s="39"/>
      <c r="AB16" s="39">
        <f>IF($O16="Importado",VLOOKUP($F16,'[9]ST - Loreal Brasil'!$B$6:$CS$48,AB$3,0),VLOOKUP($F16,'[9]ST - Loreal Brasil'!$B$6:$CS$48,AB$2,0))</f>
        <v>0.51741935483870982</v>
      </c>
      <c r="AC16" s="95">
        <v>13</v>
      </c>
      <c r="AD16" s="64" t="str">
        <f>VLOOKUP(A16,'Tabela de Preços'!$B$7:$B$74,1,0)</f>
        <v>M6633401</v>
      </c>
      <c r="AE16" s="64"/>
      <c r="AF16" s="64"/>
    </row>
    <row r="17" spans="1:32" ht="12.75">
      <c r="A17" s="5" t="s">
        <v>885</v>
      </c>
      <c r="B17" s="44" t="s">
        <v>202</v>
      </c>
      <c r="C17" s="5" t="s">
        <v>31</v>
      </c>
      <c r="D17" s="9">
        <v>198</v>
      </c>
      <c r="E17" s="8">
        <v>3337871323561</v>
      </c>
      <c r="F17" s="44">
        <v>33049910</v>
      </c>
      <c r="G17" s="38"/>
      <c r="H17" s="9">
        <v>3</v>
      </c>
      <c r="I17" s="83">
        <v>2.2999999999999998</v>
      </c>
      <c r="J17" s="83">
        <v>3.2</v>
      </c>
      <c r="K17" s="83">
        <v>13.2</v>
      </c>
      <c r="L17" s="65" t="s">
        <v>26</v>
      </c>
      <c r="M17" s="65">
        <v>29</v>
      </c>
      <c r="N17" s="8">
        <v>3337870592135</v>
      </c>
      <c r="O17" s="44" t="s">
        <v>15</v>
      </c>
      <c r="P17" s="39">
        <f>IF($O17="Importado",VLOOKUP($F17,'[9]ST - Loreal Brasil'!$B$6:$CS$48,P$3,0),VLOOKUP($F17,'[9]ST - Loreal Brasil'!$B$6:$CS$48,P$2,0))</f>
        <v>0.92610909090909099</v>
      </c>
      <c r="Q17" s="39">
        <f>IF($O17="Importado",VLOOKUP($F17,'[9]ST - Loreal Brasil'!$B$6:$CS$48,Q$3,0),VLOOKUP($F17,'[9]ST - Loreal Brasil'!$B$6:$CS$48,Q$2,0))</f>
        <v>0.92614399999999986</v>
      </c>
      <c r="R17" s="39">
        <f>IF($O17="Importado",VLOOKUP($F17,'[9]ST - Loreal Brasil'!$B$6:$CS$48,R$3,0),VLOOKUP($F17,'[9]ST - Loreal Brasil'!$B$6:$CS$48,R$2,0))</f>
        <v>0.91781818181818164</v>
      </c>
      <c r="S17" s="39">
        <f>IF($O17="Importado",VLOOKUP($F17,'[9]ST - Loreal Brasil'!$B$6:$CS$48,S$3,0),VLOOKUP($F17,'[9]ST - Loreal Brasil'!$B$6:$CS$48,S$2,0))</f>
        <v>1.0428799999999998</v>
      </c>
      <c r="T17" s="39">
        <f>IF($O17="Importado",VLOOKUP($F17,'[9]ST - Loreal Brasil'!$B$6:$CS$48,T$3,0),VLOOKUP($F17,'[9]ST - Loreal Brasil'!$B$6:$CS$48,T$2,0))</f>
        <v>0.57789999999999997</v>
      </c>
      <c r="U17" s="39"/>
      <c r="V17" s="39"/>
      <c r="W17" s="39">
        <f>IF($O17="Importado",VLOOKUP($F17,'[9]ST - Loreal Brasil'!$B$6:$CS$48,W$3,0),VLOOKUP($F17,'[9]ST - Loreal Brasil'!$B$6:$CS$48,W$2,0))</f>
        <v>1.1759999999999997</v>
      </c>
      <c r="X17" s="39"/>
      <c r="Y17" s="39"/>
      <c r="Z17" s="39"/>
      <c r="AA17" s="39"/>
      <c r="AB17" s="39">
        <f>IF($O17="Importado",VLOOKUP($F17,'[9]ST - Loreal Brasil'!$B$6:$CS$48,AB$3,0),VLOOKUP($F17,'[9]ST - Loreal Brasil'!$B$6:$CS$48,AB$2,0))</f>
        <v>1.2985915492957747</v>
      </c>
      <c r="AC17" s="95">
        <v>14</v>
      </c>
      <c r="AD17" s="64" t="str">
        <f>VLOOKUP(A17,'Tabela de Preços'!$B$7:$B$74,1,0)</f>
        <v>M4252201</v>
      </c>
      <c r="AE17" s="64"/>
      <c r="AF17" s="64"/>
    </row>
    <row r="18" spans="1:32" ht="12.75">
      <c r="A18" s="5" t="s">
        <v>676</v>
      </c>
      <c r="B18" s="44" t="s">
        <v>677</v>
      </c>
      <c r="C18" s="5" t="s">
        <v>32</v>
      </c>
      <c r="D18" s="9">
        <v>72</v>
      </c>
      <c r="E18" s="8">
        <v>3337871325060</v>
      </c>
      <c r="F18" s="44">
        <v>33049910</v>
      </c>
      <c r="G18" s="38" t="s">
        <v>364</v>
      </c>
      <c r="H18" s="9">
        <v>3</v>
      </c>
      <c r="I18" s="83">
        <v>3.1</v>
      </c>
      <c r="J18" s="83">
        <v>3.8</v>
      </c>
      <c r="K18" s="83">
        <v>13.2</v>
      </c>
      <c r="L18" s="65" t="s">
        <v>26</v>
      </c>
      <c r="M18" s="65">
        <v>118</v>
      </c>
      <c r="N18" s="8">
        <v>3337870778041</v>
      </c>
      <c r="O18" s="44" t="s">
        <v>15</v>
      </c>
      <c r="P18" s="39">
        <f>IF($O18="Importado",VLOOKUP($F18,'[9]ST - Loreal Brasil'!$B$6:$CS$48,P$3,0),VLOOKUP($F18,'[9]ST - Loreal Brasil'!$B$6:$CS$48,P$2,0))</f>
        <v>0.92610909090909099</v>
      </c>
      <c r="Q18" s="39">
        <f>IF($O18="Importado",VLOOKUP($F18,'[9]ST - Loreal Brasil'!$B$6:$CS$48,Q$3,0),VLOOKUP($F18,'[9]ST - Loreal Brasil'!$B$6:$CS$48,Q$2,0))</f>
        <v>0.92614399999999986</v>
      </c>
      <c r="R18" s="39">
        <f>IF($O18="Importado",VLOOKUP($F18,'[9]ST - Loreal Brasil'!$B$6:$CS$48,R$3,0),VLOOKUP($F18,'[9]ST - Loreal Brasil'!$B$6:$CS$48,R$2,0))</f>
        <v>0.91781818181818164</v>
      </c>
      <c r="S18" s="39">
        <f>IF($O18="Importado",VLOOKUP($F18,'[9]ST - Loreal Brasil'!$B$6:$CS$48,S$3,0),VLOOKUP($F18,'[9]ST - Loreal Brasil'!$B$6:$CS$48,S$2,0))</f>
        <v>1.0428799999999998</v>
      </c>
      <c r="T18" s="39">
        <f>IF($O18="Importado",VLOOKUP($F18,'[9]ST - Loreal Brasil'!$B$6:$CS$48,T$3,0),VLOOKUP($F18,'[9]ST - Loreal Brasil'!$B$6:$CS$48,T$2,0))</f>
        <v>0.57789999999999997</v>
      </c>
      <c r="U18" s="39"/>
      <c r="V18" s="39"/>
      <c r="W18" s="39">
        <f>IF($O18="Importado",VLOOKUP($F18,'[9]ST - Loreal Brasil'!$B$6:$CS$48,W$3,0),VLOOKUP($F18,'[9]ST - Loreal Brasil'!$B$6:$CS$48,W$2,0))</f>
        <v>1.1759999999999997</v>
      </c>
      <c r="X18" s="39"/>
      <c r="Y18" s="39"/>
      <c r="Z18" s="39"/>
      <c r="AA18" s="39"/>
      <c r="AB18" s="39">
        <f>IF($O18="Importado",VLOOKUP($F18,'[9]ST - Loreal Brasil'!$B$6:$CS$48,AB$3,0),VLOOKUP($F18,'[9]ST - Loreal Brasil'!$B$6:$CS$48,AB$2,0))</f>
        <v>1.2985915492957747</v>
      </c>
      <c r="AC18" s="95">
        <v>15</v>
      </c>
      <c r="AD18" s="64" t="str">
        <f>VLOOKUP(A18,'Tabela de Preços'!$B$7:$B$74,1,0)</f>
        <v>M0354201</v>
      </c>
      <c r="AE18" s="64"/>
      <c r="AF18" s="64"/>
    </row>
    <row r="19" spans="1:32" ht="12.75">
      <c r="A19" s="5" t="s">
        <v>334</v>
      </c>
      <c r="B19" s="44" t="s">
        <v>530</v>
      </c>
      <c r="C19" s="5" t="s">
        <v>32</v>
      </c>
      <c r="D19" s="9">
        <v>96</v>
      </c>
      <c r="E19" s="8">
        <v>3337871316594</v>
      </c>
      <c r="F19" s="44">
        <v>33049910</v>
      </c>
      <c r="G19" s="38" t="s">
        <v>384</v>
      </c>
      <c r="H19" s="9">
        <v>3</v>
      </c>
      <c r="I19" s="83">
        <v>3.3</v>
      </c>
      <c r="J19" s="83">
        <v>4.2</v>
      </c>
      <c r="K19" s="83">
        <v>12</v>
      </c>
      <c r="L19" s="65" t="s">
        <v>26</v>
      </c>
      <c r="M19" s="65">
        <v>52</v>
      </c>
      <c r="N19" s="8">
        <v>3337870029785</v>
      </c>
      <c r="O19" s="44" t="s">
        <v>15</v>
      </c>
      <c r="P19" s="39">
        <f>IF($O19="Importado",VLOOKUP($F19,'[9]ST - Loreal Brasil'!$B$6:$CS$48,P$3,0),VLOOKUP($F19,'[9]ST - Loreal Brasil'!$B$6:$CS$48,P$2,0))</f>
        <v>0.92610909090909099</v>
      </c>
      <c r="Q19" s="39">
        <f>IF($O19="Importado",VLOOKUP($F19,'[9]ST - Loreal Brasil'!$B$6:$CS$48,Q$3,0),VLOOKUP($F19,'[9]ST - Loreal Brasil'!$B$6:$CS$48,Q$2,0))</f>
        <v>0.92614399999999986</v>
      </c>
      <c r="R19" s="39">
        <f>IF($O19="Importado",VLOOKUP($F19,'[9]ST - Loreal Brasil'!$B$6:$CS$48,R$3,0),VLOOKUP($F19,'[9]ST - Loreal Brasil'!$B$6:$CS$48,R$2,0))</f>
        <v>0.91781818181818164</v>
      </c>
      <c r="S19" s="39">
        <f>IF($O19="Importado",VLOOKUP($F19,'[9]ST - Loreal Brasil'!$B$6:$CS$48,S$3,0),VLOOKUP($F19,'[9]ST - Loreal Brasil'!$B$6:$CS$48,S$2,0))</f>
        <v>1.0428799999999998</v>
      </c>
      <c r="T19" s="39">
        <f>IF($O19="Importado",VLOOKUP($F19,'[9]ST - Loreal Brasil'!$B$6:$CS$48,T$3,0),VLOOKUP($F19,'[9]ST - Loreal Brasil'!$B$6:$CS$48,T$2,0))</f>
        <v>0.57789999999999997</v>
      </c>
      <c r="U19" s="39"/>
      <c r="V19" s="39"/>
      <c r="W19" s="39">
        <f>IF($O19="Importado",VLOOKUP($F19,'[9]ST - Loreal Brasil'!$B$6:$CS$48,W$3,0),VLOOKUP($F19,'[9]ST - Loreal Brasil'!$B$6:$CS$48,W$2,0))</f>
        <v>1.1759999999999997</v>
      </c>
      <c r="X19" s="39"/>
      <c r="Y19" s="39"/>
      <c r="Z19" s="39"/>
      <c r="AA19" s="39"/>
      <c r="AB19" s="39">
        <f>IF($O19="Importado",VLOOKUP($F19,'[9]ST - Loreal Brasil'!$B$6:$CS$48,AB$3,0),VLOOKUP($F19,'[9]ST - Loreal Brasil'!$B$6:$CS$48,AB$2,0))</f>
        <v>1.2985915492957747</v>
      </c>
      <c r="AC19" s="95">
        <v>16</v>
      </c>
      <c r="AD19" s="64" t="str">
        <f>VLOOKUP(A19,'Tabela de Preços'!$B$7:$B$74,1,0)</f>
        <v>M5541401</v>
      </c>
      <c r="AE19" s="64"/>
      <c r="AF19" s="64"/>
    </row>
    <row r="20" spans="1:32" ht="12.75">
      <c r="A20" s="5" t="s">
        <v>336</v>
      </c>
      <c r="B20" s="44" t="s">
        <v>531</v>
      </c>
      <c r="C20" s="5" t="s">
        <v>32</v>
      </c>
      <c r="D20" s="9">
        <v>96</v>
      </c>
      <c r="E20" s="8">
        <v>3337871316600</v>
      </c>
      <c r="F20" s="44">
        <v>33049910</v>
      </c>
      <c r="G20" s="38" t="s">
        <v>384</v>
      </c>
      <c r="H20" s="9">
        <v>3</v>
      </c>
      <c r="I20" s="83">
        <v>3.3</v>
      </c>
      <c r="J20" s="83">
        <v>4.3</v>
      </c>
      <c r="K20" s="83">
        <v>12</v>
      </c>
      <c r="L20" s="65" t="s">
        <v>26</v>
      </c>
      <c r="M20" s="65">
        <v>53</v>
      </c>
      <c r="N20" s="8">
        <v>3337870029839</v>
      </c>
      <c r="O20" s="44" t="s">
        <v>15</v>
      </c>
      <c r="P20" s="39">
        <f>IF($O20="Importado",VLOOKUP($F20,'[9]ST - Loreal Brasil'!$B$6:$CS$48,P$3,0),VLOOKUP($F20,'[9]ST - Loreal Brasil'!$B$6:$CS$48,P$2,0))</f>
        <v>0.92610909090909099</v>
      </c>
      <c r="Q20" s="39">
        <f>IF($O20="Importado",VLOOKUP($F20,'[9]ST - Loreal Brasil'!$B$6:$CS$48,Q$3,0),VLOOKUP($F20,'[9]ST - Loreal Brasil'!$B$6:$CS$48,Q$2,0))</f>
        <v>0.92614399999999986</v>
      </c>
      <c r="R20" s="39">
        <f>IF($O20="Importado",VLOOKUP($F20,'[9]ST - Loreal Brasil'!$B$6:$CS$48,R$3,0),VLOOKUP($F20,'[9]ST - Loreal Brasil'!$B$6:$CS$48,R$2,0))</f>
        <v>0.91781818181818164</v>
      </c>
      <c r="S20" s="39">
        <f>IF($O20="Importado",VLOOKUP($F20,'[9]ST - Loreal Brasil'!$B$6:$CS$48,S$3,0),VLOOKUP($F20,'[9]ST - Loreal Brasil'!$B$6:$CS$48,S$2,0))</f>
        <v>1.0428799999999998</v>
      </c>
      <c r="T20" s="39">
        <f>IF($O20="Importado",VLOOKUP($F20,'[9]ST - Loreal Brasil'!$B$6:$CS$48,T$3,0),VLOOKUP($F20,'[9]ST - Loreal Brasil'!$B$6:$CS$48,T$2,0))</f>
        <v>0.57789999999999997</v>
      </c>
      <c r="U20" s="39"/>
      <c r="V20" s="39"/>
      <c r="W20" s="39">
        <f>IF($O20="Importado",VLOOKUP($F20,'[9]ST - Loreal Brasil'!$B$6:$CS$48,W$3,0),VLOOKUP($F20,'[9]ST - Loreal Brasil'!$B$6:$CS$48,W$2,0))</f>
        <v>1.1759999999999997</v>
      </c>
      <c r="X20" s="39"/>
      <c r="Y20" s="39"/>
      <c r="Z20" s="39"/>
      <c r="AA20" s="39"/>
      <c r="AB20" s="39">
        <f>IF($O20="Importado",VLOOKUP($F20,'[9]ST - Loreal Brasil'!$B$6:$CS$48,AB$3,0),VLOOKUP($F20,'[9]ST - Loreal Brasil'!$B$6:$CS$48,AB$2,0))</f>
        <v>1.2985915492957747</v>
      </c>
      <c r="AC20" s="95">
        <v>17</v>
      </c>
      <c r="AD20" s="64" t="str">
        <f>VLOOKUP(A20,'Tabela de Preços'!$B$7:$B$74,1,0)</f>
        <v>M5541501</v>
      </c>
      <c r="AE20" s="64"/>
      <c r="AF20" s="64"/>
    </row>
    <row r="21" spans="1:32" ht="12.75">
      <c r="A21" s="5" t="s">
        <v>338</v>
      </c>
      <c r="B21" s="44" t="s">
        <v>532</v>
      </c>
      <c r="C21" s="5" t="s">
        <v>32</v>
      </c>
      <c r="D21" s="9">
        <v>96</v>
      </c>
      <c r="E21" s="8">
        <v>3337871316617</v>
      </c>
      <c r="F21" s="44">
        <v>33049910</v>
      </c>
      <c r="G21" s="38" t="s">
        <v>384</v>
      </c>
      <c r="H21" s="9">
        <v>3</v>
      </c>
      <c r="I21" s="83">
        <v>3.3</v>
      </c>
      <c r="J21" s="83">
        <v>4.3</v>
      </c>
      <c r="K21" s="83">
        <v>12</v>
      </c>
      <c r="L21" s="65" t="s">
        <v>26</v>
      </c>
      <c r="M21" s="65">
        <v>52</v>
      </c>
      <c r="N21" s="8">
        <v>3337870029884</v>
      </c>
      <c r="O21" s="44" t="s">
        <v>15</v>
      </c>
      <c r="P21" s="39">
        <f>IF($O21="Importado",VLOOKUP($F21,'[9]ST - Loreal Brasil'!$B$6:$CS$48,P$3,0),VLOOKUP($F21,'[9]ST - Loreal Brasil'!$B$6:$CS$48,P$2,0))</f>
        <v>0.92610909090909099</v>
      </c>
      <c r="Q21" s="39">
        <f>IF($O21="Importado",VLOOKUP($F21,'[9]ST - Loreal Brasil'!$B$6:$CS$48,Q$3,0),VLOOKUP($F21,'[9]ST - Loreal Brasil'!$B$6:$CS$48,Q$2,0))</f>
        <v>0.92614399999999986</v>
      </c>
      <c r="R21" s="39">
        <f>IF($O21="Importado",VLOOKUP($F21,'[9]ST - Loreal Brasil'!$B$6:$CS$48,R$3,0),VLOOKUP($F21,'[9]ST - Loreal Brasil'!$B$6:$CS$48,R$2,0))</f>
        <v>0.91781818181818164</v>
      </c>
      <c r="S21" s="39">
        <f>IF($O21="Importado",VLOOKUP($F21,'[9]ST - Loreal Brasil'!$B$6:$CS$48,S$3,0),VLOOKUP($F21,'[9]ST - Loreal Brasil'!$B$6:$CS$48,S$2,0))</f>
        <v>1.0428799999999998</v>
      </c>
      <c r="T21" s="39">
        <f>IF($O21="Importado",VLOOKUP($F21,'[9]ST - Loreal Brasil'!$B$6:$CS$48,T$3,0),VLOOKUP($F21,'[9]ST - Loreal Brasil'!$B$6:$CS$48,T$2,0))</f>
        <v>0.57789999999999997</v>
      </c>
      <c r="U21" s="39"/>
      <c r="V21" s="39"/>
      <c r="W21" s="39">
        <f>IF($O21="Importado",VLOOKUP($F21,'[9]ST - Loreal Brasil'!$B$6:$CS$48,W$3,0),VLOOKUP($F21,'[9]ST - Loreal Brasil'!$B$6:$CS$48,W$2,0))</f>
        <v>1.1759999999999997</v>
      </c>
      <c r="X21" s="39"/>
      <c r="Y21" s="39"/>
      <c r="Z21" s="39"/>
      <c r="AA21" s="39"/>
      <c r="AB21" s="39">
        <f>IF($O21="Importado",VLOOKUP($F21,'[9]ST - Loreal Brasil'!$B$6:$CS$48,AB$3,0),VLOOKUP($F21,'[9]ST - Loreal Brasil'!$B$6:$CS$48,AB$2,0))</f>
        <v>1.2985915492957747</v>
      </c>
      <c r="AC21" s="95">
        <v>18</v>
      </c>
      <c r="AD21" s="64" t="str">
        <f>VLOOKUP(A21,'Tabela de Preços'!$B$7:$B$74,1,0)</f>
        <v>M5541601</v>
      </c>
      <c r="AE21" s="64"/>
      <c r="AF21" s="64"/>
    </row>
    <row r="22" spans="1:32" ht="12.75">
      <c r="A22" s="5" t="s">
        <v>340</v>
      </c>
      <c r="B22" s="44" t="s">
        <v>533</v>
      </c>
      <c r="C22" s="5" t="s">
        <v>32</v>
      </c>
      <c r="D22" s="9">
        <v>96</v>
      </c>
      <c r="E22" s="8">
        <v>3337871316631</v>
      </c>
      <c r="F22" s="44">
        <v>33049910</v>
      </c>
      <c r="G22" s="38" t="s">
        <v>384</v>
      </c>
      <c r="H22" s="9">
        <v>3</v>
      </c>
      <c r="I22" s="83">
        <v>3.3</v>
      </c>
      <c r="J22" s="83">
        <v>4.2</v>
      </c>
      <c r="K22" s="83">
        <v>12</v>
      </c>
      <c r="L22" s="65" t="s">
        <v>26</v>
      </c>
      <c r="M22" s="65">
        <v>52</v>
      </c>
      <c r="N22" s="8">
        <v>3337870029983</v>
      </c>
      <c r="O22" s="44" t="s">
        <v>15</v>
      </c>
      <c r="P22" s="39">
        <f>IF($O22="Importado",VLOOKUP($F22,'[9]ST - Loreal Brasil'!$B$6:$CS$48,P$3,0),VLOOKUP($F22,'[9]ST - Loreal Brasil'!$B$6:$CS$48,P$2,0))</f>
        <v>0.92610909090909099</v>
      </c>
      <c r="Q22" s="39">
        <f>IF($O22="Importado",VLOOKUP($F22,'[9]ST - Loreal Brasil'!$B$6:$CS$48,Q$3,0),VLOOKUP($F22,'[9]ST - Loreal Brasil'!$B$6:$CS$48,Q$2,0))</f>
        <v>0.92614399999999986</v>
      </c>
      <c r="R22" s="39">
        <f>IF($O22="Importado",VLOOKUP($F22,'[9]ST - Loreal Brasil'!$B$6:$CS$48,R$3,0),VLOOKUP($F22,'[9]ST - Loreal Brasil'!$B$6:$CS$48,R$2,0))</f>
        <v>0.91781818181818164</v>
      </c>
      <c r="S22" s="39">
        <f>IF($O22="Importado",VLOOKUP($F22,'[9]ST - Loreal Brasil'!$B$6:$CS$48,S$3,0),VLOOKUP($F22,'[9]ST - Loreal Brasil'!$B$6:$CS$48,S$2,0))</f>
        <v>1.0428799999999998</v>
      </c>
      <c r="T22" s="39">
        <f>IF($O22="Importado",VLOOKUP($F22,'[9]ST - Loreal Brasil'!$B$6:$CS$48,T$3,0),VLOOKUP($F22,'[9]ST - Loreal Brasil'!$B$6:$CS$48,T$2,0))</f>
        <v>0.57789999999999997</v>
      </c>
      <c r="U22" s="39"/>
      <c r="V22" s="39"/>
      <c r="W22" s="39">
        <f>IF($O22="Importado",VLOOKUP($F22,'[9]ST - Loreal Brasil'!$B$6:$CS$48,W$3,0),VLOOKUP($F22,'[9]ST - Loreal Brasil'!$B$6:$CS$48,W$2,0))</f>
        <v>1.1759999999999997</v>
      </c>
      <c r="X22" s="39"/>
      <c r="Y22" s="39"/>
      <c r="Z22" s="39"/>
      <c r="AA22" s="39"/>
      <c r="AB22" s="39">
        <f>IF($O22="Importado",VLOOKUP($F22,'[9]ST - Loreal Brasil'!$B$6:$CS$48,AB$3,0),VLOOKUP($F22,'[9]ST - Loreal Brasil'!$B$6:$CS$48,AB$2,0))</f>
        <v>1.2985915492957747</v>
      </c>
      <c r="AC22" s="95">
        <v>19</v>
      </c>
      <c r="AD22" s="64" t="str">
        <f>VLOOKUP(A22,'Tabela de Preços'!$B$7:$B$74,1,0)</f>
        <v>M5541801</v>
      </c>
      <c r="AE22" s="64"/>
      <c r="AF22" s="64"/>
    </row>
    <row r="23" spans="1:32" ht="12.75">
      <c r="A23" s="5" t="s">
        <v>342</v>
      </c>
      <c r="B23" s="44" t="s">
        <v>534</v>
      </c>
      <c r="C23" s="5" t="s">
        <v>386</v>
      </c>
      <c r="D23" s="9">
        <v>48</v>
      </c>
      <c r="E23" s="8">
        <v>3337871324742</v>
      </c>
      <c r="F23" s="44">
        <v>33049910</v>
      </c>
      <c r="G23" s="38" t="s">
        <v>385</v>
      </c>
      <c r="H23" s="9">
        <v>3</v>
      </c>
      <c r="I23" s="83">
        <v>6.9</v>
      </c>
      <c r="J23" s="83">
        <v>12.2</v>
      </c>
      <c r="K23" s="83">
        <v>2.1</v>
      </c>
      <c r="L23" s="65" t="s">
        <v>26</v>
      </c>
      <c r="M23" s="65">
        <v>92</v>
      </c>
      <c r="N23" s="8">
        <v>3337870685936</v>
      </c>
      <c r="O23" s="44" t="s">
        <v>15</v>
      </c>
      <c r="P23" s="39">
        <f>IF($O23="Importado",VLOOKUP($F23,'[9]ST - Loreal Brasil'!$B$6:$CS$48,P$3,0),VLOOKUP($F23,'[9]ST - Loreal Brasil'!$B$6:$CS$48,P$2,0))</f>
        <v>0.92610909090909099</v>
      </c>
      <c r="Q23" s="39">
        <f>IF($O23="Importado",VLOOKUP($F23,'[9]ST - Loreal Brasil'!$B$6:$CS$48,Q$3,0),VLOOKUP($F23,'[9]ST - Loreal Brasil'!$B$6:$CS$48,Q$2,0))</f>
        <v>0.92614399999999986</v>
      </c>
      <c r="R23" s="39">
        <f>IF($O23="Importado",VLOOKUP($F23,'[9]ST - Loreal Brasil'!$B$6:$CS$48,R$3,0),VLOOKUP($F23,'[9]ST - Loreal Brasil'!$B$6:$CS$48,R$2,0))</f>
        <v>0.91781818181818164</v>
      </c>
      <c r="S23" s="39">
        <f>IF($O23="Importado",VLOOKUP($F23,'[9]ST - Loreal Brasil'!$B$6:$CS$48,S$3,0),VLOOKUP($F23,'[9]ST - Loreal Brasil'!$B$6:$CS$48,S$2,0))</f>
        <v>1.0428799999999998</v>
      </c>
      <c r="T23" s="39">
        <f>IF($O23="Importado",VLOOKUP($F23,'[9]ST - Loreal Brasil'!$B$6:$CS$48,T$3,0),VLOOKUP($F23,'[9]ST - Loreal Brasil'!$B$6:$CS$48,T$2,0))</f>
        <v>0.57789999999999997</v>
      </c>
      <c r="U23" s="39"/>
      <c r="V23" s="39"/>
      <c r="W23" s="39">
        <f>IF($O23="Importado",VLOOKUP($F23,'[9]ST - Loreal Brasil'!$B$6:$CS$48,W$3,0),VLOOKUP($F23,'[9]ST - Loreal Brasil'!$B$6:$CS$48,W$2,0))</f>
        <v>1.1759999999999997</v>
      </c>
      <c r="X23" s="39"/>
      <c r="Y23" s="39"/>
      <c r="Z23" s="39"/>
      <c r="AA23" s="39"/>
      <c r="AB23" s="39">
        <f>IF($O23="Importado",VLOOKUP($F23,'[9]ST - Loreal Brasil'!$B$6:$CS$48,AB$3,0),VLOOKUP($F23,'[9]ST - Loreal Brasil'!$B$6:$CS$48,AB$2,0))</f>
        <v>1.2985915492957747</v>
      </c>
      <c r="AC23" s="95">
        <v>20</v>
      </c>
      <c r="AD23" s="64" t="str">
        <f>VLOOKUP(A23,'Tabela de Preços'!$B$7:$B$74,1,0)</f>
        <v>M6334900</v>
      </c>
      <c r="AE23" s="64"/>
      <c r="AF23" s="64"/>
    </row>
    <row r="24" spans="1:32" ht="12.75">
      <c r="A24" s="5" t="s">
        <v>348</v>
      </c>
      <c r="B24" s="44" t="s">
        <v>537</v>
      </c>
      <c r="C24" s="5" t="s">
        <v>386</v>
      </c>
      <c r="D24" s="9">
        <v>48</v>
      </c>
      <c r="E24" s="8">
        <v>3337871324780</v>
      </c>
      <c r="F24" s="44">
        <v>33049910</v>
      </c>
      <c r="G24" s="38" t="s">
        <v>385</v>
      </c>
      <c r="H24" s="9">
        <v>3</v>
      </c>
      <c r="I24" s="83">
        <v>6.9</v>
      </c>
      <c r="J24" s="83">
        <v>12.1</v>
      </c>
      <c r="K24" s="83">
        <v>2.1</v>
      </c>
      <c r="L24" s="65" t="s">
        <v>26</v>
      </c>
      <c r="M24" s="65">
        <v>92</v>
      </c>
      <c r="N24" s="8">
        <v>3337870686384</v>
      </c>
      <c r="O24" s="44" t="s">
        <v>15</v>
      </c>
      <c r="P24" s="39">
        <f>IF($O24="Importado",VLOOKUP($F24,'[9]ST - Loreal Brasil'!$B$6:$CS$48,P$3,0),VLOOKUP($F24,'[9]ST - Loreal Brasil'!$B$6:$CS$48,P$2,0))</f>
        <v>0.92610909090909099</v>
      </c>
      <c r="Q24" s="39">
        <f>IF($O24="Importado",VLOOKUP($F24,'[9]ST - Loreal Brasil'!$B$6:$CS$48,Q$3,0),VLOOKUP($F24,'[9]ST - Loreal Brasil'!$B$6:$CS$48,Q$2,0))</f>
        <v>0.92614399999999986</v>
      </c>
      <c r="R24" s="39">
        <f>IF($O24="Importado",VLOOKUP($F24,'[9]ST - Loreal Brasil'!$B$6:$CS$48,R$3,0),VLOOKUP($F24,'[9]ST - Loreal Brasil'!$B$6:$CS$48,R$2,0))</f>
        <v>0.91781818181818164</v>
      </c>
      <c r="S24" s="39">
        <f>IF($O24="Importado",VLOOKUP($F24,'[9]ST - Loreal Brasil'!$B$6:$CS$48,S$3,0),VLOOKUP($F24,'[9]ST - Loreal Brasil'!$B$6:$CS$48,S$2,0))</f>
        <v>1.0428799999999998</v>
      </c>
      <c r="T24" s="39">
        <f>IF($O24="Importado",VLOOKUP($F24,'[9]ST - Loreal Brasil'!$B$6:$CS$48,T$3,0),VLOOKUP($F24,'[9]ST - Loreal Brasil'!$B$6:$CS$48,T$2,0))</f>
        <v>0.57789999999999997</v>
      </c>
      <c r="U24" s="39"/>
      <c r="V24" s="39"/>
      <c r="W24" s="39">
        <f>IF($O24="Importado",VLOOKUP($F24,'[9]ST - Loreal Brasil'!$B$6:$CS$48,W$3,0),VLOOKUP($F24,'[9]ST - Loreal Brasil'!$B$6:$CS$48,W$2,0))</f>
        <v>1.1759999999999997</v>
      </c>
      <c r="X24" s="39"/>
      <c r="Y24" s="39"/>
      <c r="Z24" s="39"/>
      <c r="AA24" s="39"/>
      <c r="AB24" s="39">
        <f>IF($O24="Importado",VLOOKUP($F24,'[9]ST - Loreal Brasil'!$B$6:$CS$48,AB$3,0),VLOOKUP($F24,'[9]ST - Loreal Brasil'!$B$6:$CS$48,AB$2,0))</f>
        <v>1.2985915492957747</v>
      </c>
      <c r="AC24" s="95">
        <v>21</v>
      </c>
      <c r="AD24" s="64" t="e">
        <f>VLOOKUP(A24,'Tabela de Preços'!$B$7:$B$74,1,0)</f>
        <v>#N/A</v>
      </c>
      <c r="AE24" s="64"/>
      <c r="AF24" s="64"/>
    </row>
    <row r="25" spans="1:32" ht="12.75">
      <c r="A25" s="5" t="s">
        <v>350</v>
      </c>
      <c r="B25" s="44" t="s">
        <v>538</v>
      </c>
      <c r="C25" s="5" t="s">
        <v>405</v>
      </c>
      <c r="D25" s="9">
        <v>270</v>
      </c>
      <c r="E25" s="8">
        <v>3337871324810</v>
      </c>
      <c r="F25" s="44">
        <v>33049910</v>
      </c>
      <c r="G25" s="38" t="s">
        <v>387</v>
      </c>
      <c r="H25" s="9">
        <v>3</v>
      </c>
      <c r="I25" s="83">
        <v>2.2999999999999998</v>
      </c>
      <c r="J25" s="83">
        <v>2.8</v>
      </c>
      <c r="K25" s="83">
        <v>8.5</v>
      </c>
      <c r="L25" s="65" t="s">
        <v>26</v>
      </c>
      <c r="M25" s="65">
        <v>24</v>
      </c>
      <c r="N25" s="8">
        <v>3337870687282</v>
      </c>
      <c r="O25" s="44" t="s">
        <v>15</v>
      </c>
      <c r="P25" s="39">
        <f>IF($O25="Importado",VLOOKUP($F25,'[9]ST - Loreal Brasil'!$B$6:$CS$48,P$3,0),VLOOKUP($F25,'[9]ST - Loreal Brasil'!$B$6:$CS$48,P$2,0))</f>
        <v>0.92610909090909099</v>
      </c>
      <c r="Q25" s="39">
        <f>IF($O25="Importado",VLOOKUP($F25,'[9]ST - Loreal Brasil'!$B$6:$CS$48,Q$3,0),VLOOKUP($F25,'[9]ST - Loreal Brasil'!$B$6:$CS$48,Q$2,0))</f>
        <v>0.92614399999999986</v>
      </c>
      <c r="R25" s="39">
        <f>IF($O25="Importado",VLOOKUP($F25,'[9]ST - Loreal Brasil'!$B$6:$CS$48,R$3,0),VLOOKUP($F25,'[9]ST - Loreal Brasil'!$B$6:$CS$48,R$2,0))</f>
        <v>0.91781818181818164</v>
      </c>
      <c r="S25" s="39">
        <f>IF($O25="Importado",VLOOKUP($F25,'[9]ST - Loreal Brasil'!$B$6:$CS$48,S$3,0),VLOOKUP($F25,'[9]ST - Loreal Brasil'!$B$6:$CS$48,S$2,0))</f>
        <v>1.0428799999999998</v>
      </c>
      <c r="T25" s="39">
        <f>IF($O25="Importado",VLOOKUP($F25,'[9]ST - Loreal Brasil'!$B$6:$CS$48,T$3,0),VLOOKUP($F25,'[9]ST - Loreal Brasil'!$B$6:$CS$48,T$2,0))</f>
        <v>0.57789999999999997</v>
      </c>
      <c r="U25" s="39"/>
      <c r="V25" s="39"/>
      <c r="W25" s="39">
        <f>IF($O25="Importado",VLOOKUP($F25,'[9]ST - Loreal Brasil'!$B$6:$CS$48,W$3,0),VLOOKUP($F25,'[9]ST - Loreal Brasil'!$B$6:$CS$48,W$2,0))</f>
        <v>1.1759999999999997</v>
      </c>
      <c r="X25" s="39"/>
      <c r="Y25" s="39"/>
      <c r="Z25" s="39"/>
      <c r="AA25" s="39"/>
      <c r="AB25" s="39">
        <f>IF($O25="Importado",VLOOKUP($F25,'[9]ST - Loreal Brasil'!$B$6:$CS$48,AB$3,0),VLOOKUP($F25,'[9]ST - Loreal Brasil'!$B$6:$CS$48,AB$2,0))</f>
        <v>1.2985915492957747</v>
      </c>
      <c r="AC25" s="95">
        <v>22</v>
      </c>
      <c r="AD25" s="64" t="str">
        <f>VLOOKUP(A25,'Tabela de Preços'!$B$7:$B$74,1,0)</f>
        <v>M6336400</v>
      </c>
      <c r="AE25" s="64"/>
      <c r="AF25" s="64"/>
    </row>
    <row r="26" spans="1:32" ht="12.75">
      <c r="A26" s="5" t="s">
        <v>352</v>
      </c>
      <c r="B26" s="44" t="s">
        <v>539</v>
      </c>
      <c r="C26" s="5" t="s">
        <v>405</v>
      </c>
      <c r="D26" s="9">
        <v>270</v>
      </c>
      <c r="E26" s="8">
        <v>3337871324827</v>
      </c>
      <c r="F26" s="44">
        <v>33049910</v>
      </c>
      <c r="G26" s="38" t="s">
        <v>387</v>
      </c>
      <c r="H26" s="9">
        <v>3</v>
      </c>
      <c r="I26" s="83">
        <v>2.2999999999999998</v>
      </c>
      <c r="J26" s="83">
        <v>2.8</v>
      </c>
      <c r="K26" s="83">
        <v>8.5</v>
      </c>
      <c r="L26" s="65" t="s">
        <v>26</v>
      </c>
      <c r="M26" s="65">
        <v>24</v>
      </c>
      <c r="N26" s="8">
        <v>3337870687381</v>
      </c>
      <c r="O26" s="44" t="s">
        <v>15</v>
      </c>
      <c r="P26" s="39">
        <f>IF($O26="Importado",VLOOKUP($F26,'[9]ST - Loreal Brasil'!$B$6:$CS$48,P$3,0),VLOOKUP($F26,'[9]ST - Loreal Brasil'!$B$6:$CS$48,P$2,0))</f>
        <v>0.92610909090909099</v>
      </c>
      <c r="Q26" s="39">
        <f>IF($O26="Importado",VLOOKUP($F26,'[9]ST - Loreal Brasil'!$B$6:$CS$48,Q$3,0),VLOOKUP($F26,'[9]ST - Loreal Brasil'!$B$6:$CS$48,Q$2,0))</f>
        <v>0.92614399999999986</v>
      </c>
      <c r="R26" s="39">
        <f>IF($O26="Importado",VLOOKUP($F26,'[9]ST - Loreal Brasil'!$B$6:$CS$48,R$3,0),VLOOKUP($F26,'[9]ST - Loreal Brasil'!$B$6:$CS$48,R$2,0))</f>
        <v>0.91781818181818164</v>
      </c>
      <c r="S26" s="39">
        <f>IF($O26="Importado",VLOOKUP($F26,'[9]ST - Loreal Brasil'!$B$6:$CS$48,S$3,0),VLOOKUP($F26,'[9]ST - Loreal Brasil'!$B$6:$CS$48,S$2,0))</f>
        <v>1.0428799999999998</v>
      </c>
      <c r="T26" s="39">
        <f>IF($O26="Importado",VLOOKUP($F26,'[9]ST - Loreal Brasil'!$B$6:$CS$48,T$3,0),VLOOKUP($F26,'[9]ST - Loreal Brasil'!$B$6:$CS$48,T$2,0))</f>
        <v>0.57789999999999997</v>
      </c>
      <c r="U26" s="39"/>
      <c r="V26" s="39"/>
      <c r="W26" s="39">
        <f>IF($O26="Importado",VLOOKUP($F26,'[9]ST - Loreal Brasil'!$B$6:$CS$48,W$3,0),VLOOKUP($F26,'[9]ST - Loreal Brasil'!$B$6:$CS$48,W$2,0))</f>
        <v>1.1759999999999997</v>
      </c>
      <c r="X26" s="39"/>
      <c r="Y26" s="39"/>
      <c r="Z26" s="39"/>
      <c r="AA26" s="39"/>
      <c r="AB26" s="39">
        <f>IF($O26="Importado",VLOOKUP($F26,'[9]ST - Loreal Brasil'!$B$6:$CS$48,AB$3,0),VLOOKUP($F26,'[9]ST - Loreal Brasil'!$B$6:$CS$48,AB$2,0))</f>
        <v>1.2985915492957747</v>
      </c>
      <c r="AC26" s="95">
        <v>23</v>
      </c>
      <c r="AD26" s="64" t="str">
        <f>VLOOKUP(A26,'Tabela de Preços'!$B$7:$B$74,1,0)</f>
        <v>M6336500</v>
      </c>
      <c r="AE26" s="64"/>
      <c r="AF26" s="64"/>
    </row>
    <row r="27" spans="1:32" ht="12.75">
      <c r="A27" s="5" t="s">
        <v>356</v>
      </c>
      <c r="B27" s="44" t="s">
        <v>541</v>
      </c>
      <c r="C27" s="5" t="s">
        <v>405</v>
      </c>
      <c r="D27" s="9">
        <v>270</v>
      </c>
      <c r="E27" s="8">
        <v>3337871324858</v>
      </c>
      <c r="F27" s="44">
        <v>33049910</v>
      </c>
      <c r="G27" s="38" t="s">
        <v>387</v>
      </c>
      <c r="H27" s="9">
        <v>3</v>
      </c>
      <c r="I27" s="83">
        <v>2.2999999999999998</v>
      </c>
      <c r="J27" s="83">
        <v>2.8</v>
      </c>
      <c r="K27" s="83">
        <v>8.5</v>
      </c>
      <c r="L27" s="65" t="s">
        <v>26</v>
      </c>
      <c r="M27" s="65">
        <v>24</v>
      </c>
      <c r="N27" s="8">
        <v>3337870687688</v>
      </c>
      <c r="O27" s="44" t="s">
        <v>15</v>
      </c>
      <c r="P27" s="39">
        <f>IF($O27="Importado",VLOOKUP($F27,'[9]ST - Loreal Brasil'!$B$6:$CS$48,P$3,0),VLOOKUP($F27,'[9]ST - Loreal Brasil'!$B$6:$CS$48,P$2,0))</f>
        <v>0.92610909090909099</v>
      </c>
      <c r="Q27" s="39">
        <f>IF($O27="Importado",VLOOKUP($F27,'[9]ST - Loreal Brasil'!$B$6:$CS$48,Q$3,0),VLOOKUP($F27,'[9]ST - Loreal Brasil'!$B$6:$CS$48,Q$2,0))</f>
        <v>0.92614399999999986</v>
      </c>
      <c r="R27" s="39">
        <f>IF($O27="Importado",VLOOKUP($F27,'[9]ST - Loreal Brasil'!$B$6:$CS$48,R$3,0),VLOOKUP($F27,'[9]ST - Loreal Brasil'!$B$6:$CS$48,R$2,0))</f>
        <v>0.91781818181818164</v>
      </c>
      <c r="S27" s="39">
        <f>IF($O27="Importado",VLOOKUP($F27,'[9]ST - Loreal Brasil'!$B$6:$CS$48,S$3,0),VLOOKUP($F27,'[9]ST - Loreal Brasil'!$B$6:$CS$48,S$2,0))</f>
        <v>1.0428799999999998</v>
      </c>
      <c r="T27" s="39">
        <f>IF($O27="Importado",VLOOKUP($F27,'[9]ST - Loreal Brasil'!$B$6:$CS$48,T$3,0),VLOOKUP($F27,'[9]ST - Loreal Brasil'!$B$6:$CS$48,T$2,0))</f>
        <v>0.57789999999999997</v>
      </c>
      <c r="U27" s="39"/>
      <c r="V27" s="39"/>
      <c r="W27" s="39">
        <f>IF($O27="Importado",VLOOKUP($F27,'[9]ST - Loreal Brasil'!$B$6:$CS$48,W$3,0),VLOOKUP($F27,'[9]ST - Loreal Brasil'!$B$6:$CS$48,W$2,0))</f>
        <v>1.1759999999999997</v>
      </c>
      <c r="X27" s="39"/>
      <c r="Y27" s="39"/>
      <c r="Z27" s="39"/>
      <c r="AA27" s="39"/>
      <c r="AB27" s="39">
        <f>IF($O27="Importado",VLOOKUP($F27,'[9]ST - Loreal Brasil'!$B$6:$CS$48,AB$3,0),VLOOKUP($F27,'[9]ST - Loreal Brasil'!$B$6:$CS$48,AB$2,0))</f>
        <v>1.2985915492957747</v>
      </c>
      <c r="AC27" s="95">
        <v>24</v>
      </c>
      <c r="AD27" s="64" t="str">
        <f>VLOOKUP(A27,'Tabela de Preços'!$B$7:$B$74,1,0)</f>
        <v>M6336800</v>
      </c>
      <c r="AE27" s="64"/>
      <c r="AF27" s="64"/>
    </row>
    <row r="28" spans="1:32" ht="12.75">
      <c r="A28" s="5" t="s">
        <v>374</v>
      </c>
      <c r="B28" s="44" t="s">
        <v>542</v>
      </c>
      <c r="C28" s="5" t="s">
        <v>389</v>
      </c>
      <c r="D28" s="9">
        <v>24</v>
      </c>
      <c r="E28" s="8">
        <v>3337871320980</v>
      </c>
      <c r="F28" s="44">
        <v>34013000</v>
      </c>
      <c r="G28" s="38" t="s">
        <v>388</v>
      </c>
      <c r="H28" s="9">
        <v>3</v>
      </c>
      <c r="I28" s="83">
        <v>4.8</v>
      </c>
      <c r="J28" s="83">
        <v>4.8</v>
      </c>
      <c r="K28" s="83">
        <v>17.3</v>
      </c>
      <c r="L28" s="65" t="s">
        <v>26</v>
      </c>
      <c r="M28" s="65">
        <v>225</v>
      </c>
      <c r="N28" s="8">
        <v>3337870620180</v>
      </c>
      <c r="O28" s="44" t="s">
        <v>15</v>
      </c>
      <c r="P28" s="39">
        <f>IF($O28="Importado",VLOOKUP($F28,'[9]ST - Loreal Brasil'!$B$6:$CS$48,P$3,0),VLOOKUP($F28,'[9]ST - Loreal Brasil'!$B$6:$CS$48,P$2,0))</f>
        <v>0.63123636363636382</v>
      </c>
      <c r="Q28" s="39">
        <f>IF($O28="Importado",VLOOKUP($F28,'[9]ST - Loreal Brasil'!$B$6:$CS$48,Q$3,0),VLOOKUP($F28,'[9]ST - Loreal Brasil'!$B$6:$CS$48,Q$2,0))</f>
        <v>0.63118048780487768</v>
      </c>
      <c r="R28" s="39">
        <f>IF($O28="Importado",VLOOKUP($F28,'[9]ST - Loreal Brasil'!$B$6:$CS$48,R$3,0),VLOOKUP($F28,'[9]ST - Loreal Brasil'!$B$6:$CS$48,R$2,0))</f>
        <v>0.86109090909090891</v>
      </c>
      <c r="S28" s="39">
        <f>IF($O28="Importado",VLOOKUP($F28,'[9]ST - Loreal Brasil'!$B$6:$CS$48,S$3,0),VLOOKUP($F28,'[9]ST - Loreal Brasil'!$B$6:$CS$48,S$2,0))</f>
        <v>0.70470243902439011</v>
      </c>
      <c r="T28" s="39">
        <f>IF($O28="Importado",VLOOKUP($F28,'[9]ST - Loreal Brasil'!$B$6:$CS$48,T$3,0),VLOOKUP($F28,'[9]ST - Loreal Brasil'!$B$6:$CS$48,T$2,0))</f>
        <v>0</v>
      </c>
      <c r="U28" s="39"/>
      <c r="V28" s="39"/>
      <c r="W28" s="39">
        <f>IF($O28="Importado",VLOOKUP($F28,'[9]ST - Loreal Brasil'!$B$6:$CS$48,W$3,0),VLOOKUP($F28,'[9]ST - Loreal Brasil'!$B$6:$CS$48,W$2,0))</f>
        <v>0.64240963855421684</v>
      </c>
      <c r="X28" s="39"/>
      <c r="Y28" s="39"/>
      <c r="Z28" s="39"/>
      <c r="AA28" s="39"/>
      <c r="AB28" s="39">
        <f>IF($O28="Importado",VLOOKUP($F28,'[9]ST - Loreal Brasil'!$B$6:$CS$48,AB$3,0),VLOOKUP($F28,'[9]ST - Loreal Brasil'!$B$6:$CS$48,AB$2,0))</f>
        <v>0.66243902439024382</v>
      </c>
      <c r="AC28" s="95">
        <v>25</v>
      </c>
      <c r="AD28" s="64" t="str">
        <f>VLOOKUP(A28,'Tabela de Preços'!$B$7:$B$74,1,0)</f>
        <v>M5038902</v>
      </c>
      <c r="AE28" s="64"/>
      <c r="AF28" s="64"/>
    </row>
    <row r="29" spans="1:32" ht="12.75">
      <c r="A29" s="5" t="s">
        <v>373</v>
      </c>
      <c r="B29" s="44" t="s">
        <v>528</v>
      </c>
      <c r="C29" s="5" t="s">
        <v>18</v>
      </c>
      <c r="D29" s="9">
        <v>24</v>
      </c>
      <c r="E29" s="8">
        <v>3337871330255</v>
      </c>
      <c r="F29" s="44">
        <v>33049910</v>
      </c>
      <c r="G29" s="38" t="s">
        <v>396</v>
      </c>
      <c r="H29" s="9">
        <v>3</v>
      </c>
      <c r="I29" s="83">
        <v>6.7</v>
      </c>
      <c r="J29" s="83">
        <v>5.2</v>
      </c>
      <c r="K29" s="83">
        <v>18.2</v>
      </c>
      <c r="L29" s="65" t="s">
        <v>26</v>
      </c>
      <c r="M29" s="65">
        <v>255</v>
      </c>
      <c r="N29" s="8">
        <v>3337870784844</v>
      </c>
      <c r="O29" s="44" t="s">
        <v>15</v>
      </c>
      <c r="P29" s="39">
        <f>IF($O29="Importado",VLOOKUP($F29,'[9]ST - Loreal Brasil'!$B$6:$CS$48,P$3,0),VLOOKUP($F29,'[9]ST - Loreal Brasil'!$B$6:$CS$48,P$2,0))</f>
        <v>0.92610909090909099</v>
      </c>
      <c r="Q29" s="39">
        <f>IF($O29="Importado",VLOOKUP($F29,'[9]ST - Loreal Brasil'!$B$6:$CS$48,Q$3,0),VLOOKUP($F29,'[9]ST - Loreal Brasil'!$B$6:$CS$48,Q$2,0))</f>
        <v>0.92614399999999986</v>
      </c>
      <c r="R29" s="39">
        <f>IF($O29="Importado",VLOOKUP($F29,'[9]ST - Loreal Brasil'!$B$6:$CS$48,R$3,0),VLOOKUP($F29,'[9]ST - Loreal Brasil'!$B$6:$CS$48,R$2,0))</f>
        <v>0.91781818181818164</v>
      </c>
      <c r="S29" s="39">
        <f>IF($O29="Importado",VLOOKUP($F29,'[9]ST - Loreal Brasil'!$B$6:$CS$48,S$3,0),VLOOKUP($F29,'[9]ST - Loreal Brasil'!$B$6:$CS$48,S$2,0))</f>
        <v>1.0428799999999998</v>
      </c>
      <c r="T29" s="39">
        <f>IF($O29="Importado",VLOOKUP($F29,'[9]ST - Loreal Brasil'!$B$6:$CS$48,T$3,0),VLOOKUP($F29,'[9]ST - Loreal Brasil'!$B$6:$CS$48,T$2,0))</f>
        <v>0.57789999999999997</v>
      </c>
      <c r="U29" s="39"/>
      <c r="V29" s="39"/>
      <c r="W29" s="39">
        <f>IF($O29="Importado",VLOOKUP($F29,'[9]ST - Loreal Brasil'!$B$6:$CS$48,W$3,0),VLOOKUP($F29,'[9]ST - Loreal Brasil'!$B$6:$CS$48,W$2,0))</f>
        <v>1.1759999999999997</v>
      </c>
      <c r="X29" s="39"/>
      <c r="Y29" s="39"/>
      <c r="Z29" s="39"/>
      <c r="AA29" s="39"/>
      <c r="AB29" s="39">
        <f>IF($O29="Importado",VLOOKUP($F29,'[9]ST - Loreal Brasil'!$B$6:$CS$48,AB$3,0),VLOOKUP($F29,'[9]ST - Loreal Brasil'!$B$6:$CS$48,AB$2,0))</f>
        <v>1.2985915492957747</v>
      </c>
      <c r="AC29" s="95">
        <v>26</v>
      </c>
      <c r="AD29" s="64" t="e">
        <f>VLOOKUP(A29,'Tabela de Preços'!$B$7:$B$74,1,0)</f>
        <v>#N/A</v>
      </c>
      <c r="AE29" s="64"/>
      <c r="AF29" s="64"/>
    </row>
    <row r="30" spans="1:32" ht="12.75">
      <c r="A30" s="5" t="s">
        <v>884</v>
      </c>
      <c r="B30" s="44" t="s">
        <v>543</v>
      </c>
      <c r="C30" s="5" t="s">
        <v>29</v>
      </c>
      <c r="D30" s="9">
        <v>63</v>
      </c>
      <c r="E30" s="8">
        <v>3337875414111</v>
      </c>
      <c r="F30" s="44">
        <v>33049910</v>
      </c>
      <c r="G30" s="38" t="s">
        <v>397</v>
      </c>
      <c r="H30" s="9">
        <v>3</v>
      </c>
      <c r="I30" s="83">
        <v>3.9</v>
      </c>
      <c r="J30" s="83">
        <v>3.9</v>
      </c>
      <c r="K30" s="83">
        <v>12.6</v>
      </c>
      <c r="L30" s="65" t="s">
        <v>26</v>
      </c>
      <c r="M30" s="65">
        <v>89</v>
      </c>
      <c r="N30" s="8">
        <v>3337875491631</v>
      </c>
      <c r="O30" s="44" t="s">
        <v>15</v>
      </c>
      <c r="P30" s="39">
        <f>IF($O30="Importado",VLOOKUP($F30,'[9]ST - Loreal Brasil'!$B$6:$CS$48,P$3,0),VLOOKUP($F30,'[9]ST - Loreal Brasil'!$B$6:$CS$48,P$2,0))</f>
        <v>0.92610909090909099</v>
      </c>
      <c r="Q30" s="39">
        <f>IF($O30="Importado",VLOOKUP($F30,'[9]ST - Loreal Brasil'!$B$6:$CS$48,Q$3,0),VLOOKUP($F30,'[9]ST - Loreal Brasil'!$B$6:$CS$48,Q$2,0))</f>
        <v>0.92614399999999986</v>
      </c>
      <c r="R30" s="39">
        <f>IF($O30="Importado",VLOOKUP($F30,'[9]ST - Loreal Brasil'!$B$6:$CS$48,R$3,0),VLOOKUP($F30,'[9]ST - Loreal Brasil'!$B$6:$CS$48,R$2,0))</f>
        <v>0.91781818181818164</v>
      </c>
      <c r="S30" s="39">
        <f>IF($O30="Importado",VLOOKUP($F30,'[9]ST - Loreal Brasil'!$B$6:$CS$48,S$3,0),VLOOKUP($F30,'[9]ST - Loreal Brasil'!$B$6:$CS$48,S$2,0))</f>
        <v>1.0428799999999998</v>
      </c>
      <c r="T30" s="39">
        <f>IF($O30="Importado",VLOOKUP($F30,'[9]ST - Loreal Brasil'!$B$6:$CS$48,T$3,0),VLOOKUP($F30,'[9]ST - Loreal Brasil'!$B$6:$CS$48,T$2,0))</f>
        <v>0.57789999999999997</v>
      </c>
      <c r="U30" s="39"/>
      <c r="V30" s="39"/>
      <c r="W30" s="39">
        <f>IF($O30="Importado",VLOOKUP($F30,'[9]ST - Loreal Brasil'!$B$6:$CS$48,W$3,0),VLOOKUP($F30,'[9]ST - Loreal Brasil'!$B$6:$CS$48,W$2,0))</f>
        <v>1.1759999999999997</v>
      </c>
      <c r="X30" s="39"/>
      <c r="Y30" s="39"/>
      <c r="Z30" s="39"/>
      <c r="AA30" s="39"/>
      <c r="AB30" s="39">
        <f>IF($O30="Importado",VLOOKUP($F30,'[9]ST - Loreal Brasil'!$B$6:$CS$48,AB$3,0),VLOOKUP($F30,'[9]ST - Loreal Brasil'!$B$6:$CS$48,AB$2,0))</f>
        <v>1.2985915492957747</v>
      </c>
      <c r="AC30" s="95">
        <v>27</v>
      </c>
      <c r="AD30" s="64" t="str">
        <f>VLOOKUP(A30,'Tabela de Preços'!$B$7:$B$74,1,0)</f>
        <v>M9045502</v>
      </c>
      <c r="AE30" s="64"/>
      <c r="AF30" s="64"/>
    </row>
    <row r="31" spans="1:32" ht="12.75">
      <c r="A31" s="5" t="s">
        <v>402</v>
      </c>
      <c r="B31" s="44" t="s">
        <v>551</v>
      </c>
      <c r="C31" s="5" t="s">
        <v>23</v>
      </c>
      <c r="D31" s="9">
        <v>96</v>
      </c>
      <c r="E31" s="8">
        <v>3337871316624</v>
      </c>
      <c r="F31" s="44">
        <v>33049910</v>
      </c>
      <c r="G31" s="38" t="s">
        <v>384</v>
      </c>
      <c r="H31" s="9">
        <v>3</v>
      </c>
      <c r="I31" s="83">
        <v>3.3</v>
      </c>
      <c r="J31" s="83">
        <v>4.3</v>
      </c>
      <c r="K31" s="83">
        <v>12</v>
      </c>
      <c r="L31" s="65" t="s">
        <v>26</v>
      </c>
      <c r="M31" s="65">
        <v>52</v>
      </c>
      <c r="N31" s="8">
        <v>3337870029938</v>
      </c>
      <c r="O31" s="44" t="s">
        <v>15</v>
      </c>
      <c r="P31" s="39">
        <f>IF($O31="Importado",VLOOKUP($F31,'[9]ST - Loreal Brasil'!$B$6:$CS$48,P$3,0),VLOOKUP($F31,'[9]ST - Loreal Brasil'!$B$6:$CS$48,P$2,0))</f>
        <v>0.92610909090909099</v>
      </c>
      <c r="Q31" s="39">
        <f>IF($O31="Importado",VLOOKUP($F31,'[9]ST - Loreal Brasil'!$B$6:$CS$48,Q$3,0),VLOOKUP($F31,'[9]ST - Loreal Brasil'!$B$6:$CS$48,Q$2,0))</f>
        <v>0.92614399999999986</v>
      </c>
      <c r="R31" s="39">
        <f>IF($O31="Importado",VLOOKUP($F31,'[9]ST - Loreal Brasil'!$B$6:$CS$48,R$3,0),VLOOKUP($F31,'[9]ST - Loreal Brasil'!$B$6:$CS$48,R$2,0))</f>
        <v>0.91781818181818164</v>
      </c>
      <c r="S31" s="39">
        <f>IF($O31="Importado",VLOOKUP($F31,'[9]ST - Loreal Brasil'!$B$6:$CS$48,S$3,0),VLOOKUP($F31,'[9]ST - Loreal Brasil'!$B$6:$CS$48,S$2,0))</f>
        <v>1.0428799999999998</v>
      </c>
      <c r="T31" s="39">
        <f>IF($O31="Importado",VLOOKUP($F31,'[9]ST - Loreal Brasil'!$B$6:$CS$48,T$3,0),VLOOKUP($F31,'[9]ST - Loreal Brasil'!$B$6:$CS$48,T$2,0))</f>
        <v>0.57789999999999997</v>
      </c>
      <c r="U31" s="39"/>
      <c r="V31" s="39"/>
      <c r="W31" s="39">
        <f>IF($O31="Importado",VLOOKUP($F31,'[9]ST - Loreal Brasil'!$B$6:$CS$48,W$3,0),VLOOKUP($F31,'[9]ST - Loreal Brasil'!$B$6:$CS$48,W$2,0))</f>
        <v>1.1759999999999997</v>
      </c>
      <c r="X31" s="39"/>
      <c r="Y31" s="39"/>
      <c r="Z31" s="39"/>
      <c r="AA31" s="39"/>
      <c r="AB31" s="39">
        <f>IF($O31="Importado",VLOOKUP($F31,'[9]ST - Loreal Brasil'!$B$6:$CS$48,AB$3,0),VLOOKUP($F31,'[9]ST - Loreal Brasil'!$B$6:$CS$48,AB$2,0))</f>
        <v>1.2985915492957747</v>
      </c>
      <c r="AC31" s="95">
        <v>28</v>
      </c>
      <c r="AD31" s="64" t="str">
        <f>VLOOKUP(A31,'Tabela de Preços'!$B$7:$B$74,1,0)</f>
        <v>M5541701</v>
      </c>
      <c r="AE31" s="64"/>
      <c r="AF31" s="64"/>
    </row>
    <row r="32" spans="1:32" ht="12.75">
      <c r="A32" s="5" t="s">
        <v>406</v>
      </c>
      <c r="B32" s="44" t="s">
        <v>715</v>
      </c>
      <c r="C32" s="5" t="s">
        <v>405</v>
      </c>
      <c r="D32" s="9">
        <v>270</v>
      </c>
      <c r="E32" s="8">
        <v>3337871324841</v>
      </c>
      <c r="F32" s="44">
        <v>33049910</v>
      </c>
      <c r="G32" s="38" t="s">
        <v>387</v>
      </c>
      <c r="H32" s="9">
        <v>3</v>
      </c>
      <c r="I32" s="83">
        <v>2.2999999999999998</v>
      </c>
      <c r="J32" s="83">
        <v>2.8</v>
      </c>
      <c r="K32" s="83">
        <v>8.5</v>
      </c>
      <c r="L32" s="65" t="s">
        <v>26</v>
      </c>
      <c r="M32" s="65">
        <v>24</v>
      </c>
      <c r="N32" s="8">
        <v>3337870687589</v>
      </c>
      <c r="O32" s="44" t="s">
        <v>15</v>
      </c>
      <c r="P32" s="39">
        <f>IF($O32="Importado",VLOOKUP($F32,'[9]ST - Loreal Brasil'!$B$6:$CS$48,P$3,0),VLOOKUP($F32,'[9]ST - Loreal Brasil'!$B$6:$CS$48,P$2,0))</f>
        <v>0.92610909090909099</v>
      </c>
      <c r="Q32" s="39">
        <f>IF($O32="Importado",VLOOKUP($F32,'[9]ST - Loreal Brasil'!$B$6:$CS$48,Q$3,0),VLOOKUP($F32,'[9]ST - Loreal Brasil'!$B$6:$CS$48,Q$2,0))</f>
        <v>0.92614399999999986</v>
      </c>
      <c r="R32" s="39">
        <f>IF($O32="Importado",VLOOKUP($F32,'[9]ST - Loreal Brasil'!$B$6:$CS$48,R$3,0),VLOOKUP($F32,'[9]ST - Loreal Brasil'!$B$6:$CS$48,R$2,0))</f>
        <v>0.91781818181818164</v>
      </c>
      <c r="S32" s="39">
        <f>IF($O32="Importado",VLOOKUP($F32,'[9]ST - Loreal Brasil'!$B$6:$CS$48,S$3,0),VLOOKUP($F32,'[9]ST - Loreal Brasil'!$B$6:$CS$48,S$2,0))</f>
        <v>1.0428799999999998</v>
      </c>
      <c r="T32" s="39">
        <f>IF($O32="Importado",VLOOKUP($F32,'[9]ST - Loreal Brasil'!$B$6:$CS$48,T$3,0),VLOOKUP($F32,'[9]ST - Loreal Brasil'!$B$6:$CS$48,T$2,0))</f>
        <v>0.57789999999999997</v>
      </c>
      <c r="U32" s="39"/>
      <c r="V32" s="39"/>
      <c r="W32" s="39">
        <f>IF($O32="Importado",VLOOKUP($F32,'[9]ST - Loreal Brasil'!$B$6:$CS$48,W$3,0),VLOOKUP($F32,'[9]ST - Loreal Brasil'!$B$6:$CS$48,W$2,0))</f>
        <v>1.1759999999999997</v>
      </c>
      <c r="X32" s="39"/>
      <c r="Y32" s="39"/>
      <c r="Z32" s="39"/>
      <c r="AA32" s="39"/>
      <c r="AB32" s="39">
        <f>IF($O32="Importado",VLOOKUP($F32,'[9]ST - Loreal Brasil'!$B$6:$CS$48,AB$3,0),VLOOKUP($F32,'[9]ST - Loreal Brasil'!$B$6:$CS$48,AB$2,0))</f>
        <v>1.2985915492957747</v>
      </c>
      <c r="AC32" s="95">
        <v>29</v>
      </c>
      <c r="AD32" s="64" t="str">
        <f>VLOOKUP(A32,'Tabela de Preços'!$B$7:$B$74,1,0)</f>
        <v>M6336700</v>
      </c>
      <c r="AE32" s="64"/>
      <c r="AF32" s="64"/>
    </row>
    <row r="33" spans="1:32" ht="12.75">
      <c r="A33" s="5" t="s">
        <v>428</v>
      </c>
      <c r="B33" s="44" t="s">
        <v>555</v>
      </c>
      <c r="C33" s="7" t="s">
        <v>29</v>
      </c>
      <c r="D33" s="9">
        <v>72</v>
      </c>
      <c r="E33" s="8">
        <v>3337871320300</v>
      </c>
      <c r="F33" s="44">
        <v>33072010</v>
      </c>
      <c r="G33" s="38" t="s">
        <v>433</v>
      </c>
      <c r="H33" s="9">
        <v>3</v>
      </c>
      <c r="I33" s="83">
        <v>4.7</v>
      </c>
      <c r="J33" s="83">
        <v>4.7</v>
      </c>
      <c r="K33" s="83">
        <v>9</v>
      </c>
      <c r="L33" s="65" t="s">
        <v>26</v>
      </c>
      <c r="M33" s="65">
        <v>80</v>
      </c>
      <c r="N33" s="8">
        <v>3337870356935</v>
      </c>
      <c r="O33" s="44" t="s">
        <v>15</v>
      </c>
      <c r="P33" s="39">
        <f>IF($O33="Importado",VLOOKUP($F33,'[9]ST - Loreal Brasil'!$B$6:$CS$48,P$3,0),VLOOKUP($F33,'[9]ST - Loreal Brasil'!$B$6:$CS$48,P$2,0))</f>
        <v>0.51843636363636381</v>
      </c>
      <c r="Q33" s="39">
        <f>IF($O33="Importado",VLOOKUP($F33,'[9]ST - Loreal Brasil'!$B$6:$CS$48,Q$3,0),VLOOKUP($F33,'[9]ST - Loreal Brasil'!$B$6:$CS$48,Q$2,0))</f>
        <v>0.51855609756097532</v>
      </c>
      <c r="R33" s="39">
        <f>IF($O33="Importado",VLOOKUP($F33,'[9]ST - Loreal Brasil'!$B$6:$CS$48,R$3,0),VLOOKUP($F33,'[9]ST - Loreal Brasil'!$B$6:$CS$48,R$2,0))</f>
        <v>0.80130909090909075</v>
      </c>
      <c r="S33" s="39">
        <f>IF($O33="Importado",VLOOKUP($F33,'[9]ST - Loreal Brasil'!$B$6:$CS$48,S$3,0),VLOOKUP($F33,'[9]ST - Loreal Brasil'!$B$6:$CS$48,S$2,0))</f>
        <v>0.93126399999999987</v>
      </c>
      <c r="T33" s="39">
        <f>IF($O33="Importado",VLOOKUP($F33,'[9]ST - Loreal Brasil'!$B$6:$CS$48,T$3,0),VLOOKUP($F33,'[9]ST - Loreal Brasil'!$B$6:$CS$48,T$2,0))</f>
        <v>0.49159999999999998</v>
      </c>
      <c r="U33" s="39"/>
      <c r="V33" s="39"/>
      <c r="W33" s="39">
        <f>IF($O33="Importado",VLOOKUP($F33,'[9]ST - Loreal Brasil'!$B$6:$CS$48,W$3,0),VLOOKUP($F33,'[9]ST - Loreal Brasil'!$B$6:$CS$48,W$2,0))</f>
        <v>0.88159999999999994</v>
      </c>
      <c r="X33" s="39"/>
      <c r="Y33" s="39"/>
      <c r="Z33" s="39"/>
      <c r="AA33" s="39"/>
      <c r="AB33" s="39">
        <f>IF($O33="Importado",VLOOKUP($F33,'[9]ST - Loreal Brasil'!$B$6:$CS$48,AB$3,0),VLOOKUP($F33,'[9]ST - Loreal Brasil'!$B$6:$CS$48,AB$2,0))</f>
        <v>0.51741935483870982</v>
      </c>
      <c r="AC33" s="95">
        <v>30</v>
      </c>
      <c r="AD33" s="64" t="str">
        <f>VLOOKUP(A33,'Tabela de Preços'!$B$7:$B$74,1,0)</f>
        <v>M5907401</v>
      </c>
      <c r="AE33" s="64"/>
      <c r="AF33" s="64"/>
    </row>
    <row r="34" spans="1:32" ht="12.75">
      <c r="A34" s="5" t="s">
        <v>401</v>
      </c>
      <c r="B34" s="44" t="s">
        <v>560</v>
      </c>
      <c r="C34" s="7" t="s">
        <v>25</v>
      </c>
      <c r="D34" s="9">
        <v>36</v>
      </c>
      <c r="E34" s="8">
        <v>3337871323257</v>
      </c>
      <c r="F34" s="44">
        <v>34013000</v>
      </c>
      <c r="G34" s="38" t="s">
        <v>440</v>
      </c>
      <c r="H34" s="9">
        <v>3</v>
      </c>
      <c r="I34" s="83">
        <v>3.7</v>
      </c>
      <c r="J34" s="83">
        <v>6.2</v>
      </c>
      <c r="K34" s="83">
        <v>16.7</v>
      </c>
      <c r="L34" s="65" t="s">
        <v>26</v>
      </c>
      <c r="M34" s="65">
        <v>228</v>
      </c>
      <c r="N34" s="8">
        <v>3337870766345</v>
      </c>
      <c r="O34" s="44" t="s">
        <v>15</v>
      </c>
      <c r="P34" s="39">
        <f>IF($O34="Importado",VLOOKUP($F34,'[9]ST - Loreal Brasil'!$B$6:$CS$48,P$3,0),VLOOKUP($F34,'[9]ST - Loreal Brasil'!$B$6:$CS$48,P$2,0))</f>
        <v>0.63123636363636382</v>
      </c>
      <c r="Q34" s="39">
        <f>IF($O34="Importado",VLOOKUP($F34,'[9]ST - Loreal Brasil'!$B$6:$CS$48,Q$3,0),VLOOKUP($F34,'[9]ST - Loreal Brasil'!$B$6:$CS$48,Q$2,0))</f>
        <v>0.63118048780487768</v>
      </c>
      <c r="R34" s="39">
        <f>IF($O34="Importado",VLOOKUP($F34,'[9]ST - Loreal Brasil'!$B$6:$CS$48,R$3,0),VLOOKUP($F34,'[9]ST - Loreal Brasil'!$B$6:$CS$48,R$2,0))</f>
        <v>0.86109090909090891</v>
      </c>
      <c r="S34" s="39">
        <f>IF($O34="Importado",VLOOKUP($F34,'[9]ST - Loreal Brasil'!$B$6:$CS$48,S$3,0),VLOOKUP($F34,'[9]ST - Loreal Brasil'!$B$6:$CS$48,S$2,0))</f>
        <v>0.70470243902439011</v>
      </c>
      <c r="T34" s="39">
        <f>IF($O34="Importado",VLOOKUP($F34,'[9]ST - Loreal Brasil'!$B$6:$CS$48,T$3,0),VLOOKUP($F34,'[9]ST - Loreal Brasil'!$B$6:$CS$48,T$2,0))</f>
        <v>0</v>
      </c>
      <c r="U34" s="39"/>
      <c r="V34" s="39"/>
      <c r="W34" s="39">
        <f>IF($O34="Importado",VLOOKUP($F34,'[9]ST - Loreal Brasil'!$B$6:$CS$48,W$3,0),VLOOKUP($F34,'[9]ST - Loreal Brasil'!$B$6:$CS$48,W$2,0))</f>
        <v>0.64240963855421684</v>
      </c>
      <c r="X34" s="39"/>
      <c r="Y34" s="39"/>
      <c r="Z34" s="39"/>
      <c r="AA34" s="39"/>
      <c r="AB34" s="39">
        <f>IF($O34="Importado",VLOOKUP($F34,'[9]ST - Loreal Brasil'!$B$6:$CS$48,AB$3,0),VLOOKUP($F34,'[9]ST - Loreal Brasil'!$B$6:$CS$48,AB$2,0))</f>
        <v>0.66243902439024382</v>
      </c>
      <c r="AC34" s="95">
        <v>31</v>
      </c>
      <c r="AD34" s="64" t="str">
        <f>VLOOKUP(A34,'Tabela de Preços'!$B$7:$B$74,1,0)</f>
        <v>M3262003</v>
      </c>
      <c r="AE34" s="64"/>
      <c r="AF34" s="64"/>
    </row>
    <row r="35" spans="1:32" ht="12.75">
      <c r="A35" s="5" t="s">
        <v>398</v>
      </c>
      <c r="B35" s="44" t="s">
        <v>559</v>
      </c>
      <c r="C35" s="7" t="s">
        <v>20</v>
      </c>
      <c r="D35" s="9">
        <v>60</v>
      </c>
      <c r="E35" s="8">
        <v>3337875414067</v>
      </c>
      <c r="F35" s="44">
        <v>34012010</v>
      </c>
      <c r="G35" s="38" t="s">
        <v>441</v>
      </c>
      <c r="H35" s="9">
        <v>3</v>
      </c>
      <c r="I35" s="83">
        <v>6.2</v>
      </c>
      <c r="J35" s="83">
        <v>4</v>
      </c>
      <c r="K35" s="83">
        <v>17</v>
      </c>
      <c r="L35" s="65" t="s">
        <v>26</v>
      </c>
      <c r="M35" s="65">
        <v>180</v>
      </c>
      <c r="N35" s="8">
        <v>3337875491297</v>
      </c>
      <c r="O35" s="44" t="s">
        <v>15</v>
      </c>
      <c r="P35" s="39">
        <f>IF($O35="Importado",VLOOKUP($F35,'[9]ST - Loreal Brasil'!$B$6:$CS$48,P$3,0),VLOOKUP($F35,'[9]ST - Loreal Brasil'!$B$6:$CS$48,P$2,0))</f>
        <v>0.49879999999999991</v>
      </c>
      <c r="Q35" s="39">
        <f>IF($O35="Importado",VLOOKUP($F35,'[9]ST - Loreal Brasil'!$B$6:$CS$48,Q$3,0),VLOOKUP($F35,'[9]ST - Loreal Brasil'!$B$6:$CS$48,Q$2,0))</f>
        <v>0.49877073170731689</v>
      </c>
      <c r="R35" s="39">
        <f>IF($O35="Importado",VLOOKUP($F35,'[9]ST - Loreal Brasil'!$B$6:$CS$48,R$3,0),VLOOKUP($F35,'[9]ST - Loreal Brasil'!$B$6:$CS$48,R$2,0))</f>
        <v>0.77327272727272711</v>
      </c>
      <c r="S35" s="39">
        <f>IF($O35="Importado",VLOOKUP($F35,'[9]ST - Loreal Brasil'!$B$6:$CS$48,S$3,0),VLOOKUP($F35,'[9]ST - Loreal Brasil'!$B$6:$CS$48,S$2,0))</f>
        <v>0.70470243902439011</v>
      </c>
      <c r="T35" s="39">
        <f>IF($O35="Importado",VLOOKUP($F35,'[9]ST - Loreal Brasil'!$B$6:$CS$48,T$3,0),VLOOKUP($F35,'[9]ST - Loreal Brasil'!$B$6:$CS$48,T$2,0))</f>
        <v>0</v>
      </c>
      <c r="U35" s="39"/>
      <c r="V35" s="39"/>
      <c r="W35" s="39">
        <f>IF($O35="Importado",VLOOKUP($F35,'[9]ST - Loreal Brasil'!$B$6:$CS$48,W$3,0),VLOOKUP($F35,'[9]ST - Loreal Brasil'!$B$6:$CS$48,W$2,0))</f>
        <v>0.74650602409638567</v>
      </c>
      <c r="X35" s="39"/>
      <c r="Y35" s="39"/>
      <c r="Z35" s="39"/>
      <c r="AA35" s="39"/>
      <c r="AB35" s="39">
        <f>IF($O35="Importado",VLOOKUP($F35,'[9]ST - Loreal Brasil'!$B$6:$CS$48,AB$3,0),VLOOKUP($F35,'[9]ST - Loreal Brasil'!$B$6:$CS$48,AB$2,0))</f>
        <v>0.76780487804878028</v>
      </c>
      <c r="AC35" s="95">
        <v>32</v>
      </c>
      <c r="AD35" s="64" t="str">
        <f>VLOOKUP(A35,'Tabela de Preços'!$B$7:$B$74,1,0)</f>
        <v>M9721500</v>
      </c>
      <c r="AE35" s="64"/>
      <c r="AF35" s="64"/>
    </row>
    <row r="36" spans="1:32" ht="12.75">
      <c r="A36" s="5" t="s">
        <v>435</v>
      </c>
      <c r="B36" s="44" t="s">
        <v>716</v>
      </c>
      <c r="C36" s="7" t="s">
        <v>444</v>
      </c>
      <c r="D36" s="9">
        <v>24</v>
      </c>
      <c r="E36" s="8">
        <v>7899706129602</v>
      </c>
      <c r="F36" s="44">
        <v>34012010</v>
      </c>
      <c r="G36" s="38"/>
      <c r="H36" s="9">
        <v>3</v>
      </c>
      <c r="I36" s="83">
        <v>4.8</v>
      </c>
      <c r="J36" s="83">
        <v>7.7</v>
      </c>
      <c r="K36" s="83">
        <v>14.5</v>
      </c>
      <c r="L36" s="65" t="s">
        <v>26</v>
      </c>
      <c r="M36" s="65">
        <v>171</v>
      </c>
      <c r="N36" s="8">
        <v>7899706129619</v>
      </c>
      <c r="O36" s="44" t="s">
        <v>17</v>
      </c>
      <c r="P36" s="39">
        <f>IF($O36="Importado",VLOOKUP($F36,'[9]ST - Loreal Brasil'!$B$6:$CS$48,P$3,0),VLOOKUP($F36,'[9]ST - Loreal Brasil'!$B$6:$CS$48,P$2,0))</f>
        <v>0.3738999999999999</v>
      </c>
      <c r="Q36" s="39">
        <f>IF($O36="Importado",VLOOKUP($F36,'[9]ST - Loreal Brasil'!$B$6:$CS$48,Q$3,0),VLOOKUP($F36,'[9]ST - Loreal Brasil'!$B$6:$CS$48,Q$2,0))</f>
        <v>0.37387317073170734</v>
      </c>
      <c r="R36" s="39">
        <f>IF($O36="Importado",VLOOKUP($F36,'[9]ST - Loreal Brasil'!$B$6:$CS$48,R$3,0),VLOOKUP($F36,'[9]ST - Loreal Brasil'!$B$6:$CS$48,R$2,0))</f>
        <v>0.62549999999999994</v>
      </c>
      <c r="S36" s="39">
        <f>IF($O36="Importado",VLOOKUP($F36,'[9]ST - Loreal Brasil'!$B$6:$CS$48,S$3,0),VLOOKUP($F36,'[9]ST - Loreal Brasil'!$B$6:$CS$48,S$2,0))</f>
        <v>0.5626439024390244</v>
      </c>
      <c r="T36" s="39">
        <f>IF($O36="Importado",VLOOKUP($F36,'[9]ST - Loreal Brasil'!$B$6:$CS$48,T$3,0),VLOOKUP($F36,'[9]ST - Loreal Brasil'!$B$6:$CS$48,T$2,0))</f>
        <v>0</v>
      </c>
      <c r="U36" s="39"/>
      <c r="V36" s="39"/>
      <c r="W36" s="39">
        <f>IF($O36="Importado",VLOOKUP($F36,'[9]ST - Loreal Brasil'!$B$6:$CS$48,W$3,0),VLOOKUP($F36,'[9]ST - Loreal Brasil'!$B$6:$CS$48,W$2,0))</f>
        <v>0.60096385542168673</v>
      </c>
      <c r="X36" s="39"/>
      <c r="Y36" s="39"/>
      <c r="Z36" s="39"/>
      <c r="AA36" s="39"/>
      <c r="AB36" s="39">
        <f>IF($O36="Importado",VLOOKUP($F36,'[9]ST - Loreal Brasil'!$B$6:$CS$48,AB$3,0),VLOOKUP($F36,'[9]ST - Loreal Brasil'!$B$6:$CS$48,AB$2,0))</f>
        <v>0.71256097560975573</v>
      </c>
      <c r="AC36" s="95">
        <v>33</v>
      </c>
      <c r="AD36" s="64" t="str">
        <f>VLOOKUP(A36,'Tabela de Preços'!$B$7:$B$74,1,0)</f>
        <v>H1638400</v>
      </c>
      <c r="AE36" s="64"/>
      <c r="AF36" s="64"/>
    </row>
    <row r="37" spans="1:32" ht="12.75">
      <c r="A37" s="5" t="s">
        <v>437</v>
      </c>
      <c r="B37" s="44" t="s">
        <v>562</v>
      </c>
      <c r="C37" s="7" t="s">
        <v>445</v>
      </c>
      <c r="D37" s="9">
        <v>24</v>
      </c>
      <c r="E37" s="8">
        <v>3337871321888</v>
      </c>
      <c r="F37" s="44">
        <v>34012010</v>
      </c>
      <c r="G37" s="38"/>
      <c r="H37" s="9">
        <v>3</v>
      </c>
      <c r="I37" s="83">
        <v>7.1</v>
      </c>
      <c r="J37" s="83">
        <v>6.1</v>
      </c>
      <c r="K37" s="83">
        <v>21.5</v>
      </c>
      <c r="L37" s="65" t="s">
        <v>26</v>
      </c>
      <c r="M37" s="65">
        <v>474</v>
      </c>
      <c r="N37" s="8">
        <v>3337870495184</v>
      </c>
      <c r="O37" s="44" t="s">
        <v>15</v>
      </c>
      <c r="P37" s="39">
        <f>IF($O37="Importado",VLOOKUP($F37,'[9]ST - Loreal Brasil'!$B$6:$CS$48,P$3,0),VLOOKUP($F37,'[9]ST - Loreal Brasil'!$B$6:$CS$48,P$2,0))</f>
        <v>0.49879999999999991</v>
      </c>
      <c r="Q37" s="39">
        <f>IF($O37="Importado",VLOOKUP($F37,'[9]ST - Loreal Brasil'!$B$6:$CS$48,Q$3,0),VLOOKUP($F37,'[9]ST - Loreal Brasil'!$B$6:$CS$48,Q$2,0))</f>
        <v>0.49877073170731689</v>
      </c>
      <c r="R37" s="39">
        <f>IF($O37="Importado",VLOOKUP($F37,'[9]ST - Loreal Brasil'!$B$6:$CS$48,R$3,0),VLOOKUP($F37,'[9]ST - Loreal Brasil'!$B$6:$CS$48,R$2,0))</f>
        <v>0.77327272727272711</v>
      </c>
      <c r="S37" s="39">
        <f>IF($O37="Importado",VLOOKUP($F37,'[9]ST - Loreal Brasil'!$B$6:$CS$48,S$3,0),VLOOKUP($F37,'[9]ST - Loreal Brasil'!$B$6:$CS$48,S$2,0))</f>
        <v>0.70470243902439011</v>
      </c>
      <c r="T37" s="39">
        <f>IF($O37="Importado",VLOOKUP($F37,'[9]ST - Loreal Brasil'!$B$6:$CS$48,T$3,0),VLOOKUP($F37,'[9]ST - Loreal Brasil'!$B$6:$CS$48,T$2,0))</f>
        <v>0</v>
      </c>
      <c r="U37" s="39"/>
      <c r="V37" s="39"/>
      <c r="W37" s="39">
        <f>IF($O37="Importado",VLOOKUP($F37,'[9]ST - Loreal Brasil'!$B$6:$CS$48,W$3,0),VLOOKUP($F37,'[9]ST - Loreal Brasil'!$B$6:$CS$48,W$2,0))</f>
        <v>0.74650602409638567</v>
      </c>
      <c r="X37" s="39"/>
      <c r="Y37" s="39"/>
      <c r="Z37" s="39"/>
      <c r="AA37" s="39"/>
      <c r="AB37" s="39">
        <f>IF($O37="Importado",VLOOKUP($F37,'[9]ST - Loreal Brasil'!$B$6:$CS$48,AB$3,0),VLOOKUP($F37,'[9]ST - Loreal Brasil'!$B$6:$CS$48,AB$2,0))</f>
        <v>0.76780487804878028</v>
      </c>
      <c r="AC37" s="95">
        <v>34</v>
      </c>
      <c r="AD37" s="64" t="e">
        <f>VLOOKUP(A37,'Tabela de Preços'!$B$7:$B$74,1,0)</f>
        <v>#N/A</v>
      </c>
      <c r="AE37" s="64"/>
      <c r="AF37" s="64"/>
    </row>
    <row r="38" spans="1:32" ht="12.75">
      <c r="A38" s="5" t="s">
        <v>429</v>
      </c>
      <c r="B38" s="44" t="s">
        <v>556</v>
      </c>
      <c r="C38" s="7" t="s">
        <v>16</v>
      </c>
      <c r="D38" s="9">
        <v>72</v>
      </c>
      <c r="E38" s="8">
        <v>3337871324001</v>
      </c>
      <c r="F38" s="44">
        <v>33072010</v>
      </c>
      <c r="G38" s="38" t="s">
        <v>449</v>
      </c>
      <c r="H38" s="9">
        <v>3</v>
      </c>
      <c r="I38" s="83">
        <v>4.7</v>
      </c>
      <c r="J38" s="83">
        <v>4.7</v>
      </c>
      <c r="K38" s="83">
        <v>9</v>
      </c>
      <c r="L38" s="65" t="s">
        <v>26</v>
      </c>
      <c r="M38" s="65">
        <v>88</v>
      </c>
      <c r="N38" s="8">
        <v>3337870617838</v>
      </c>
      <c r="O38" s="44" t="s">
        <v>15</v>
      </c>
      <c r="P38" s="39">
        <f>IF($O38="Importado",VLOOKUP($F38,'[9]ST - Loreal Brasil'!$B$6:$CS$48,P$3,0),VLOOKUP($F38,'[9]ST - Loreal Brasil'!$B$6:$CS$48,P$2,0))</f>
        <v>0.51843636363636381</v>
      </c>
      <c r="Q38" s="39">
        <f>IF($O38="Importado",VLOOKUP($F38,'[9]ST - Loreal Brasil'!$B$6:$CS$48,Q$3,0),VLOOKUP($F38,'[9]ST - Loreal Brasil'!$B$6:$CS$48,Q$2,0))</f>
        <v>0.51855609756097532</v>
      </c>
      <c r="R38" s="39">
        <f>IF($O38="Importado",VLOOKUP($F38,'[9]ST - Loreal Brasil'!$B$6:$CS$48,R$3,0),VLOOKUP($F38,'[9]ST - Loreal Brasil'!$B$6:$CS$48,R$2,0))</f>
        <v>0.80130909090909075</v>
      </c>
      <c r="S38" s="39">
        <f>IF($O38="Importado",VLOOKUP($F38,'[9]ST - Loreal Brasil'!$B$6:$CS$48,S$3,0),VLOOKUP($F38,'[9]ST - Loreal Brasil'!$B$6:$CS$48,S$2,0))</f>
        <v>0.93126399999999987</v>
      </c>
      <c r="T38" s="39">
        <f>IF($O38="Importado",VLOOKUP($F38,'[9]ST - Loreal Brasil'!$B$6:$CS$48,T$3,0),VLOOKUP($F38,'[9]ST - Loreal Brasil'!$B$6:$CS$48,T$2,0))</f>
        <v>0.49159999999999998</v>
      </c>
      <c r="U38" s="39"/>
      <c r="V38" s="39"/>
      <c r="W38" s="39">
        <f>IF($O38="Importado",VLOOKUP($F38,'[9]ST - Loreal Brasil'!$B$6:$CS$48,W$3,0),VLOOKUP($F38,'[9]ST - Loreal Brasil'!$B$6:$CS$48,W$2,0))</f>
        <v>0.88159999999999994</v>
      </c>
      <c r="X38" s="39"/>
      <c r="Y38" s="39"/>
      <c r="Z38" s="39"/>
      <c r="AA38" s="39"/>
      <c r="AB38" s="39">
        <f>IF($O38="Importado",VLOOKUP($F38,'[9]ST - Loreal Brasil'!$B$6:$CS$48,AB$3,0),VLOOKUP($F38,'[9]ST - Loreal Brasil'!$B$6:$CS$48,AB$2,0))</f>
        <v>0.51741935483870982</v>
      </c>
      <c r="AC38" s="95">
        <v>35</v>
      </c>
      <c r="AD38" s="64" t="str">
        <f>VLOOKUP(A38,'Tabela de Preços'!$B$7:$B$74,1,0)</f>
        <v>M5070601</v>
      </c>
      <c r="AE38" s="64"/>
      <c r="AF38" s="64"/>
    </row>
    <row r="39" spans="1:32" s="64" customFormat="1" ht="12.75">
      <c r="A39" s="5" t="s">
        <v>399</v>
      </c>
      <c r="B39" s="44" t="s">
        <v>509</v>
      </c>
      <c r="C39" s="5" t="s">
        <v>25</v>
      </c>
      <c r="D39" s="9">
        <v>36</v>
      </c>
      <c r="E39" s="8">
        <v>3337871320751</v>
      </c>
      <c r="F39" s="44">
        <v>33049910</v>
      </c>
      <c r="G39" s="38"/>
      <c r="H39" s="9">
        <v>3</v>
      </c>
      <c r="I39" s="83">
        <v>4.4000000000000004</v>
      </c>
      <c r="J39" s="83">
        <v>6.2</v>
      </c>
      <c r="K39" s="83">
        <v>16.7</v>
      </c>
      <c r="L39" s="65" t="s">
        <v>26</v>
      </c>
      <c r="M39" s="65">
        <v>232</v>
      </c>
      <c r="N39" s="8">
        <v>3337870414284</v>
      </c>
      <c r="O39" s="44" t="s">
        <v>15</v>
      </c>
      <c r="P39" s="39">
        <f>IF($O39="Importado",VLOOKUP($F39,'[9]ST - Loreal Brasil'!$B$6:$CS$48,P$3,0),VLOOKUP($F39,'[9]ST - Loreal Brasil'!$B$6:$CS$48,P$2,0))</f>
        <v>0.92610909090909099</v>
      </c>
      <c r="Q39" s="39">
        <f>IF($O39="Importado",VLOOKUP($F39,'[9]ST - Loreal Brasil'!$B$6:$CS$48,Q$3,0),VLOOKUP($F39,'[9]ST - Loreal Brasil'!$B$6:$CS$48,Q$2,0))</f>
        <v>0.92614399999999986</v>
      </c>
      <c r="R39" s="39">
        <f>IF($O39="Importado",VLOOKUP($F39,'[9]ST - Loreal Brasil'!$B$6:$CS$48,R$3,0),VLOOKUP($F39,'[9]ST - Loreal Brasil'!$B$6:$CS$48,R$2,0))</f>
        <v>0.91781818181818164</v>
      </c>
      <c r="S39" s="39">
        <f>IF($O39="Importado",VLOOKUP($F39,'[9]ST - Loreal Brasil'!$B$6:$CS$48,S$3,0),VLOOKUP($F39,'[9]ST - Loreal Brasil'!$B$6:$CS$48,S$2,0))</f>
        <v>1.0428799999999998</v>
      </c>
      <c r="T39" s="39">
        <f>IF($O39="Importado",VLOOKUP($F39,'[9]ST - Loreal Brasil'!$B$6:$CS$48,T$3,0),VLOOKUP($F39,'[9]ST - Loreal Brasil'!$B$6:$CS$48,T$2,0))</f>
        <v>0.57789999999999997</v>
      </c>
      <c r="U39" s="39"/>
      <c r="V39" s="39"/>
      <c r="W39" s="39">
        <f>IF($O39="Importado",VLOOKUP($F39,'[9]ST - Loreal Brasil'!$B$6:$CS$48,W$3,0),VLOOKUP($F39,'[9]ST - Loreal Brasil'!$B$6:$CS$48,W$2,0))</f>
        <v>1.1759999999999997</v>
      </c>
      <c r="X39" s="39"/>
      <c r="Y39" s="39"/>
      <c r="Z39" s="39"/>
      <c r="AA39" s="39"/>
      <c r="AB39" s="39">
        <f>IF($O39="Importado",VLOOKUP($F39,'[9]ST - Loreal Brasil'!$B$6:$CS$48,AB$3,0),VLOOKUP($F39,'[9]ST - Loreal Brasil'!$B$6:$CS$48,AB$2,0))</f>
        <v>1.2985915492957747</v>
      </c>
      <c r="AC39" s="95">
        <v>36</v>
      </c>
      <c r="AD39" s="64" t="str">
        <f>VLOOKUP(A39,'Tabela de Preços'!$B$7:$B$74,1,0)</f>
        <v>M5063602</v>
      </c>
    </row>
    <row r="40" spans="1:32" s="64" customFormat="1" ht="12.75">
      <c r="A40" s="5" t="s">
        <v>454</v>
      </c>
      <c r="B40" s="44" t="s">
        <v>717</v>
      </c>
      <c r="C40" s="5" t="s">
        <v>14</v>
      </c>
      <c r="D40" s="9">
        <v>24</v>
      </c>
      <c r="E40" s="8">
        <v>7899706130332</v>
      </c>
      <c r="F40" s="44">
        <v>3305900001</v>
      </c>
      <c r="G40" s="38"/>
      <c r="H40" s="9">
        <v>3</v>
      </c>
      <c r="I40" s="83">
        <v>5.2</v>
      </c>
      <c r="J40" s="83">
        <v>6.6</v>
      </c>
      <c r="K40" s="83">
        <v>16.3</v>
      </c>
      <c r="L40" s="65" t="s">
        <v>26</v>
      </c>
      <c r="M40" s="65">
        <v>171.5</v>
      </c>
      <c r="N40" s="8">
        <v>7899706130349</v>
      </c>
      <c r="O40" s="44" t="s">
        <v>17</v>
      </c>
      <c r="P40" s="39">
        <f>IF($O40="Importado",VLOOKUP($F40,'[9]ST - Loreal Brasil'!$B$6:$CS$48,P$3,0),VLOOKUP($F40,'[9]ST - Loreal Brasil'!$B$6:$CS$48,P$2,0))</f>
        <v>0.61670000000000003</v>
      </c>
      <c r="Q40" s="39">
        <f>IF($O40="Importado",VLOOKUP($F40,'[9]ST - Loreal Brasil'!$B$6:$CS$48,Q$3,0),VLOOKUP($F40,'[9]ST - Loreal Brasil'!$B$6:$CS$48,Q$2,0))</f>
        <v>0.61673599999999973</v>
      </c>
      <c r="R40" s="39">
        <f>IF($O40="Importado",VLOOKUP($F40,'[9]ST - Loreal Brasil'!$B$6:$CS$48,R$3,0),VLOOKUP($F40,'[9]ST - Loreal Brasil'!$B$6:$CS$48,R$2,0))</f>
        <v>0.84909999999999997</v>
      </c>
      <c r="S40" s="39">
        <f>IF($O40="Importado",VLOOKUP($F40,'[9]ST - Loreal Brasil'!$B$6:$CS$48,S$3,0),VLOOKUP($F40,'[9]ST - Loreal Brasil'!$B$6:$CS$48,S$2,0))</f>
        <v>0.80611199999999994</v>
      </c>
      <c r="T40" s="39">
        <f>IF($O40="Importado",VLOOKUP($F40,'[9]ST - Loreal Brasil'!$B$6:$CS$48,T$3,0),VLOOKUP($F40,'[9]ST - Loreal Brasil'!$B$6:$CS$48,T$2,0))</f>
        <v>0.52180000000000004</v>
      </c>
      <c r="U40" s="39"/>
      <c r="V40" s="39"/>
      <c r="W40" s="39">
        <f>IF($O40="Importado",VLOOKUP($F40,'[9]ST - Loreal Brasil'!$B$6:$CS$48,W$3,0),VLOOKUP($F40,'[9]ST - Loreal Brasil'!$B$6:$CS$48,W$2,0))</f>
        <v>0.64266666666666672</v>
      </c>
      <c r="X40" s="39"/>
      <c r="Y40" s="39"/>
      <c r="Z40" s="39"/>
      <c r="AA40" s="39"/>
      <c r="AB40" s="39">
        <f>IF($O40="Importado",VLOOKUP($F40,'[9]ST - Loreal Brasil'!$B$6:$CS$48,AB$3,0),VLOOKUP($F40,'[9]ST - Loreal Brasil'!$B$6:$CS$48,AB$2,0))</f>
        <v>0.39999999999999991</v>
      </c>
      <c r="AC40" s="95">
        <v>37</v>
      </c>
      <c r="AD40" s="64" t="str">
        <f>VLOOKUP(A40,'Tabela de Preços'!$B$7:$B$74,1,0)</f>
        <v>H1646100</v>
      </c>
    </row>
    <row r="41" spans="1:32" ht="12.75">
      <c r="A41" s="5" t="s">
        <v>462</v>
      </c>
      <c r="B41" s="44" t="s">
        <v>470</v>
      </c>
      <c r="C41" s="5" t="s">
        <v>23</v>
      </c>
      <c r="D41" s="9">
        <v>24</v>
      </c>
      <c r="E41" s="8">
        <v>7899706142168</v>
      </c>
      <c r="F41" s="44">
        <v>33049910</v>
      </c>
      <c r="G41" s="38"/>
      <c r="H41" s="9">
        <v>3</v>
      </c>
      <c r="I41" s="83">
        <v>3.8</v>
      </c>
      <c r="J41" s="83">
        <v>3</v>
      </c>
      <c r="K41" s="83">
        <v>13.4</v>
      </c>
      <c r="L41" s="65" t="s">
        <v>26</v>
      </c>
      <c r="M41" s="65">
        <v>112.9</v>
      </c>
      <c r="N41" s="8">
        <v>7899706142175</v>
      </c>
      <c r="O41" s="44" t="s">
        <v>17</v>
      </c>
      <c r="P41" s="39">
        <f>IF($O41="Importado",VLOOKUP($F41,'[9]ST - Loreal Brasil'!$B$6:$CS$48,P$3,0),VLOOKUP($F41,'[9]ST - Loreal Brasil'!$B$6:$CS$48,P$2,0))</f>
        <v>0.76560000000000006</v>
      </c>
      <c r="Q41" s="39">
        <f>IF($O41="Importado",VLOOKUP($F41,'[9]ST - Loreal Brasil'!$B$6:$CS$48,Q$3,0),VLOOKUP($F41,'[9]ST - Loreal Brasil'!$B$6:$CS$48,Q$2,0))</f>
        <v>0.76563199999999987</v>
      </c>
      <c r="R41" s="39">
        <f>IF($O41="Importado",VLOOKUP($F41,'[9]ST - Loreal Brasil'!$B$6:$CS$48,R$3,0),VLOOKUP($F41,'[9]ST - Loreal Brasil'!$B$6:$CS$48,R$2,0))</f>
        <v>0.75800000000000001</v>
      </c>
      <c r="S41" s="39">
        <f>IF($O41="Importado",VLOOKUP($F41,'[9]ST - Loreal Brasil'!$B$6:$CS$48,S$3,0),VLOOKUP($F41,'[9]ST - Loreal Brasil'!$B$6:$CS$48,S$2,0))</f>
        <v>0.8726400000000003</v>
      </c>
      <c r="T41" s="39">
        <f>IF($O41="Importado",VLOOKUP($F41,'[9]ST - Loreal Brasil'!$B$6:$CS$48,T$3,0),VLOOKUP($F41,'[9]ST - Loreal Brasil'!$B$6:$CS$48,T$2,0))</f>
        <v>0.57789999999999997</v>
      </c>
      <c r="U41" s="39"/>
      <c r="V41" s="39"/>
      <c r="W41" s="39">
        <f>IF($O41="Importado",VLOOKUP($F41,'[9]ST - Loreal Brasil'!$B$6:$CS$48,W$3,0),VLOOKUP($F41,'[9]ST - Loreal Brasil'!$B$6:$CS$48,W$2,0))</f>
        <v>0.99466666666666659</v>
      </c>
      <c r="X41" s="39"/>
      <c r="Y41" s="39"/>
      <c r="Z41" s="39"/>
      <c r="AA41" s="39"/>
      <c r="AB41" s="39">
        <f>IF($O41="Importado",VLOOKUP($F41,'[9]ST - Loreal Brasil'!$B$6:$CS$48,AB$3,0),VLOOKUP($F41,'[9]ST - Loreal Brasil'!$B$6:$CS$48,AB$2,0))</f>
        <v>1.2267605633802816</v>
      </c>
      <c r="AC41" s="95">
        <v>38</v>
      </c>
      <c r="AD41" s="64" t="str">
        <f>VLOOKUP(A41,'Tabela de Preços'!$B$7:$B$74,1,0)</f>
        <v>H0855601</v>
      </c>
      <c r="AE41" s="64"/>
      <c r="AF41" s="64"/>
    </row>
    <row r="42" spans="1:32" ht="12.75">
      <c r="A42" s="5" t="s">
        <v>457</v>
      </c>
      <c r="B42" s="44" t="s">
        <v>718</v>
      </c>
      <c r="C42" s="5" t="s">
        <v>25</v>
      </c>
      <c r="D42" s="9">
        <v>24</v>
      </c>
      <c r="E42" s="8">
        <v>7896014157525</v>
      </c>
      <c r="F42" s="44">
        <v>33051000</v>
      </c>
      <c r="G42" s="38"/>
      <c r="H42" s="9">
        <v>3</v>
      </c>
      <c r="I42" s="83">
        <v>4</v>
      </c>
      <c r="J42" s="83">
        <v>6.65</v>
      </c>
      <c r="K42" s="83">
        <v>17.600000000000001</v>
      </c>
      <c r="L42" s="65" t="s">
        <v>26</v>
      </c>
      <c r="M42" s="65">
        <v>237.8</v>
      </c>
      <c r="N42" s="8">
        <v>7899706130837</v>
      </c>
      <c r="O42" s="44" t="s">
        <v>17</v>
      </c>
      <c r="P42" s="39">
        <f>IF($O42="Importado",VLOOKUP($F42,'[9]ST - Loreal Brasil'!$B$6:$CS$48,P$3,0),VLOOKUP($F42,'[9]ST - Loreal Brasil'!$B$6:$CS$48,P$2,0))</f>
        <v>0.42130000000000001</v>
      </c>
      <c r="Q42" s="39">
        <f>IF($O42="Importado",VLOOKUP($F42,'[9]ST - Loreal Brasil'!$B$6:$CS$48,Q$3,0),VLOOKUP($F42,'[9]ST - Loreal Brasil'!$B$6:$CS$48,Q$2,0))</f>
        <v>0.42130731707317071</v>
      </c>
      <c r="R42" s="39">
        <f>IF($O42="Importado",VLOOKUP($F42,'[9]ST - Loreal Brasil'!$B$6:$CS$48,R$3,0),VLOOKUP($F42,'[9]ST - Loreal Brasil'!$B$6:$CS$48,R$2,0))</f>
        <v>0.72419999999999995</v>
      </c>
      <c r="S42" s="39">
        <f>IF($O42="Importado",VLOOKUP($F42,'[9]ST - Loreal Brasil'!$B$6:$CS$48,S$3,0),VLOOKUP($F42,'[9]ST - Loreal Brasil'!$B$6:$CS$48,S$2,0))</f>
        <v>0.61837866666666663</v>
      </c>
      <c r="T42" s="39">
        <f>IF($O42="Importado",VLOOKUP($F42,'[9]ST - Loreal Brasil'!$B$6:$CS$48,T$3,0),VLOOKUP($F42,'[9]ST - Loreal Brasil'!$B$6:$CS$48,T$2,0))</f>
        <v>0.36359999999999998</v>
      </c>
      <c r="U42" s="39"/>
      <c r="V42" s="39"/>
      <c r="W42" s="39">
        <f>IF($O42="Importado",VLOOKUP($F42,'[9]ST - Loreal Brasil'!$B$6:$CS$48,W$3,0),VLOOKUP($F42,'[9]ST - Loreal Brasil'!$B$6:$CS$48,W$2,0))</f>
        <v>0.5370666666666668</v>
      </c>
      <c r="X42" s="39"/>
      <c r="Y42" s="39"/>
      <c r="Z42" s="39"/>
      <c r="AA42" s="39"/>
      <c r="AB42" s="39">
        <f>IF($O42="Importado",VLOOKUP($F42,'[9]ST - Loreal Brasil'!$B$6:$CS$48,AB$3,0),VLOOKUP($F42,'[9]ST - Loreal Brasil'!$B$6:$CS$48,AB$2,0))</f>
        <v>0.31000000000000005</v>
      </c>
      <c r="AC42" s="95">
        <v>39</v>
      </c>
      <c r="AD42" s="64" t="str">
        <f>VLOOKUP(A42,'Tabela de Preços'!$B$7:$B$74,1,0)</f>
        <v>H0235602</v>
      </c>
      <c r="AE42" s="64"/>
      <c r="AF42" s="64"/>
    </row>
    <row r="43" spans="1:32" ht="12.75">
      <c r="A43" s="5" t="s">
        <v>459</v>
      </c>
      <c r="B43" s="44" t="s">
        <v>719</v>
      </c>
      <c r="C43" s="5" t="s">
        <v>25</v>
      </c>
      <c r="D43" s="9">
        <v>24</v>
      </c>
      <c r="E43" s="8">
        <v>7899706132398</v>
      </c>
      <c r="F43" s="44">
        <v>33051000</v>
      </c>
      <c r="G43" s="38"/>
      <c r="H43" s="9">
        <v>3</v>
      </c>
      <c r="I43" s="83">
        <v>4</v>
      </c>
      <c r="J43" s="83">
        <v>6.65</v>
      </c>
      <c r="K43" s="83">
        <v>17.600000000000001</v>
      </c>
      <c r="L43" s="65" t="s">
        <v>26</v>
      </c>
      <c r="M43" s="65">
        <v>237.8</v>
      </c>
      <c r="N43" s="8">
        <v>7899706132404</v>
      </c>
      <c r="O43" s="44" t="s">
        <v>17</v>
      </c>
      <c r="P43" s="39">
        <f>IF($O43="Importado",VLOOKUP($F43,'[9]ST - Loreal Brasil'!$B$6:$CS$48,P$3,0),VLOOKUP($F43,'[9]ST - Loreal Brasil'!$B$6:$CS$48,P$2,0))</f>
        <v>0.42130000000000001</v>
      </c>
      <c r="Q43" s="39">
        <f>IF($O43="Importado",VLOOKUP($F43,'[9]ST - Loreal Brasil'!$B$6:$CS$48,Q$3,0),VLOOKUP($F43,'[9]ST - Loreal Brasil'!$B$6:$CS$48,Q$2,0))</f>
        <v>0.42130731707317071</v>
      </c>
      <c r="R43" s="39">
        <f>IF($O43="Importado",VLOOKUP($F43,'[9]ST - Loreal Brasil'!$B$6:$CS$48,R$3,0),VLOOKUP($F43,'[9]ST - Loreal Brasil'!$B$6:$CS$48,R$2,0))</f>
        <v>0.72419999999999995</v>
      </c>
      <c r="S43" s="39">
        <f>IF($O43="Importado",VLOOKUP($F43,'[9]ST - Loreal Brasil'!$B$6:$CS$48,S$3,0),VLOOKUP($F43,'[9]ST - Loreal Brasil'!$B$6:$CS$48,S$2,0))</f>
        <v>0.61837866666666663</v>
      </c>
      <c r="T43" s="39">
        <f>IF($O43="Importado",VLOOKUP($F43,'[9]ST - Loreal Brasil'!$B$6:$CS$48,T$3,0),VLOOKUP($F43,'[9]ST - Loreal Brasil'!$B$6:$CS$48,T$2,0))</f>
        <v>0.36359999999999998</v>
      </c>
      <c r="U43" s="39"/>
      <c r="V43" s="39"/>
      <c r="W43" s="39">
        <f>IF($O43="Importado",VLOOKUP($F43,'[9]ST - Loreal Brasil'!$B$6:$CS$48,W$3,0),VLOOKUP($F43,'[9]ST - Loreal Brasil'!$B$6:$CS$48,W$2,0))</f>
        <v>0.5370666666666668</v>
      </c>
      <c r="X43" s="39"/>
      <c r="Y43" s="39"/>
      <c r="Z43" s="39"/>
      <c r="AA43" s="39"/>
      <c r="AB43" s="39">
        <f>IF($O43="Importado",VLOOKUP($F43,'[9]ST - Loreal Brasil'!$B$6:$CS$48,AB$3,0),VLOOKUP($F43,'[9]ST - Loreal Brasil'!$B$6:$CS$48,AB$2,0))</f>
        <v>0.31000000000000005</v>
      </c>
      <c r="AC43" s="95">
        <v>40</v>
      </c>
      <c r="AD43" s="64" t="str">
        <f>VLOOKUP(A43,'Tabela de Preços'!$B$7:$B$74,1,0)</f>
        <v>H1712000</v>
      </c>
      <c r="AE43" s="64"/>
    </row>
    <row r="44" spans="1:32" ht="12.75">
      <c r="A44" s="5" t="s">
        <v>471</v>
      </c>
      <c r="B44" s="44" t="s">
        <v>625</v>
      </c>
      <c r="C44" s="5" t="s">
        <v>473</v>
      </c>
      <c r="D44" s="9">
        <v>24</v>
      </c>
      <c r="E44" s="8">
        <v>7899706132831</v>
      </c>
      <c r="F44" s="44">
        <v>33049910</v>
      </c>
      <c r="G44" s="38"/>
      <c r="H44" s="9">
        <v>3</v>
      </c>
      <c r="I44" s="83">
        <v>2.75</v>
      </c>
      <c r="J44" s="83">
        <v>3.35</v>
      </c>
      <c r="K44" s="83">
        <v>15.1</v>
      </c>
      <c r="L44" s="65" t="s">
        <v>26</v>
      </c>
      <c r="M44" s="65">
        <v>47</v>
      </c>
      <c r="N44" s="8">
        <v>7899706132848</v>
      </c>
      <c r="O44" s="44" t="s">
        <v>17</v>
      </c>
      <c r="P44" s="39">
        <f>IF($O44="Importado",VLOOKUP($F44,'[9]ST - Loreal Brasil'!$B$6:$CS$48,P$3,0),VLOOKUP($F44,'[9]ST - Loreal Brasil'!$B$6:$CS$48,P$2,0))</f>
        <v>0.76560000000000006</v>
      </c>
      <c r="Q44" s="39">
        <f>IF($O44="Importado",VLOOKUP($F44,'[9]ST - Loreal Brasil'!$B$6:$CS$48,Q$3,0),VLOOKUP($F44,'[9]ST - Loreal Brasil'!$B$6:$CS$48,Q$2,0))</f>
        <v>0.76563199999999987</v>
      </c>
      <c r="R44" s="39">
        <f>IF($O44="Importado",VLOOKUP($F44,'[9]ST - Loreal Brasil'!$B$6:$CS$48,R$3,0),VLOOKUP($F44,'[9]ST - Loreal Brasil'!$B$6:$CS$48,R$2,0))</f>
        <v>0.75800000000000001</v>
      </c>
      <c r="S44" s="39">
        <f>IF($O44="Importado",VLOOKUP($F44,'[9]ST - Loreal Brasil'!$B$6:$CS$48,S$3,0),VLOOKUP($F44,'[9]ST - Loreal Brasil'!$B$6:$CS$48,S$2,0))</f>
        <v>0.8726400000000003</v>
      </c>
      <c r="T44" s="39">
        <f>IF($O44="Importado",VLOOKUP($F44,'[9]ST - Loreal Brasil'!$B$6:$CS$48,T$3,0),VLOOKUP($F44,'[9]ST - Loreal Brasil'!$B$6:$CS$48,T$2,0))</f>
        <v>0.57789999999999997</v>
      </c>
      <c r="U44" s="39"/>
      <c r="V44" s="39"/>
      <c r="W44" s="39">
        <f>IF($O44="Importado",VLOOKUP($F44,'[9]ST - Loreal Brasil'!$B$6:$CS$48,W$3,0),VLOOKUP($F44,'[9]ST - Loreal Brasil'!$B$6:$CS$48,W$2,0))</f>
        <v>0.99466666666666659</v>
      </c>
      <c r="X44" s="39"/>
      <c r="Y44" s="39"/>
      <c r="Z44" s="39"/>
      <c r="AA44" s="39"/>
      <c r="AB44" s="39">
        <f>IF($O44="Importado",VLOOKUP($F44,'[9]ST - Loreal Brasil'!$B$6:$CS$48,AB$3,0),VLOOKUP($F44,'[9]ST - Loreal Brasil'!$B$6:$CS$48,AB$2,0))</f>
        <v>1.2267605633802816</v>
      </c>
      <c r="AC44" s="95">
        <v>41</v>
      </c>
      <c r="AD44" s="64" t="str">
        <f>VLOOKUP(A44,'Tabela de Preços'!$B$7:$B$74,1,0)</f>
        <v>H1715600</v>
      </c>
      <c r="AE44" s="64"/>
      <c r="AF44" s="64"/>
    </row>
    <row r="45" spans="1:32" ht="12.75">
      <c r="A45" s="5" t="s">
        <v>472</v>
      </c>
      <c r="B45" s="44" t="s">
        <v>626</v>
      </c>
      <c r="C45" s="5" t="s">
        <v>40</v>
      </c>
      <c r="D45" s="9">
        <v>24</v>
      </c>
      <c r="E45" s="8">
        <v>7899706130851</v>
      </c>
      <c r="F45" s="44">
        <v>3401119001</v>
      </c>
      <c r="G45" s="38"/>
      <c r="H45" s="9">
        <v>3</v>
      </c>
      <c r="I45" s="83">
        <v>6</v>
      </c>
      <c r="J45" s="83">
        <v>3</v>
      </c>
      <c r="K45" s="83">
        <v>9</v>
      </c>
      <c r="L45" s="65" t="s">
        <v>26</v>
      </c>
      <c r="M45" s="65">
        <v>86</v>
      </c>
      <c r="N45" s="8">
        <v>7899706130868</v>
      </c>
      <c r="O45" s="44" t="s">
        <v>17</v>
      </c>
      <c r="P45" s="39">
        <f>IF($O45="Importado",VLOOKUP($F45,'[9]ST - Loreal Brasil'!$B$6:$CS$48,P$3,0),VLOOKUP($F45,'[9]ST - Loreal Brasil'!$B$6:$CS$48,P$2,0))</f>
        <v>0.39300000000000002</v>
      </c>
      <c r="Q45" s="39">
        <f>IF($O45="Importado",VLOOKUP($F45,'[9]ST - Loreal Brasil'!$B$6:$CS$48,Q$3,0),VLOOKUP($F45,'[9]ST - Loreal Brasil'!$B$6:$CS$48,Q$2,0))</f>
        <v>0.37913170731707302</v>
      </c>
      <c r="R45" s="39">
        <f>IF($O45="Importado",VLOOKUP($F45,'[9]ST - Loreal Brasil'!$B$6:$CS$48,R$3,0),VLOOKUP($F45,'[9]ST - Loreal Brasil'!$B$6:$CS$48,R$2,0))</f>
        <v>0.5121</v>
      </c>
      <c r="S45" s="39">
        <f>IF($O45="Importado",VLOOKUP($F45,'[9]ST - Loreal Brasil'!$B$6:$CS$48,S$3,0),VLOOKUP($F45,'[9]ST - Loreal Brasil'!$B$6:$CS$48,S$2,0))</f>
        <v>0.33931707317073179</v>
      </c>
      <c r="T45" s="39">
        <f>IF($O45="Importado",VLOOKUP($F45,'[9]ST - Loreal Brasil'!$B$6:$CS$48,T$3,0),VLOOKUP($F45,'[9]ST - Loreal Brasil'!$B$6:$CS$48,T$2,0))</f>
        <v>0</v>
      </c>
      <c r="U45" s="39"/>
      <c r="V45" s="39"/>
      <c r="W45" s="39">
        <f>IF($O45="Importado",VLOOKUP($F45,'[9]ST - Loreal Brasil'!$B$6:$CS$48,W$3,0),VLOOKUP($F45,'[9]ST - Loreal Brasil'!$B$6:$CS$48,W$2,0))</f>
        <v>0.27228915662650621</v>
      </c>
      <c r="X45" s="39"/>
      <c r="Y45" s="39"/>
      <c r="Z45" s="39"/>
      <c r="AA45" s="39"/>
      <c r="AB45" s="39">
        <f>IF($O45="Importado",VLOOKUP($F45,'[9]ST - Loreal Brasil'!$B$6:$CS$48,AB$3,0),VLOOKUP($F45,'[9]ST - Loreal Brasil'!$B$6:$CS$48,AB$2,0))</f>
        <v>0.19999999999999996</v>
      </c>
      <c r="AC45" s="95">
        <v>42</v>
      </c>
      <c r="AD45" s="64" t="e">
        <f>VLOOKUP(A45,'Tabela de Preços'!$B$7:$B$74,1,0)</f>
        <v>#N/A</v>
      </c>
      <c r="AE45" s="64"/>
      <c r="AF45" s="64"/>
    </row>
    <row r="46" spans="1:32" s="66" customFormat="1" ht="12.75">
      <c r="A46" s="3" t="s">
        <v>430</v>
      </c>
      <c r="B46" s="44" t="s">
        <v>557</v>
      </c>
      <c r="C46" s="4" t="s">
        <v>23</v>
      </c>
      <c r="D46" s="9">
        <v>42</v>
      </c>
      <c r="E46" s="8">
        <v>3337871310455</v>
      </c>
      <c r="F46" s="44">
        <v>33072090</v>
      </c>
      <c r="G46" s="6"/>
      <c r="H46" s="9">
        <v>3</v>
      </c>
      <c r="I46" s="83">
        <v>3.7</v>
      </c>
      <c r="J46" s="83">
        <v>4.8</v>
      </c>
      <c r="K46" s="83">
        <v>10.7</v>
      </c>
      <c r="L46" s="65" t="s">
        <v>26</v>
      </c>
      <c r="M46" s="65">
        <v>55</v>
      </c>
      <c r="N46" s="8">
        <v>3337870764969</v>
      </c>
      <c r="O46" s="44" t="s">
        <v>15</v>
      </c>
      <c r="P46" s="39">
        <f>IF($O46="Importado",VLOOKUP($F46,'[9]ST - Loreal Brasil'!$B$6:$CS$48,P$3,0),VLOOKUP($F46,'[9]ST - Loreal Brasil'!$B$6:$CS$48,P$2,0))</f>
        <v>0.73749090909090897</v>
      </c>
      <c r="Q46" s="39">
        <f>IF($O46="Importado",VLOOKUP($F46,'[9]ST - Loreal Brasil'!$B$6:$CS$48,Q$3,0),VLOOKUP($F46,'[9]ST - Loreal Brasil'!$B$6:$CS$48,Q$2,0))</f>
        <v>0.73748292682926819</v>
      </c>
      <c r="R46" s="39">
        <f>IF($O46="Importado",VLOOKUP($F46,'[9]ST - Loreal Brasil'!$B$6:$CS$48,R$3,0),VLOOKUP($F46,'[9]ST - Loreal Brasil'!$B$6:$CS$48,R$2,0))</f>
        <v>1.1030545454545453</v>
      </c>
      <c r="S46" s="39">
        <f>IF($O46="Importado",VLOOKUP($F46,'[9]ST - Loreal Brasil'!$B$6:$CS$48,S$3,0),VLOOKUP($F46,'[9]ST - Loreal Brasil'!$B$6:$CS$48,S$2,0))</f>
        <v>0.94751999999999992</v>
      </c>
      <c r="T46" s="39">
        <f>IF($O46="Importado",VLOOKUP($F46,'[9]ST - Loreal Brasil'!$B$6:$CS$48,T$3,0),VLOOKUP($F46,'[9]ST - Loreal Brasil'!$B$6:$CS$48,T$2,0))</f>
        <v>0.50419999999999998</v>
      </c>
      <c r="U46" s="39"/>
      <c r="V46" s="39"/>
      <c r="W46" s="39">
        <f>IF($O46="Importado",VLOOKUP($F46,'[9]ST - Loreal Brasil'!$B$6:$CS$48,W$3,0),VLOOKUP($F46,'[9]ST - Loreal Brasil'!$B$6:$CS$48,W$2,0))</f>
        <v>0.88159999999999994</v>
      </c>
      <c r="X46" s="39"/>
      <c r="Y46" s="39"/>
      <c r="Z46" s="39"/>
      <c r="AA46" s="39"/>
      <c r="AB46" s="39">
        <f>IF($O46="Importado",VLOOKUP($F46,'[9]ST - Loreal Brasil'!$B$6:$CS$48,AB$3,0),VLOOKUP($F46,'[9]ST - Loreal Brasil'!$B$6:$CS$48,AB$2,0))</f>
        <v>0.51741935483870982</v>
      </c>
      <c r="AC46" s="95">
        <v>43</v>
      </c>
      <c r="AD46" s="64" t="str">
        <f>VLOOKUP(A46,'Tabela de Preços'!$B$7:$B$74,1,0)</f>
        <v>M5908303</v>
      </c>
      <c r="AE46" s="64"/>
      <c r="AF46" s="64"/>
    </row>
    <row r="47" spans="1:32" s="66" customFormat="1" ht="12.75">
      <c r="A47" s="3" t="s">
        <v>613</v>
      </c>
      <c r="B47" s="44" t="s">
        <v>138</v>
      </c>
      <c r="C47" s="4" t="s">
        <v>25</v>
      </c>
      <c r="D47" s="9">
        <v>30</v>
      </c>
      <c r="E47" s="8">
        <v>3337871323806</v>
      </c>
      <c r="F47" s="44">
        <v>33051000</v>
      </c>
      <c r="G47" s="6"/>
      <c r="H47" s="9">
        <v>3</v>
      </c>
      <c r="I47" s="83">
        <v>4</v>
      </c>
      <c r="J47" s="83">
        <v>6.6</v>
      </c>
      <c r="K47" s="83">
        <v>17.5</v>
      </c>
      <c r="L47" s="65" t="s">
        <v>26</v>
      </c>
      <c r="M47" s="65">
        <v>250</v>
      </c>
      <c r="N47" s="8">
        <v>3337870606580</v>
      </c>
      <c r="O47" s="44" t="s">
        <v>15</v>
      </c>
      <c r="P47" s="39">
        <f>IF($O47="Importado",VLOOKUP($F47,'[9]ST - Loreal Brasil'!$B$6:$CS$48,P$3,0),VLOOKUP($F47,'[9]ST - Loreal Brasil'!$B$6:$CS$48,P$2,0))</f>
        <v>0.55050909090909084</v>
      </c>
      <c r="Q47" s="39">
        <f>IF($O47="Importado",VLOOKUP($F47,'[9]ST - Loreal Brasil'!$B$6:$CS$48,Q$3,0),VLOOKUP($F47,'[9]ST - Loreal Brasil'!$B$6:$CS$48,Q$2,0))</f>
        <v>0.5505170731707314</v>
      </c>
      <c r="R47" s="39">
        <f>IF($O47="Importado",VLOOKUP($F47,'[9]ST - Loreal Brasil'!$B$6:$CS$48,R$3,0),VLOOKUP($F47,'[9]ST - Loreal Brasil'!$B$6:$CS$48,R$2,0))</f>
        <v>0.88094545454545425</v>
      </c>
      <c r="S47" s="39">
        <f>IF($O47="Importado",VLOOKUP($F47,'[9]ST - Loreal Brasil'!$B$6:$CS$48,S$3,0),VLOOKUP($F47,'[9]ST - Loreal Brasil'!$B$6:$CS$48,S$2,0))</f>
        <v>0.76550399999999996</v>
      </c>
      <c r="T47" s="39">
        <f>IF($O47="Importado",VLOOKUP($F47,'[9]ST - Loreal Brasil'!$B$6:$CS$48,T$3,0),VLOOKUP($F47,'[9]ST - Loreal Brasil'!$B$6:$CS$48,T$2,0))</f>
        <v>0.36359999999999998</v>
      </c>
      <c r="U47" s="39"/>
      <c r="V47" s="39"/>
      <c r="W47" s="39">
        <f>IF($O47="Importado",VLOOKUP($F47,'[9]ST - Loreal Brasil'!$B$6:$CS$48,W$3,0),VLOOKUP($F47,'[9]ST - Loreal Brasil'!$B$6:$CS$48,W$2,0))</f>
        <v>0.67680000000000007</v>
      </c>
      <c r="X47" s="39"/>
      <c r="Y47" s="39"/>
      <c r="Z47" s="39"/>
      <c r="AA47" s="39"/>
      <c r="AB47" s="39">
        <f>IF($O47="Importado",VLOOKUP($F47,'[9]ST - Loreal Brasil'!$B$6:$CS$48,AB$3,0),VLOOKUP($F47,'[9]ST - Loreal Brasil'!$B$6:$CS$48,AB$2,0))</f>
        <v>0.35225806451612929</v>
      </c>
      <c r="AC47" s="95">
        <v>44</v>
      </c>
      <c r="AD47" s="64" t="str">
        <f>VLOOKUP(A47,'Tabela de Preços'!$B$7:$B$74,1,0)</f>
        <v>M4804802</v>
      </c>
      <c r="AE47" s="64"/>
      <c r="AF47" s="64"/>
    </row>
    <row r="48" spans="1:32" ht="15" customHeight="1">
      <c r="A48" s="5" t="s">
        <v>608</v>
      </c>
      <c r="B48" s="44" t="s">
        <v>645</v>
      </c>
      <c r="C48" s="5" t="s">
        <v>25</v>
      </c>
      <c r="D48" s="9">
        <v>24</v>
      </c>
      <c r="E48" s="8">
        <v>7899706135580</v>
      </c>
      <c r="F48" s="44">
        <v>33049910</v>
      </c>
      <c r="G48" s="38"/>
      <c r="H48" s="9">
        <v>3</v>
      </c>
      <c r="I48" s="83">
        <v>5</v>
      </c>
      <c r="J48" s="83">
        <v>5</v>
      </c>
      <c r="K48" s="83">
        <v>18.5</v>
      </c>
      <c r="L48" s="65" t="s">
        <v>26</v>
      </c>
      <c r="M48" s="65">
        <v>230</v>
      </c>
      <c r="N48" s="8">
        <v>7899706135597</v>
      </c>
      <c r="O48" s="44" t="s">
        <v>17</v>
      </c>
      <c r="P48" s="39">
        <f>IF($O48="Importado",VLOOKUP($F48,'[9]ST - Loreal Brasil'!$B$6:$CS$48,P$3,0),VLOOKUP($F48,'[9]ST - Loreal Brasil'!$B$6:$CS$48,P$2,0))</f>
        <v>0.76560000000000006</v>
      </c>
      <c r="Q48" s="39">
        <f>IF($O48="Importado",VLOOKUP($F48,'[9]ST - Loreal Brasil'!$B$6:$CS$48,Q$3,0),VLOOKUP($F48,'[9]ST - Loreal Brasil'!$B$6:$CS$48,Q$2,0))</f>
        <v>0.76563199999999987</v>
      </c>
      <c r="R48" s="39">
        <f>IF($O48="Importado",VLOOKUP($F48,'[9]ST - Loreal Brasil'!$B$6:$CS$48,R$3,0),VLOOKUP($F48,'[9]ST - Loreal Brasil'!$B$6:$CS$48,R$2,0))</f>
        <v>0.75800000000000001</v>
      </c>
      <c r="S48" s="39">
        <f>IF($O48="Importado",VLOOKUP($F48,'[9]ST - Loreal Brasil'!$B$6:$CS$48,S$3,0),VLOOKUP($F48,'[9]ST - Loreal Brasil'!$B$6:$CS$48,S$2,0))</f>
        <v>0.8726400000000003</v>
      </c>
      <c r="T48" s="39">
        <f>IF($O48="Importado",VLOOKUP($F48,'[9]ST - Loreal Brasil'!$B$6:$CS$48,T$3,0),VLOOKUP($F48,'[9]ST - Loreal Brasil'!$B$6:$CS$48,T$2,0))</f>
        <v>0.57789999999999997</v>
      </c>
      <c r="U48" s="39"/>
      <c r="V48" s="39"/>
      <c r="W48" s="39">
        <f>IF($O48="Importado",VLOOKUP($F48,'[9]ST - Loreal Brasil'!$B$6:$CS$48,W$3,0),VLOOKUP($F48,'[9]ST - Loreal Brasil'!$B$6:$CS$48,W$2,0))</f>
        <v>0.99466666666666659</v>
      </c>
      <c r="X48" s="39"/>
      <c r="Y48" s="39"/>
      <c r="Z48" s="39"/>
      <c r="AA48" s="39"/>
      <c r="AB48" s="39">
        <f>IF($O48="Importado",VLOOKUP($F48,'[9]ST - Loreal Brasil'!$B$6:$CS$48,AB$3,0),VLOOKUP($F48,'[9]ST - Loreal Brasil'!$B$6:$CS$48,AB$2,0))</f>
        <v>1.2267605633802816</v>
      </c>
      <c r="AC48" s="95">
        <v>45</v>
      </c>
      <c r="AD48" s="64" t="str">
        <f>VLOOKUP(A48,'Tabela de Preços'!$B$7:$B$74,1,0)</f>
        <v>H1737700</v>
      </c>
      <c r="AE48" s="64"/>
    </row>
    <row r="49" spans="1:32" ht="15" customHeight="1">
      <c r="A49" s="3" t="s">
        <v>610</v>
      </c>
      <c r="B49" s="44" t="s">
        <v>618</v>
      </c>
      <c r="C49" s="4" t="s">
        <v>623</v>
      </c>
      <c r="D49" s="9">
        <v>24</v>
      </c>
      <c r="E49" s="8">
        <v>7899706138970</v>
      </c>
      <c r="F49" s="44">
        <v>33049910</v>
      </c>
      <c r="G49" s="6"/>
      <c r="H49" s="9">
        <v>3</v>
      </c>
      <c r="I49" s="83">
        <v>4.9000000000000004</v>
      </c>
      <c r="J49" s="83">
        <v>4</v>
      </c>
      <c r="K49" s="83">
        <v>18.899999999999999</v>
      </c>
      <c r="L49" s="65" t="s">
        <v>26</v>
      </c>
      <c r="M49" s="65">
        <v>112.5</v>
      </c>
      <c r="N49" s="8">
        <v>7899706138987</v>
      </c>
      <c r="O49" s="44" t="s">
        <v>17</v>
      </c>
      <c r="P49" s="39">
        <f>IF($O49="Importado",VLOOKUP($F49,'[9]ST - Loreal Brasil'!$B$6:$CS$48,P$3,0),VLOOKUP($F49,'[9]ST - Loreal Brasil'!$B$6:$CS$48,P$2,0))</f>
        <v>0.76560000000000006</v>
      </c>
      <c r="Q49" s="39">
        <f>IF($O49="Importado",VLOOKUP($F49,'[9]ST - Loreal Brasil'!$B$6:$CS$48,Q$3,0),VLOOKUP($F49,'[9]ST - Loreal Brasil'!$B$6:$CS$48,Q$2,0))</f>
        <v>0.76563199999999987</v>
      </c>
      <c r="R49" s="39">
        <f>IF($O49="Importado",VLOOKUP($F49,'[9]ST - Loreal Brasil'!$B$6:$CS$48,R$3,0),VLOOKUP($F49,'[9]ST - Loreal Brasil'!$B$6:$CS$48,R$2,0))</f>
        <v>0.75800000000000001</v>
      </c>
      <c r="S49" s="39">
        <f>IF($O49="Importado",VLOOKUP($F49,'[9]ST - Loreal Brasil'!$B$6:$CS$48,S$3,0),VLOOKUP($F49,'[9]ST - Loreal Brasil'!$B$6:$CS$48,S$2,0))</f>
        <v>0.8726400000000003</v>
      </c>
      <c r="T49" s="39">
        <f>IF($O49="Importado",VLOOKUP($F49,'[9]ST - Loreal Brasil'!$B$6:$CS$48,T$3,0),VLOOKUP($F49,'[9]ST - Loreal Brasil'!$B$6:$CS$48,T$2,0))</f>
        <v>0.57789999999999997</v>
      </c>
      <c r="U49" s="39"/>
      <c r="V49" s="39"/>
      <c r="W49" s="39">
        <f>IF($O49="Importado",VLOOKUP($F49,'[9]ST - Loreal Brasil'!$B$6:$CS$48,W$3,0),VLOOKUP($F49,'[9]ST - Loreal Brasil'!$B$6:$CS$48,W$2,0))</f>
        <v>0.99466666666666659</v>
      </c>
      <c r="X49" s="39"/>
      <c r="Y49" s="39"/>
      <c r="Z49" s="39"/>
      <c r="AA49" s="39"/>
      <c r="AB49" s="39">
        <f>IF($O49="Importado",VLOOKUP($F49,'[9]ST - Loreal Brasil'!$B$6:$CS$48,AB$3,0),VLOOKUP($F49,'[9]ST - Loreal Brasil'!$B$6:$CS$48,AB$2,0))</f>
        <v>1.2267605633802816</v>
      </c>
      <c r="AC49" s="95">
        <v>46</v>
      </c>
      <c r="AD49" s="64" t="str">
        <f>VLOOKUP(A49,'Tabela de Preços'!$B$7:$B$74,1,0)</f>
        <v>H1779500</v>
      </c>
      <c r="AE49" s="64"/>
    </row>
    <row r="50" spans="1:32" ht="15" customHeight="1">
      <c r="A50" s="3" t="s">
        <v>887</v>
      </c>
      <c r="B50" s="44" t="s">
        <v>619</v>
      </c>
      <c r="C50" s="4" t="s">
        <v>473</v>
      </c>
      <c r="D50" s="9">
        <v>24</v>
      </c>
      <c r="E50" s="8">
        <v>7899706138772</v>
      </c>
      <c r="F50" s="44" t="s">
        <v>897</v>
      </c>
      <c r="G50" s="6"/>
      <c r="H50" s="9">
        <v>3</v>
      </c>
      <c r="I50" s="83">
        <v>4.9000000000000004</v>
      </c>
      <c r="J50" s="83">
        <v>4</v>
      </c>
      <c r="K50" s="83">
        <v>12.2</v>
      </c>
      <c r="L50" s="65" t="s">
        <v>26</v>
      </c>
      <c r="M50" s="65">
        <v>55</v>
      </c>
      <c r="N50" s="8">
        <v>7899706138789</v>
      </c>
      <c r="O50" s="44" t="s">
        <v>17</v>
      </c>
      <c r="P50" s="39">
        <f>IF($O50="Importado",VLOOKUP($F50,'[9]ST - Loreal Brasil'!$B$6:$CS$48,P$3,0),VLOOKUP($F50,'[9]ST - Loreal Brasil'!$B$6:$CS$48,P$2,0))</f>
        <v>0.40589999999999993</v>
      </c>
      <c r="Q50" s="39">
        <f>IF($O50="Importado",VLOOKUP($F50,'[9]ST - Loreal Brasil'!$B$6:$CS$48,Q$3,0),VLOOKUP($F50,'[9]ST - Loreal Brasil'!$B$6:$CS$48,Q$2,0))</f>
        <v>0.44390399999999985</v>
      </c>
      <c r="R50" s="39">
        <f>IF($O50="Importado",VLOOKUP($F50,'[9]ST - Loreal Brasil'!$B$6:$CS$48,R$3,0),VLOOKUP($F50,'[9]ST - Loreal Brasil'!$B$6:$CS$48,R$2,0))</f>
        <v>0.62760000000000016</v>
      </c>
      <c r="S50" s="39">
        <f>IF($O50="Importado",VLOOKUP($F50,'[9]ST - Loreal Brasil'!$B$6:$CS$48,S$3,0),VLOOKUP($F50,'[9]ST - Loreal Brasil'!$B$6:$CS$48,S$2,0))</f>
        <v>0.55161600000000011</v>
      </c>
      <c r="T50" s="39">
        <f>IF($O50="Importado",VLOOKUP($F50,'[9]ST - Loreal Brasil'!$B$6:$CS$48,T$3,0),VLOOKUP($F50,'[9]ST - Loreal Brasil'!$B$6:$CS$48,T$2,0))</f>
        <v>0</v>
      </c>
      <c r="U50" s="39"/>
      <c r="V50" s="39"/>
      <c r="W50" s="39">
        <f>IF($O50="Importado",VLOOKUP($F50,'[9]ST - Loreal Brasil'!$B$6:$CS$48,W$3,0),VLOOKUP($F50,'[9]ST - Loreal Brasil'!$B$6:$CS$48,W$2,0))</f>
        <v>0.35710843373493995</v>
      </c>
      <c r="X50" s="39"/>
      <c r="Y50" s="39"/>
      <c r="Z50" s="39"/>
      <c r="AA50" s="39"/>
      <c r="AB50" s="39">
        <f>IF($O50="Importado",VLOOKUP($F50,'[9]ST - Loreal Brasil'!$B$6:$CS$48,AB$3,0),VLOOKUP($F50,'[9]ST - Loreal Brasil'!$B$6:$CS$48,AB$2,0))</f>
        <v>0.84690140845070427</v>
      </c>
      <c r="AC50" s="95">
        <v>47</v>
      </c>
      <c r="AD50" s="64" t="str">
        <f>VLOOKUP(A50,'Tabela de Preços'!$B$7:$B$74,1,0)</f>
        <v>H1772320</v>
      </c>
      <c r="AE50" s="64"/>
      <c r="AF50" s="64"/>
    </row>
    <row r="51" spans="1:32" ht="15" customHeight="1">
      <c r="A51" s="3" t="s">
        <v>894</v>
      </c>
      <c r="B51" s="44" t="s">
        <v>620</v>
      </c>
      <c r="C51" s="4" t="s">
        <v>25</v>
      </c>
      <c r="D51" s="9">
        <v>24</v>
      </c>
      <c r="E51" s="8">
        <v>7899706134132</v>
      </c>
      <c r="F51" s="44" t="s">
        <v>897</v>
      </c>
      <c r="G51" s="6"/>
      <c r="H51" s="9">
        <v>3</v>
      </c>
      <c r="I51" s="83">
        <v>5</v>
      </c>
      <c r="J51" s="83">
        <v>5</v>
      </c>
      <c r="K51" s="83">
        <v>18.5</v>
      </c>
      <c r="L51" s="65" t="s">
        <v>26</v>
      </c>
      <c r="M51" s="65">
        <v>230</v>
      </c>
      <c r="N51" s="8">
        <v>7899706134149</v>
      </c>
      <c r="O51" s="44" t="s">
        <v>17</v>
      </c>
      <c r="P51" s="39">
        <f>IF($O51="Importado",VLOOKUP($F51,'[9]ST - Loreal Brasil'!$B$6:$CS$48,P$3,0),VLOOKUP($F51,'[9]ST - Loreal Brasil'!$B$6:$CS$48,P$2,0))</f>
        <v>0.40589999999999993</v>
      </c>
      <c r="Q51" s="39">
        <f>IF($O51="Importado",VLOOKUP($F51,'[9]ST - Loreal Brasil'!$B$6:$CS$48,Q$3,0),VLOOKUP($F51,'[9]ST - Loreal Brasil'!$B$6:$CS$48,Q$2,0))</f>
        <v>0.44390399999999985</v>
      </c>
      <c r="R51" s="39">
        <f>IF($O51="Importado",VLOOKUP($F51,'[9]ST - Loreal Brasil'!$B$6:$CS$48,R$3,0),VLOOKUP($F51,'[9]ST - Loreal Brasil'!$B$6:$CS$48,R$2,0))</f>
        <v>0.62760000000000016</v>
      </c>
      <c r="S51" s="39">
        <f>IF($O51="Importado",VLOOKUP($F51,'[9]ST - Loreal Brasil'!$B$6:$CS$48,S$3,0),VLOOKUP($F51,'[9]ST - Loreal Brasil'!$B$6:$CS$48,S$2,0))</f>
        <v>0.55161600000000011</v>
      </c>
      <c r="T51" s="39">
        <f>IF($O51="Importado",VLOOKUP($F51,'[9]ST - Loreal Brasil'!$B$6:$CS$48,T$3,0),VLOOKUP($F51,'[9]ST - Loreal Brasil'!$B$6:$CS$48,T$2,0))</f>
        <v>0</v>
      </c>
      <c r="U51" s="39"/>
      <c r="V51" s="39"/>
      <c r="W51" s="39">
        <f>IF($O51="Importado",VLOOKUP($F51,'[9]ST - Loreal Brasil'!$B$6:$CS$48,W$3,0),VLOOKUP($F51,'[9]ST - Loreal Brasil'!$B$6:$CS$48,W$2,0))</f>
        <v>0.35710843373493995</v>
      </c>
      <c r="X51" s="39"/>
      <c r="Y51" s="39"/>
      <c r="Z51" s="39"/>
      <c r="AA51" s="39"/>
      <c r="AB51" s="39">
        <f>IF($O51="Importado",VLOOKUP($F51,'[9]ST - Loreal Brasil'!$B$6:$CS$48,AB$3,0),VLOOKUP($F51,'[9]ST - Loreal Brasil'!$B$6:$CS$48,AB$2,0))</f>
        <v>0.84690140845070427</v>
      </c>
      <c r="AC51" s="95">
        <v>48</v>
      </c>
      <c r="AD51" s="64" t="str">
        <f>VLOOKUP(A51,'Tabela de Preços'!$B$7:$B$74,1,0)</f>
        <v>H1726520</v>
      </c>
      <c r="AE51" s="64"/>
      <c r="AF51" s="64"/>
    </row>
    <row r="52" spans="1:32" ht="15" customHeight="1">
      <c r="A52" s="3" t="s">
        <v>616</v>
      </c>
      <c r="B52" s="44" t="s">
        <v>621</v>
      </c>
      <c r="C52" s="4" t="s">
        <v>624</v>
      </c>
      <c r="D52" s="9">
        <v>24</v>
      </c>
      <c r="E52" s="8">
        <v>7899706134071</v>
      </c>
      <c r="F52" s="44" t="s">
        <v>897</v>
      </c>
      <c r="G52" s="6"/>
      <c r="H52" s="9">
        <v>3</v>
      </c>
      <c r="I52" s="83">
        <v>3.9</v>
      </c>
      <c r="J52" s="83">
        <v>4.4000000000000004</v>
      </c>
      <c r="K52" s="83">
        <v>14.25</v>
      </c>
      <c r="L52" s="65" t="s">
        <v>26</v>
      </c>
      <c r="M52" s="65">
        <v>65.5</v>
      </c>
      <c r="N52" s="8">
        <v>7899706134088</v>
      </c>
      <c r="O52" s="44" t="s">
        <v>17</v>
      </c>
      <c r="P52" s="39">
        <f>IF($O52="Importado",VLOOKUP($F52,'[9]ST - Loreal Brasil'!$B$6:$CS$48,P$3,0),VLOOKUP($F52,'[9]ST - Loreal Brasil'!$B$6:$CS$48,P$2,0))</f>
        <v>0.40589999999999993</v>
      </c>
      <c r="Q52" s="39">
        <f>IF($O52="Importado",VLOOKUP($F52,'[9]ST - Loreal Brasil'!$B$6:$CS$48,Q$3,0),VLOOKUP($F52,'[9]ST - Loreal Brasil'!$B$6:$CS$48,Q$2,0))</f>
        <v>0.44390399999999985</v>
      </c>
      <c r="R52" s="39">
        <f>IF($O52="Importado",VLOOKUP($F52,'[9]ST - Loreal Brasil'!$B$6:$CS$48,R$3,0),VLOOKUP($F52,'[9]ST - Loreal Brasil'!$B$6:$CS$48,R$2,0))</f>
        <v>0.62760000000000016</v>
      </c>
      <c r="S52" s="39">
        <f>IF($O52="Importado",VLOOKUP($F52,'[9]ST - Loreal Brasil'!$B$6:$CS$48,S$3,0),VLOOKUP($F52,'[9]ST - Loreal Brasil'!$B$6:$CS$48,S$2,0))</f>
        <v>0.55161600000000011</v>
      </c>
      <c r="T52" s="39">
        <f>IF($O52="Importado",VLOOKUP($F52,'[9]ST - Loreal Brasil'!$B$6:$CS$48,T$3,0),VLOOKUP($F52,'[9]ST - Loreal Brasil'!$B$6:$CS$48,T$2,0))</f>
        <v>0</v>
      </c>
      <c r="U52" s="39"/>
      <c r="V52" s="39"/>
      <c r="W52" s="39">
        <f>IF($O52="Importado",VLOOKUP($F52,'[9]ST - Loreal Brasil'!$B$6:$CS$48,W$3,0),VLOOKUP($F52,'[9]ST - Loreal Brasil'!$B$6:$CS$48,W$2,0))</f>
        <v>0.35710843373493995</v>
      </c>
      <c r="X52" s="39"/>
      <c r="Y52" s="39"/>
      <c r="Z52" s="39"/>
      <c r="AA52" s="39"/>
      <c r="AB52" s="39">
        <f>IF($O52="Importado",VLOOKUP($F52,'[9]ST - Loreal Brasil'!$B$6:$CS$48,AB$3,0),VLOOKUP($F52,'[9]ST - Loreal Brasil'!$B$6:$CS$48,AB$2,0))</f>
        <v>0.84690140845070427</v>
      </c>
      <c r="AC52" s="95">
        <v>49</v>
      </c>
      <c r="AD52" s="64" t="e">
        <f>VLOOKUP(A52,'Tabela de Preços'!$B$7:$B$74,1,0)</f>
        <v>#N/A</v>
      </c>
      <c r="AE52" s="64"/>
      <c r="AF52" s="64"/>
    </row>
    <row r="53" spans="1:32" s="66" customFormat="1" ht="12.75">
      <c r="A53" s="3" t="s">
        <v>637</v>
      </c>
      <c r="B53" s="44" t="s">
        <v>638</v>
      </c>
      <c r="C53" s="5" t="s">
        <v>38</v>
      </c>
      <c r="D53" s="9">
        <v>24</v>
      </c>
      <c r="E53" s="8">
        <v>7899026437210</v>
      </c>
      <c r="F53" s="44">
        <v>34012010</v>
      </c>
      <c r="G53" s="7">
        <v>200703077</v>
      </c>
      <c r="H53" s="9">
        <v>3</v>
      </c>
      <c r="I53" s="83">
        <v>3.5</v>
      </c>
      <c r="J53" s="83">
        <v>3.5</v>
      </c>
      <c r="K53" s="83">
        <v>12</v>
      </c>
      <c r="L53" s="65" t="s">
        <v>26</v>
      </c>
      <c r="M53" s="65">
        <v>70</v>
      </c>
      <c r="N53" s="8">
        <v>17899026437224</v>
      </c>
      <c r="O53" s="44" t="s">
        <v>17</v>
      </c>
      <c r="P53" s="39">
        <f>IF($O53="Importado",VLOOKUP($F53,'[9]ST - Loreal Brasil'!$B$6:$CS$48,P$3,0),VLOOKUP($F53,'[9]ST - Loreal Brasil'!$B$6:$CS$48,P$2,0))</f>
        <v>0.3738999999999999</v>
      </c>
      <c r="Q53" s="39">
        <f>IF($O53="Importado",VLOOKUP($F53,'[9]ST - Loreal Brasil'!$B$6:$CS$48,Q$3,0),VLOOKUP($F53,'[9]ST - Loreal Brasil'!$B$6:$CS$48,Q$2,0))</f>
        <v>0.37387317073170734</v>
      </c>
      <c r="R53" s="39">
        <f>IF($O53="Importado",VLOOKUP($F53,'[9]ST - Loreal Brasil'!$B$6:$CS$48,R$3,0),VLOOKUP($F53,'[9]ST - Loreal Brasil'!$B$6:$CS$48,R$2,0))</f>
        <v>0.62549999999999994</v>
      </c>
      <c r="S53" s="39">
        <f>IF($O53="Importado",VLOOKUP($F53,'[9]ST - Loreal Brasil'!$B$6:$CS$48,S$3,0),VLOOKUP($F53,'[9]ST - Loreal Brasil'!$B$6:$CS$48,S$2,0))</f>
        <v>0.5626439024390244</v>
      </c>
      <c r="T53" s="39">
        <f>IF($O53="Importado",VLOOKUP($F53,'[9]ST - Loreal Brasil'!$B$6:$CS$48,T$3,0),VLOOKUP($F53,'[9]ST - Loreal Brasil'!$B$6:$CS$48,T$2,0))</f>
        <v>0</v>
      </c>
      <c r="U53" s="39"/>
      <c r="V53" s="39"/>
      <c r="W53" s="39">
        <f>IF($O53="Importado",VLOOKUP($F53,'[9]ST - Loreal Brasil'!$B$6:$CS$48,W$3,0),VLOOKUP($F53,'[9]ST - Loreal Brasil'!$B$6:$CS$48,W$2,0))</f>
        <v>0.60096385542168673</v>
      </c>
      <c r="X53" s="39"/>
      <c r="Y53" s="39"/>
      <c r="Z53" s="39"/>
      <c r="AA53" s="39"/>
      <c r="AB53" s="39">
        <f>IF($O53="Importado",VLOOKUP($F53,'[9]ST - Loreal Brasil'!$B$6:$CS$48,AB$3,0),VLOOKUP($F53,'[9]ST - Loreal Brasil'!$B$6:$CS$48,AB$2,0))</f>
        <v>0.71256097560975573</v>
      </c>
      <c r="AC53" s="95">
        <v>50</v>
      </c>
      <c r="AD53" s="64" t="str">
        <f>VLOOKUP(A53,'Tabela de Preços'!$B$7:$B$74,1,0)</f>
        <v>H0520802</v>
      </c>
      <c r="AE53" s="64"/>
      <c r="AF53" s="64"/>
    </row>
    <row r="54" spans="1:32" s="66" customFormat="1" ht="12.75">
      <c r="A54" s="3" t="s">
        <v>693</v>
      </c>
      <c r="B54" s="44" t="s">
        <v>694</v>
      </c>
      <c r="C54" s="5" t="s">
        <v>25</v>
      </c>
      <c r="D54" s="9">
        <v>24</v>
      </c>
      <c r="E54" s="8">
        <v>7899706138895</v>
      </c>
      <c r="F54" s="44">
        <v>33051000</v>
      </c>
      <c r="G54" s="7"/>
      <c r="H54" s="9">
        <v>3</v>
      </c>
      <c r="I54" s="83">
        <v>4</v>
      </c>
      <c r="J54" s="83">
        <v>6.5</v>
      </c>
      <c r="K54" s="83">
        <v>17.600000000000001</v>
      </c>
      <c r="L54" s="65" t="s">
        <v>26</v>
      </c>
      <c r="M54" s="65">
        <v>237</v>
      </c>
      <c r="N54" s="8">
        <v>7899706138901</v>
      </c>
      <c r="O54" s="44" t="s">
        <v>17</v>
      </c>
      <c r="P54" s="39">
        <f>IF($O54="Importado",VLOOKUP($F54,'[9]ST - Loreal Brasil'!$B$6:$CS$48,P$3,0),VLOOKUP($F54,'[9]ST - Loreal Brasil'!$B$6:$CS$48,P$2,0))</f>
        <v>0.42130000000000001</v>
      </c>
      <c r="Q54" s="39">
        <f>IF($O54="Importado",VLOOKUP($F54,'[9]ST - Loreal Brasil'!$B$6:$CS$48,Q$3,0),VLOOKUP($F54,'[9]ST - Loreal Brasil'!$B$6:$CS$48,Q$2,0))</f>
        <v>0.42130731707317071</v>
      </c>
      <c r="R54" s="39">
        <f>IF($O54="Importado",VLOOKUP($F54,'[9]ST - Loreal Brasil'!$B$6:$CS$48,R$3,0),VLOOKUP($F54,'[9]ST - Loreal Brasil'!$B$6:$CS$48,R$2,0))</f>
        <v>0.72419999999999995</v>
      </c>
      <c r="S54" s="39">
        <f>IF($O54="Importado",VLOOKUP($F54,'[9]ST - Loreal Brasil'!$B$6:$CS$48,S$3,0),VLOOKUP($F54,'[9]ST - Loreal Brasil'!$B$6:$CS$48,S$2,0))</f>
        <v>0.61837866666666663</v>
      </c>
      <c r="T54" s="39">
        <f>IF($O54="Importado",VLOOKUP($F54,'[9]ST - Loreal Brasil'!$B$6:$CS$48,T$3,0),VLOOKUP($F54,'[9]ST - Loreal Brasil'!$B$6:$CS$48,T$2,0))</f>
        <v>0.36359999999999998</v>
      </c>
      <c r="U54" s="39"/>
      <c r="V54" s="39"/>
      <c r="W54" s="39">
        <f>IF($O54="Importado",VLOOKUP($F54,'[9]ST - Loreal Brasil'!$B$6:$CS$48,W$3,0),VLOOKUP($F54,'[9]ST - Loreal Brasil'!$B$6:$CS$48,W$2,0))</f>
        <v>0.5370666666666668</v>
      </c>
      <c r="X54" s="39"/>
      <c r="Y54" s="39"/>
      <c r="Z54" s="39"/>
      <c r="AA54" s="39"/>
      <c r="AB54" s="39">
        <f>IF($O54="Importado",VLOOKUP($F54,'[9]ST - Loreal Brasil'!$B$6:$CS$48,AB$3,0),VLOOKUP($F54,'[9]ST - Loreal Brasil'!$B$6:$CS$48,AB$2,0))</f>
        <v>0.31000000000000005</v>
      </c>
      <c r="AC54" s="95">
        <v>51</v>
      </c>
      <c r="AD54" s="64"/>
      <c r="AE54" s="64"/>
      <c r="AF54" s="64"/>
    </row>
    <row r="55" spans="1:32" s="66" customFormat="1" ht="12.75">
      <c r="A55" s="3" t="s">
        <v>670</v>
      </c>
      <c r="B55" s="44" t="s">
        <v>671</v>
      </c>
      <c r="C55" s="5" t="s">
        <v>25</v>
      </c>
      <c r="D55" s="9">
        <v>24</v>
      </c>
      <c r="E55" s="8">
        <v>7899706144551</v>
      </c>
      <c r="F55" s="44" t="s">
        <v>897</v>
      </c>
      <c r="G55" s="7"/>
      <c r="H55" s="9">
        <v>3</v>
      </c>
      <c r="I55" s="83">
        <v>5</v>
      </c>
      <c r="J55" s="83">
        <v>5</v>
      </c>
      <c r="K55" s="83">
        <v>18.5</v>
      </c>
      <c r="L55" s="65" t="s">
        <v>26</v>
      </c>
      <c r="M55" s="65">
        <v>230</v>
      </c>
      <c r="N55" s="8">
        <v>7899706144568</v>
      </c>
      <c r="O55" s="44" t="s">
        <v>17</v>
      </c>
      <c r="P55" s="39">
        <f>IF($O55="Importado",VLOOKUP($F55,'[9]ST - Loreal Brasil'!$B$6:$CS$48,P$3,0),VLOOKUP($F55,'[9]ST - Loreal Brasil'!$B$6:$CS$48,P$2,0))</f>
        <v>0.40589999999999993</v>
      </c>
      <c r="Q55" s="39">
        <f>IF($O55="Importado",VLOOKUP($F55,'[9]ST - Loreal Brasil'!$B$6:$CS$48,Q$3,0),VLOOKUP($F55,'[9]ST - Loreal Brasil'!$B$6:$CS$48,Q$2,0))</f>
        <v>0.44390399999999985</v>
      </c>
      <c r="R55" s="39">
        <f>IF($O55="Importado",VLOOKUP($F55,'[9]ST - Loreal Brasil'!$B$6:$CS$48,R$3,0),VLOOKUP($F55,'[9]ST - Loreal Brasil'!$B$6:$CS$48,R$2,0))</f>
        <v>0.62760000000000016</v>
      </c>
      <c r="S55" s="39">
        <f>IF($O55="Importado",VLOOKUP($F55,'[9]ST - Loreal Brasil'!$B$6:$CS$48,S$3,0),VLOOKUP($F55,'[9]ST - Loreal Brasil'!$B$6:$CS$48,S$2,0))</f>
        <v>0.55161600000000011</v>
      </c>
      <c r="T55" s="39">
        <f>IF($O55="Importado",VLOOKUP($F55,'[9]ST - Loreal Brasil'!$B$6:$CS$48,T$3,0),VLOOKUP($F55,'[9]ST - Loreal Brasil'!$B$6:$CS$48,T$2,0))</f>
        <v>0</v>
      </c>
      <c r="U55" s="39"/>
      <c r="V55" s="39"/>
      <c r="W55" s="39">
        <f>IF($O55="Importado",VLOOKUP($F55,'[9]ST - Loreal Brasil'!$B$6:$CS$48,W$3,0),VLOOKUP($F55,'[9]ST - Loreal Brasil'!$B$6:$CS$48,W$2,0))</f>
        <v>0.35710843373493995</v>
      </c>
      <c r="X55" s="39"/>
      <c r="Y55" s="39"/>
      <c r="Z55" s="39"/>
      <c r="AA55" s="39"/>
      <c r="AB55" s="39">
        <f>IF($O55="Importado",VLOOKUP($F55,'[9]ST - Loreal Brasil'!$B$6:$CS$48,AB$3,0),VLOOKUP($F55,'[9]ST - Loreal Brasil'!$B$6:$CS$48,AB$2,0))</f>
        <v>0.84690140845070427</v>
      </c>
      <c r="AC55" s="95">
        <v>52</v>
      </c>
      <c r="AD55" s="64"/>
      <c r="AE55" s="64"/>
      <c r="AF55" s="64"/>
    </row>
    <row r="56" spans="1:32" s="66" customFormat="1" ht="12.75">
      <c r="A56" s="3" t="s">
        <v>695</v>
      </c>
      <c r="B56" s="44" t="s">
        <v>696</v>
      </c>
      <c r="C56" s="5" t="s">
        <v>25</v>
      </c>
      <c r="D56" s="9">
        <v>24</v>
      </c>
      <c r="E56" s="8">
        <v>7899706138871</v>
      </c>
      <c r="F56" s="44">
        <v>33051000</v>
      </c>
      <c r="G56" s="7"/>
      <c r="H56" s="9">
        <v>3</v>
      </c>
      <c r="I56" s="83">
        <v>4</v>
      </c>
      <c r="J56" s="83">
        <v>6.65</v>
      </c>
      <c r="K56" s="83">
        <v>17.600000000000001</v>
      </c>
      <c r="L56" s="65" t="s">
        <v>26</v>
      </c>
      <c r="M56" s="65">
        <v>237</v>
      </c>
      <c r="N56" s="8">
        <v>7899706138888</v>
      </c>
      <c r="O56" s="44" t="s">
        <v>17</v>
      </c>
      <c r="P56" s="39">
        <f>IF($O56="Importado",VLOOKUP($F56,'[9]ST - Loreal Brasil'!$B$6:$CS$48,P$3,0),VLOOKUP($F56,'[9]ST - Loreal Brasil'!$B$6:$CS$48,P$2,0))</f>
        <v>0.42130000000000001</v>
      </c>
      <c r="Q56" s="39">
        <f>IF($O56="Importado",VLOOKUP($F56,'[9]ST - Loreal Brasil'!$B$6:$CS$48,Q$3,0),VLOOKUP($F56,'[9]ST - Loreal Brasil'!$B$6:$CS$48,Q$2,0))</f>
        <v>0.42130731707317071</v>
      </c>
      <c r="R56" s="39">
        <f>IF($O56="Importado",VLOOKUP($F56,'[9]ST - Loreal Brasil'!$B$6:$CS$48,R$3,0),VLOOKUP($F56,'[9]ST - Loreal Brasil'!$B$6:$CS$48,R$2,0))</f>
        <v>0.72419999999999995</v>
      </c>
      <c r="S56" s="39">
        <f>IF($O56="Importado",VLOOKUP($F56,'[9]ST - Loreal Brasil'!$B$6:$CS$48,S$3,0),VLOOKUP($F56,'[9]ST - Loreal Brasil'!$B$6:$CS$48,S$2,0))</f>
        <v>0.61837866666666663</v>
      </c>
      <c r="T56" s="39">
        <f>IF($O56="Importado",VLOOKUP($F56,'[9]ST - Loreal Brasil'!$B$6:$CS$48,T$3,0),VLOOKUP($F56,'[9]ST - Loreal Brasil'!$B$6:$CS$48,T$2,0))</f>
        <v>0.36359999999999998</v>
      </c>
      <c r="U56" s="39"/>
      <c r="V56" s="39"/>
      <c r="W56" s="39">
        <f>IF($O56="Importado",VLOOKUP($F56,'[9]ST - Loreal Brasil'!$B$6:$CS$48,W$3,0),VLOOKUP($F56,'[9]ST - Loreal Brasil'!$B$6:$CS$48,W$2,0))</f>
        <v>0.5370666666666668</v>
      </c>
      <c r="X56" s="39"/>
      <c r="Y56" s="39"/>
      <c r="Z56" s="39"/>
      <c r="AA56" s="39"/>
      <c r="AB56" s="39">
        <f>IF($O56="Importado",VLOOKUP($F56,'[9]ST - Loreal Brasil'!$B$6:$CS$48,AB$3,0),VLOOKUP($F56,'[9]ST - Loreal Brasil'!$B$6:$CS$48,AB$2,0))</f>
        <v>0.31000000000000005</v>
      </c>
      <c r="AC56" s="95">
        <v>53</v>
      </c>
      <c r="AD56" s="64"/>
      <c r="AE56" s="64"/>
      <c r="AF56" s="64"/>
    </row>
    <row r="57" spans="1:32" s="66" customFormat="1" ht="12.75">
      <c r="A57" s="3" t="s">
        <v>697</v>
      </c>
      <c r="B57" s="44" t="s">
        <v>698</v>
      </c>
      <c r="C57" s="5" t="s">
        <v>16</v>
      </c>
      <c r="D57" s="9">
        <v>45</v>
      </c>
      <c r="E57" s="8">
        <v>3337875483940</v>
      </c>
      <c r="F57" s="44">
        <v>33049910</v>
      </c>
      <c r="G57" s="7"/>
      <c r="H57" s="9">
        <v>3</v>
      </c>
      <c r="I57" s="83">
        <v>6.9</v>
      </c>
      <c r="J57" s="83">
        <v>6.9</v>
      </c>
      <c r="K57" s="83">
        <v>5.5</v>
      </c>
      <c r="L57" s="65" t="s">
        <v>26</v>
      </c>
      <c r="M57" s="65">
        <v>190</v>
      </c>
      <c r="N57" s="8">
        <v>3337875504911</v>
      </c>
      <c r="O57" s="44" t="s">
        <v>15</v>
      </c>
      <c r="P57" s="39">
        <f>IF($O57="Importado",VLOOKUP($F57,'[9]ST - Loreal Brasil'!$B$6:$CS$48,P$3,0),VLOOKUP($F57,'[9]ST - Loreal Brasil'!$B$6:$CS$48,P$2,0))</f>
        <v>0.92610909090909099</v>
      </c>
      <c r="Q57" s="39">
        <f>IF($O57="Importado",VLOOKUP($F57,'[9]ST - Loreal Brasil'!$B$6:$CS$48,Q$3,0),VLOOKUP($F57,'[9]ST - Loreal Brasil'!$B$6:$CS$48,Q$2,0))</f>
        <v>0.92614399999999986</v>
      </c>
      <c r="R57" s="39">
        <f>IF($O57="Importado",VLOOKUP($F57,'[9]ST - Loreal Brasil'!$B$6:$CS$48,R$3,0),VLOOKUP($F57,'[9]ST - Loreal Brasil'!$B$6:$CS$48,R$2,0))</f>
        <v>0.91781818181818164</v>
      </c>
      <c r="S57" s="39">
        <f>IF($O57="Importado",VLOOKUP($F57,'[9]ST - Loreal Brasil'!$B$6:$CS$48,S$3,0),VLOOKUP($F57,'[9]ST - Loreal Brasil'!$B$6:$CS$48,S$2,0))</f>
        <v>1.0428799999999998</v>
      </c>
      <c r="T57" s="39">
        <f>IF($O57="Importado",VLOOKUP($F57,'[9]ST - Loreal Brasil'!$B$6:$CS$48,T$3,0),VLOOKUP($F57,'[9]ST - Loreal Brasil'!$B$6:$CS$48,T$2,0))</f>
        <v>0.57789999999999997</v>
      </c>
      <c r="U57" s="39"/>
      <c r="V57" s="39"/>
      <c r="W57" s="39">
        <f>IF($O57="Importado",VLOOKUP($F57,'[9]ST - Loreal Brasil'!$B$6:$CS$48,W$3,0),VLOOKUP($F57,'[9]ST - Loreal Brasil'!$B$6:$CS$48,W$2,0))</f>
        <v>1.1759999999999997</v>
      </c>
      <c r="X57" s="39"/>
      <c r="Y57" s="39"/>
      <c r="Z57" s="39"/>
      <c r="AA57" s="39"/>
      <c r="AB57" s="39">
        <f>IF($O57="Importado",VLOOKUP($F57,'[9]ST - Loreal Brasil'!$B$6:$CS$48,AB$3,0),VLOOKUP($F57,'[9]ST - Loreal Brasil'!$B$6:$CS$48,AB$2,0))</f>
        <v>1.2985915492957747</v>
      </c>
      <c r="AC57" s="95">
        <v>54</v>
      </c>
      <c r="AD57" s="64"/>
      <c r="AE57" s="64"/>
      <c r="AF57" s="64"/>
    </row>
    <row r="58" spans="1:32" ht="15" customHeight="1">
      <c r="A58" s="3" t="s">
        <v>888</v>
      </c>
      <c r="B58" s="44" t="s">
        <v>748</v>
      </c>
      <c r="C58" s="5" t="s">
        <v>29</v>
      </c>
      <c r="D58" s="9">
        <v>75</v>
      </c>
      <c r="E58" s="8">
        <v>3337875492812</v>
      </c>
      <c r="F58" s="44">
        <v>33049910</v>
      </c>
      <c r="G58" s="7"/>
      <c r="H58" s="9">
        <v>3</v>
      </c>
      <c r="I58" s="83">
        <v>3.3</v>
      </c>
      <c r="J58" s="83">
        <v>4.2</v>
      </c>
      <c r="K58" s="83">
        <v>14.3</v>
      </c>
      <c r="L58" s="65" t="s">
        <v>26</v>
      </c>
      <c r="M58" s="65">
        <v>68</v>
      </c>
      <c r="N58" s="8"/>
      <c r="O58" s="44" t="s">
        <v>15</v>
      </c>
      <c r="P58" s="39">
        <f>IF($O58="Importado",VLOOKUP($F58,'[9]ST - Loreal Brasil'!$B$6:$CS$48,P$3,0),VLOOKUP($F58,'[9]ST - Loreal Brasil'!$B$6:$CS$48,P$2,0))</f>
        <v>0.92610909090909099</v>
      </c>
      <c r="Q58" s="39">
        <f>IF($O58="Importado",VLOOKUP($F58,'[9]ST - Loreal Brasil'!$B$6:$CS$48,Q$3,0),VLOOKUP($F58,'[9]ST - Loreal Brasil'!$B$6:$CS$48,Q$2,0))</f>
        <v>0.92614399999999986</v>
      </c>
      <c r="R58" s="39">
        <f>IF($O58="Importado",VLOOKUP($F58,'[9]ST - Loreal Brasil'!$B$6:$CS$48,R$3,0),VLOOKUP($F58,'[9]ST - Loreal Brasil'!$B$6:$CS$48,R$2,0))</f>
        <v>0.91781818181818164</v>
      </c>
      <c r="S58" s="39">
        <f>IF($O58="Importado",VLOOKUP($F58,'[9]ST - Loreal Brasil'!$B$6:$CS$48,S$3,0),VLOOKUP($F58,'[9]ST - Loreal Brasil'!$B$6:$CS$48,S$2,0))</f>
        <v>1.0428799999999998</v>
      </c>
      <c r="T58" s="39">
        <f>IF($O58="Importado",VLOOKUP($F58,'[9]ST - Loreal Brasil'!$B$6:$CS$48,T$3,0),VLOOKUP($F58,'[9]ST - Loreal Brasil'!$B$6:$CS$48,T$2,0))</f>
        <v>0.57789999999999997</v>
      </c>
      <c r="U58" s="39"/>
      <c r="V58" s="39"/>
      <c r="W58" s="39">
        <f>IF($O58="Importado",VLOOKUP($F58,'[9]ST - Loreal Brasil'!$B$6:$CS$48,W$3,0),VLOOKUP($F58,'[9]ST - Loreal Brasil'!$B$6:$CS$48,W$2,0))</f>
        <v>1.1759999999999997</v>
      </c>
      <c r="X58" s="39"/>
      <c r="Y58" s="39"/>
      <c r="Z58" s="39"/>
      <c r="AA58" s="39"/>
      <c r="AB58" s="39">
        <f>IF($O58="Importado",VLOOKUP($F58,'[9]ST - Loreal Brasil'!$B$6:$CS$48,AB$3,0),VLOOKUP($F58,'[9]ST - Loreal Brasil'!$B$6:$CS$48,AB$2,0))</f>
        <v>1.2985915492957747</v>
      </c>
      <c r="AC58" s="95">
        <v>55</v>
      </c>
      <c r="AE58" s="64"/>
    </row>
    <row r="59" spans="1:32" ht="15" customHeight="1">
      <c r="A59" s="3" t="s">
        <v>749</v>
      </c>
      <c r="B59" s="44" t="s">
        <v>750</v>
      </c>
      <c r="C59" s="5" t="s">
        <v>862</v>
      </c>
      <c r="D59" s="9">
        <v>24</v>
      </c>
      <c r="E59" s="8">
        <v>7899706149372</v>
      </c>
      <c r="F59" s="44" t="s">
        <v>897</v>
      </c>
      <c r="G59" s="7"/>
      <c r="H59" s="9">
        <v>3</v>
      </c>
      <c r="I59" s="83">
        <v>45</v>
      </c>
      <c r="J59" s="83">
        <v>38</v>
      </c>
      <c r="K59" s="83">
        <v>138</v>
      </c>
      <c r="L59" s="65" t="s">
        <v>26</v>
      </c>
      <c r="M59" s="65">
        <v>60</v>
      </c>
      <c r="N59" s="8"/>
      <c r="O59" s="44" t="s">
        <v>17</v>
      </c>
      <c r="P59" s="39">
        <f>IF($O59="Importado",VLOOKUP($F59,'[9]ST - Loreal Brasil'!$B$6:$CS$48,P$3,0),VLOOKUP($F59,'[9]ST - Loreal Brasil'!$B$6:$CS$48,P$2,0))</f>
        <v>0.40589999999999993</v>
      </c>
      <c r="Q59" s="39">
        <f>IF($O59="Importado",VLOOKUP($F59,'[9]ST - Loreal Brasil'!$B$6:$CS$48,Q$3,0),VLOOKUP($F59,'[9]ST - Loreal Brasil'!$B$6:$CS$48,Q$2,0))</f>
        <v>0.44390399999999985</v>
      </c>
      <c r="R59" s="39">
        <f>IF($O59="Importado",VLOOKUP($F59,'[9]ST - Loreal Brasil'!$B$6:$CS$48,R$3,0),VLOOKUP($F59,'[9]ST - Loreal Brasil'!$B$6:$CS$48,R$2,0))</f>
        <v>0.62760000000000016</v>
      </c>
      <c r="S59" s="39">
        <f>IF($O59="Importado",VLOOKUP($F59,'[9]ST - Loreal Brasil'!$B$6:$CS$48,S$3,0),VLOOKUP($F59,'[9]ST - Loreal Brasil'!$B$6:$CS$48,S$2,0))</f>
        <v>0.55161600000000011</v>
      </c>
      <c r="T59" s="39">
        <f>IF($O59="Importado",VLOOKUP($F59,'[9]ST - Loreal Brasil'!$B$6:$CS$48,T$3,0),VLOOKUP($F59,'[9]ST - Loreal Brasil'!$B$6:$CS$48,T$2,0))</f>
        <v>0</v>
      </c>
      <c r="U59" s="39"/>
      <c r="V59" s="39"/>
      <c r="W59" s="39">
        <f>IF($O59="Importado",VLOOKUP($F59,'[9]ST - Loreal Brasil'!$B$6:$CS$48,W$3,0),VLOOKUP($F59,'[9]ST - Loreal Brasil'!$B$6:$CS$48,W$2,0))</f>
        <v>0.35710843373493995</v>
      </c>
      <c r="X59" s="39"/>
      <c r="Y59" s="39"/>
      <c r="Z59" s="39"/>
      <c r="AA59" s="39"/>
      <c r="AB59" s="39">
        <f>IF($O59="Importado",VLOOKUP($F59,'[9]ST - Loreal Brasil'!$B$6:$CS$48,AB$3,0),VLOOKUP($F59,'[9]ST - Loreal Brasil'!$B$6:$CS$48,AB$2,0))</f>
        <v>0.84690140845070427</v>
      </c>
      <c r="AC59" s="95">
        <v>56</v>
      </c>
      <c r="AE59" s="64"/>
      <c r="AF59" s="64"/>
    </row>
    <row r="60" spans="1:32" ht="15" customHeight="1">
      <c r="A60" s="3" t="s">
        <v>751</v>
      </c>
      <c r="B60" s="44" t="s">
        <v>752</v>
      </c>
      <c r="C60" s="5" t="s">
        <v>863</v>
      </c>
      <c r="D60" s="9">
        <v>24</v>
      </c>
      <c r="E60" s="8">
        <v>7899706149037</v>
      </c>
      <c r="F60" s="44">
        <v>33051000</v>
      </c>
      <c r="G60" s="7"/>
      <c r="H60" s="9">
        <v>3</v>
      </c>
      <c r="I60" s="83">
        <v>60.2</v>
      </c>
      <c r="J60" s="83">
        <v>60.2</v>
      </c>
      <c r="K60" s="83">
        <v>207.5</v>
      </c>
      <c r="L60" s="65" t="s">
        <v>26</v>
      </c>
      <c r="M60" s="65">
        <v>451</v>
      </c>
      <c r="N60" s="8"/>
      <c r="O60" s="44" t="str">
        <f>VLOOKUP(A60,'Preços 2017'!$C:$E,3,0)</f>
        <v>Nacional</v>
      </c>
      <c r="P60" s="39">
        <f>IF($O60="Importado",VLOOKUP($F60,'[9]ST - Loreal Brasil'!$B$6:$CS$48,P$3,0),VLOOKUP($F60,'[9]ST - Loreal Brasil'!$B$6:$CS$48,P$2,0))</f>
        <v>0.42130000000000001</v>
      </c>
      <c r="Q60" s="39">
        <f>IF($O60="Importado",VLOOKUP($F60,'[9]ST - Loreal Brasil'!$B$6:$CS$48,Q$3,0),VLOOKUP($F60,'[9]ST - Loreal Brasil'!$B$6:$CS$48,Q$2,0))</f>
        <v>0.42130731707317071</v>
      </c>
      <c r="R60" s="39">
        <f>IF($O60="Importado",VLOOKUP($F60,'[9]ST - Loreal Brasil'!$B$6:$CS$48,R$3,0),VLOOKUP($F60,'[9]ST - Loreal Brasil'!$B$6:$CS$48,R$2,0))</f>
        <v>0.72419999999999995</v>
      </c>
      <c r="S60" s="39">
        <f>IF($O60="Importado",VLOOKUP($F60,'[9]ST - Loreal Brasil'!$B$6:$CS$48,S$3,0),VLOOKUP($F60,'[9]ST - Loreal Brasil'!$B$6:$CS$48,S$2,0))</f>
        <v>0.61837866666666663</v>
      </c>
      <c r="T60" s="39">
        <f>IF($O60="Importado",VLOOKUP($F60,'[9]ST - Loreal Brasil'!$B$6:$CS$48,T$3,0),VLOOKUP($F60,'[9]ST - Loreal Brasil'!$B$6:$CS$48,T$2,0))</f>
        <v>0.36359999999999998</v>
      </c>
      <c r="U60" s="39"/>
      <c r="V60" s="39"/>
      <c r="W60" s="39">
        <f>IF($O60="Importado",VLOOKUP($F60,'[9]ST - Loreal Brasil'!$B$6:$CS$48,W$3,0),VLOOKUP($F60,'[9]ST - Loreal Brasil'!$B$6:$CS$48,W$2,0))</f>
        <v>0.5370666666666668</v>
      </c>
      <c r="X60" s="39"/>
      <c r="Y60" s="39"/>
      <c r="Z60" s="39"/>
      <c r="AA60" s="39"/>
      <c r="AB60" s="39">
        <f>IF($O60="Importado",VLOOKUP($F60,'[9]ST - Loreal Brasil'!$B$6:$CS$48,AB$3,0),VLOOKUP($F60,'[9]ST - Loreal Brasil'!$B$6:$CS$48,AB$2,0))</f>
        <v>0.31000000000000005</v>
      </c>
      <c r="AC60" s="95">
        <v>57</v>
      </c>
      <c r="AE60" s="64"/>
    </row>
    <row r="61" spans="1:32" ht="15" customHeight="1">
      <c r="A61" s="3" t="s">
        <v>753</v>
      </c>
      <c r="B61" s="44" t="s">
        <v>1005</v>
      </c>
      <c r="C61" s="5" t="s">
        <v>32</v>
      </c>
      <c r="D61" s="9">
        <v>63</v>
      </c>
      <c r="E61" s="8">
        <v>3337875551724</v>
      </c>
      <c r="F61" s="44">
        <v>33049910</v>
      </c>
      <c r="G61" s="7"/>
      <c r="H61" s="9">
        <v>3</v>
      </c>
      <c r="I61" s="83">
        <v>31</v>
      </c>
      <c r="J61" s="83">
        <v>38</v>
      </c>
      <c r="K61" s="83">
        <v>132</v>
      </c>
      <c r="L61" s="65" t="s">
        <v>26</v>
      </c>
      <c r="M61" s="65">
        <v>119</v>
      </c>
      <c r="N61" s="8"/>
      <c r="O61" s="44" t="str">
        <f>VLOOKUP(A61,'Preços 2017'!$C:$E,3,0)</f>
        <v>Importado</v>
      </c>
      <c r="P61" s="39">
        <f>IF($O61="Importado",VLOOKUP($F61,'[9]ST - Loreal Brasil'!$B$6:$CS$48,P$3,0),VLOOKUP($F61,'[9]ST - Loreal Brasil'!$B$6:$CS$48,P$2,0))</f>
        <v>0.92610909090909099</v>
      </c>
      <c r="Q61" s="39">
        <f>IF($O61="Importado",VLOOKUP($F61,'[9]ST - Loreal Brasil'!$B$6:$CS$48,Q$3,0),VLOOKUP($F61,'[9]ST - Loreal Brasil'!$B$6:$CS$48,Q$2,0))</f>
        <v>0.92614399999999986</v>
      </c>
      <c r="R61" s="39">
        <f>IF($O61="Importado",VLOOKUP($F61,'[9]ST - Loreal Brasil'!$B$6:$CS$48,R$3,0),VLOOKUP($F61,'[9]ST - Loreal Brasil'!$B$6:$CS$48,R$2,0))</f>
        <v>0.91781818181818164</v>
      </c>
      <c r="S61" s="39">
        <f>IF($O61="Importado",VLOOKUP($F61,'[9]ST - Loreal Brasil'!$B$6:$CS$48,S$3,0),VLOOKUP($F61,'[9]ST - Loreal Brasil'!$B$6:$CS$48,S$2,0))</f>
        <v>1.0428799999999998</v>
      </c>
      <c r="T61" s="39">
        <f>IF($O61="Importado",VLOOKUP($F61,'[9]ST - Loreal Brasil'!$B$6:$CS$48,T$3,0),VLOOKUP($F61,'[9]ST - Loreal Brasil'!$B$6:$CS$48,T$2,0))</f>
        <v>0.57789999999999997</v>
      </c>
      <c r="U61" s="39"/>
      <c r="V61" s="39"/>
      <c r="W61" s="39">
        <f>IF($O61="Importado",VLOOKUP($F61,'[9]ST - Loreal Brasil'!$B$6:$CS$48,W$3,0),VLOOKUP($F61,'[9]ST - Loreal Brasil'!$B$6:$CS$48,W$2,0))</f>
        <v>1.1759999999999997</v>
      </c>
      <c r="X61" s="39"/>
      <c r="Y61" s="39"/>
      <c r="Z61" s="39"/>
      <c r="AA61" s="39"/>
      <c r="AB61" s="39">
        <f>IF($O61="Importado",VLOOKUP($F61,'[9]ST - Loreal Brasil'!$B$6:$CS$48,AB$3,0),VLOOKUP($F61,'[9]ST - Loreal Brasil'!$B$6:$CS$48,AB$2,0))</f>
        <v>1.2985915492957747</v>
      </c>
      <c r="AC61" s="95">
        <v>58</v>
      </c>
      <c r="AE61" s="64"/>
    </row>
    <row r="62" spans="1:32" ht="15" customHeight="1">
      <c r="A62" s="3" t="s">
        <v>755</v>
      </c>
      <c r="B62" s="44" t="s">
        <v>756</v>
      </c>
      <c r="C62" s="5" t="s">
        <v>29</v>
      </c>
      <c r="D62" s="9">
        <v>24</v>
      </c>
      <c r="E62" s="8">
        <v>3337875543248</v>
      </c>
      <c r="F62" s="44">
        <v>33049910</v>
      </c>
      <c r="G62" s="7"/>
      <c r="H62" s="9">
        <v>3</v>
      </c>
      <c r="I62" s="83">
        <v>50</v>
      </c>
      <c r="J62" s="83">
        <v>50</v>
      </c>
      <c r="K62" s="83">
        <v>133</v>
      </c>
      <c r="L62" s="65" t="s">
        <v>26</v>
      </c>
      <c r="M62" s="65">
        <v>197</v>
      </c>
      <c r="N62" s="8"/>
      <c r="O62" s="44" t="str">
        <f>VLOOKUP(A62,'Preços 2017'!$C:$E,3,0)</f>
        <v>Importado</v>
      </c>
      <c r="P62" s="39">
        <f>IF($O62="Importado",VLOOKUP($F62,'[9]ST - Loreal Brasil'!$B$6:$CS$48,P$3,0),VLOOKUP($F62,'[9]ST - Loreal Brasil'!$B$6:$CS$48,P$2,0))</f>
        <v>0.92610909090909099</v>
      </c>
      <c r="Q62" s="39">
        <f>IF($O62="Importado",VLOOKUP($F62,'[9]ST - Loreal Brasil'!$B$6:$CS$48,Q$3,0),VLOOKUP($F62,'[9]ST - Loreal Brasil'!$B$6:$CS$48,Q$2,0))</f>
        <v>0.92614399999999986</v>
      </c>
      <c r="R62" s="39">
        <f>IF($O62="Importado",VLOOKUP($F62,'[9]ST - Loreal Brasil'!$B$6:$CS$48,R$3,0),VLOOKUP($F62,'[9]ST - Loreal Brasil'!$B$6:$CS$48,R$2,0))</f>
        <v>0.91781818181818164</v>
      </c>
      <c r="S62" s="39">
        <f>IF($O62="Importado",VLOOKUP($F62,'[9]ST - Loreal Brasil'!$B$6:$CS$48,S$3,0),VLOOKUP($F62,'[9]ST - Loreal Brasil'!$B$6:$CS$48,S$2,0))</f>
        <v>1.0428799999999998</v>
      </c>
      <c r="T62" s="39">
        <f>IF($O62="Importado",VLOOKUP($F62,'[9]ST - Loreal Brasil'!$B$6:$CS$48,T$3,0),VLOOKUP($F62,'[9]ST - Loreal Brasil'!$B$6:$CS$48,T$2,0))</f>
        <v>0.57789999999999997</v>
      </c>
      <c r="U62" s="39"/>
      <c r="V62" s="39"/>
      <c r="W62" s="39">
        <f>IF($O62="Importado",VLOOKUP($F62,'[9]ST - Loreal Brasil'!$B$6:$CS$48,W$3,0),VLOOKUP($F62,'[9]ST - Loreal Brasil'!$B$6:$CS$48,W$2,0))</f>
        <v>1.1759999999999997</v>
      </c>
      <c r="X62" s="39"/>
      <c r="Y62" s="39"/>
      <c r="Z62" s="39"/>
      <c r="AA62" s="39"/>
      <c r="AB62" s="39">
        <f>IF($O62="Importado",VLOOKUP($F62,'[9]ST - Loreal Brasil'!$B$6:$CS$48,AB$3,0),VLOOKUP($F62,'[9]ST - Loreal Brasil'!$B$6:$CS$48,AB$2,0))</f>
        <v>1.2985915492957747</v>
      </c>
      <c r="AC62" s="95">
        <v>59</v>
      </c>
      <c r="AE62" s="64"/>
    </row>
    <row r="63" spans="1:32" ht="15" customHeight="1">
      <c r="A63" s="3" t="s">
        <v>890</v>
      </c>
      <c r="B63" s="44" t="s">
        <v>758</v>
      </c>
      <c r="C63" s="5" t="s">
        <v>18</v>
      </c>
      <c r="D63" s="9">
        <v>24</v>
      </c>
      <c r="E63" s="8">
        <v>7899706148511</v>
      </c>
      <c r="F63" s="44" t="s">
        <v>897</v>
      </c>
      <c r="G63" s="7"/>
      <c r="H63" s="9">
        <v>3</v>
      </c>
      <c r="I63" s="83">
        <v>5</v>
      </c>
      <c r="J63" s="83">
        <v>5</v>
      </c>
      <c r="K63" s="83">
        <v>18.5</v>
      </c>
      <c r="L63" s="65" t="s">
        <v>26</v>
      </c>
      <c r="M63" s="65">
        <v>230</v>
      </c>
      <c r="N63" s="114">
        <f>VLOOKUP($A63,[10]Mara_Vichy!$B:$AR,24,0)</f>
        <v>7899706148511</v>
      </c>
      <c r="O63" s="44" t="str">
        <f>VLOOKUP(A63,[11]MBEW_VICHY!$C:$G,5,0)</f>
        <v>Nacional</v>
      </c>
      <c r="P63" s="39">
        <f>IF($O63="Importado",VLOOKUP($F63,'[9]ST - Loreal Brasil'!$B$6:$CS$48,P$3,0),VLOOKUP($F63,'[9]ST - Loreal Brasil'!$B$6:$CS$48,P$2,0))</f>
        <v>0.40589999999999993</v>
      </c>
      <c r="Q63" s="39">
        <f>IF($O63="Importado",VLOOKUP($F63,'[9]ST - Loreal Brasil'!$B$6:$CS$48,Q$3,0),VLOOKUP($F63,'[9]ST - Loreal Brasil'!$B$6:$CS$48,Q$2,0))</f>
        <v>0.44390399999999985</v>
      </c>
      <c r="R63" s="39">
        <f>IF($O63="Importado",VLOOKUP($F63,'[9]ST - Loreal Brasil'!$B$6:$CS$48,R$3,0),VLOOKUP($F63,'[9]ST - Loreal Brasil'!$B$6:$CS$48,R$2,0))</f>
        <v>0.62760000000000016</v>
      </c>
      <c r="S63" s="39">
        <f>IF($O63="Importado",VLOOKUP($F63,'[9]ST - Loreal Brasil'!$B$6:$CS$48,S$3,0),VLOOKUP($F63,'[9]ST - Loreal Brasil'!$B$6:$CS$48,S$2,0))</f>
        <v>0.55161600000000011</v>
      </c>
      <c r="T63" s="39">
        <f>IF($O63="Importado",VLOOKUP($F63,'[9]ST - Loreal Brasil'!$B$6:$CS$48,T$3,0),VLOOKUP($F63,'[9]ST - Loreal Brasil'!$B$6:$CS$48,T$2,0))</f>
        <v>0</v>
      </c>
      <c r="U63" s="39"/>
      <c r="V63" s="39"/>
      <c r="W63" s="39">
        <f>IF($O63="Importado",VLOOKUP($F63,'[9]ST - Loreal Brasil'!$B$6:$CS$48,W$3,0),VLOOKUP($F63,'[9]ST - Loreal Brasil'!$B$6:$CS$48,W$2,0))</f>
        <v>0.35710843373493995</v>
      </c>
      <c r="X63" s="39"/>
      <c r="Y63" s="39"/>
      <c r="Z63" s="39"/>
      <c r="AA63" s="39"/>
      <c r="AB63" s="39">
        <f>IF($O63="Importado",VLOOKUP($F63,'[9]ST - Loreal Brasil'!$B$6:$CS$48,AB$3,0),VLOOKUP($F63,'[9]ST - Loreal Brasil'!$B$6:$CS$48,AB$2,0))</f>
        <v>0.84690140845070427</v>
      </c>
      <c r="AC63" s="95">
        <v>60</v>
      </c>
      <c r="AE63" s="64"/>
      <c r="AF63" s="64"/>
    </row>
    <row r="64" spans="1:32" ht="15" customHeight="1">
      <c r="A64" s="3" t="s">
        <v>759</v>
      </c>
      <c r="B64" s="44" t="s">
        <v>760</v>
      </c>
      <c r="C64" s="5" t="s">
        <v>862</v>
      </c>
      <c r="D64" s="9">
        <v>24</v>
      </c>
      <c r="E64" s="8">
        <v>7899706149112</v>
      </c>
      <c r="F64" s="44" t="s">
        <v>897</v>
      </c>
      <c r="G64" s="7"/>
      <c r="H64" s="9">
        <v>3</v>
      </c>
      <c r="I64" s="83">
        <v>45</v>
      </c>
      <c r="J64" s="83">
        <v>38</v>
      </c>
      <c r="K64" s="83">
        <v>138</v>
      </c>
      <c r="L64" s="65" t="s">
        <v>26</v>
      </c>
      <c r="M64" s="65">
        <v>60</v>
      </c>
      <c r="N64" s="8"/>
      <c r="O64" s="44" t="s">
        <v>17</v>
      </c>
      <c r="P64" s="39">
        <f>IF($O64="Importado",VLOOKUP($F64,'[9]ST - Loreal Brasil'!$B$6:$CS$48,P$3,0),VLOOKUP($F64,'[9]ST - Loreal Brasil'!$B$6:$CS$48,P$2,0))</f>
        <v>0.40589999999999993</v>
      </c>
      <c r="Q64" s="39">
        <f>IF($O64="Importado",VLOOKUP($F64,'[9]ST - Loreal Brasil'!$B$6:$CS$48,Q$3,0),VLOOKUP($F64,'[9]ST - Loreal Brasil'!$B$6:$CS$48,Q$2,0))</f>
        <v>0.44390399999999985</v>
      </c>
      <c r="R64" s="39">
        <f>IF($O64="Importado",VLOOKUP($F64,'[9]ST - Loreal Brasil'!$B$6:$CS$48,R$3,0),VLOOKUP($F64,'[9]ST - Loreal Brasil'!$B$6:$CS$48,R$2,0))</f>
        <v>0.62760000000000016</v>
      </c>
      <c r="S64" s="39">
        <f>IF($O64="Importado",VLOOKUP($F64,'[9]ST - Loreal Brasil'!$B$6:$CS$48,S$3,0),VLOOKUP($F64,'[9]ST - Loreal Brasil'!$B$6:$CS$48,S$2,0))</f>
        <v>0.55161600000000011</v>
      </c>
      <c r="T64" s="39">
        <f>IF($O64="Importado",VLOOKUP($F64,'[9]ST - Loreal Brasil'!$B$6:$CS$48,T$3,0),VLOOKUP($F64,'[9]ST - Loreal Brasil'!$B$6:$CS$48,T$2,0))</f>
        <v>0</v>
      </c>
      <c r="U64" s="39"/>
      <c r="V64" s="39"/>
      <c r="W64" s="39">
        <f>IF($O64="Importado",VLOOKUP($F64,'[9]ST - Loreal Brasil'!$B$6:$CS$48,W$3,0),VLOOKUP($F64,'[9]ST - Loreal Brasil'!$B$6:$CS$48,W$2,0))</f>
        <v>0.35710843373493995</v>
      </c>
      <c r="X64" s="39"/>
      <c r="Y64" s="39"/>
      <c r="Z64" s="39"/>
      <c r="AA64" s="39"/>
      <c r="AB64" s="39">
        <f>IF($O64="Importado",VLOOKUP($F64,'[9]ST - Loreal Brasil'!$B$6:$CS$48,AB$3,0),VLOOKUP($F64,'[9]ST - Loreal Brasil'!$B$6:$CS$48,AB$2,0))</f>
        <v>0.84690140845070427</v>
      </c>
      <c r="AC64" s="95">
        <v>61</v>
      </c>
      <c r="AE64" s="64"/>
      <c r="AF64" s="64"/>
    </row>
    <row r="65" spans="1:32" ht="15" customHeight="1">
      <c r="A65" s="3" t="s">
        <v>761</v>
      </c>
      <c r="B65" s="44" t="s">
        <v>762</v>
      </c>
      <c r="C65" s="5" t="s">
        <v>862</v>
      </c>
      <c r="D65" s="9">
        <v>24</v>
      </c>
      <c r="E65" s="8">
        <v>7899706146968</v>
      </c>
      <c r="F65" s="44" t="s">
        <v>897</v>
      </c>
      <c r="G65" s="7"/>
      <c r="H65" s="9">
        <v>3</v>
      </c>
      <c r="I65" s="83">
        <v>49</v>
      </c>
      <c r="J65" s="83">
        <v>40</v>
      </c>
      <c r="K65" s="83">
        <v>122</v>
      </c>
      <c r="L65" s="65" t="s">
        <v>26</v>
      </c>
      <c r="M65" s="65">
        <v>55</v>
      </c>
      <c r="N65" s="8"/>
      <c r="O65" s="44" t="s">
        <v>17</v>
      </c>
      <c r="P65" s="39">
        <f>IF($O65="Importado",VLOOKUP($F65,'[9]ST - Loreal Brasil'!$B$6:$CS$48,P$3,0),VLOOKUP($F65,'[9]ST - Loreal Brasil'!$B$6:$CS$48,P$2,0))</f>
        <v>0.40589999999999993</v>
      </c>
      <c r="Q65" s="39">
        <f>IF($O65="Importado",VLOOKUP($F65,'[9]ST - Loreal Brasil'!$B$6:$CS$48,Q$3,0),VLOOKUP($F65,'[9]ST - Loreal Brasil'!$B$6:$CS$48,Q$2,0))</f>
        <v>0.44390399999999985</v>
      </c>
      <c r="R65" s="39">
        <f>IF($O65="Importado",VLOOKUP($F65,'[9]ST - Loreal Brasil'!$B$6:$CS$48,R$3,0),VLOOKUP($F65,'[9]ST - Loreal Brasil'!$B$6:$CS$48,R$2,0))</f>
        <v>0.62760000000000016</v>
      </c>
      <c r="S65" s="39">
        <f>IF($O65="Importado",VLOOKUP($F65,'[9]ST - Loreal Brasil'!$B$6:$CS$48,S$3,0),VLOOKUP($F65,'[9]ST - Loreal Brasil'!$B$6:$CS$48,S$2,0))</f>
        <v>0.55161600000000011</v>
      </c>
      <c r="T65" s="39">
        <f>IF($O65="Importado",VLOOKUP($F65,'[9]ST - Loreal Brasil'!$B$6:$CS$48,T$3,0),VLOOKUP($F65,'[9]ST - Loreal Brasil'!$B$6:$CS$48,T$2,0))</f>
        <v>0</v>
      </c>
      <c r="U65" s="39"/>
      <c r="V65" s="39"/>
      <c r="W65" s="39">
        <f>IF($O65="Importado",VLOOKUP($F65,'[9]ST - Loreal Brasil'!$B$6:$CS$48,W$3,0),VLOOKUP($F65,'[9]ST - Loreal Brasil'!$B$6:$CS$48,W$2,0))</f>
        <v>0.35710843373493995</v>
      </c>
      <c r="X65" s="39"/>
      <c r="Y65" s="39"/>
      <c r="Z65" s="39"/>
      <c r="AA65" s="39"/>
      <c r="AB65" s="39">
        <f>IF($O65="Importado",VLOOKUP($F65,'[9]ST - Loreal Brasil'!$B$6:$CS$48,AB$3,0),VLOOKUP($F65,'[9]ST - Loreal Brasil'!$B$6:$CS$48,AB$2,0))</f>
        <v>0.84690140845070427</v>
      </c>
      <c r="AC65" s="95">
        <v>62</v>
      </c>
      <c r="AE65" s="64"/>
      <c r="AF65" s="64"/>
    </row>
    <row r="66" spans="1:32" ht="15" customHeight="1">
      <c r="A66" s="3" t="s">
        <v>891</v>
      </c>
      <c r="B66" s="44" t="s">
        <v>622</v>
      </c>
      <c r="C66" s="5" t="s">
        <v>862</v>
      </c>
      <c r="D66" s="9">
        <v>24</v>
      </c>
      <c r="E66" s="8">
        <v>7899706147095</v>
      </c>
      <c r="F66" s="44" t="s">
        <v>897</v>
      </c>
      <c r="G66" s="7"/>
      <c r="H66" s="9">
        <v>3</v>
      </c>
      <c r="I66" s="83">
        <v>4.9000000000000004</v>
      </c>
      <c r="J66" s="83">
        <v>4</v>
      </c>
      <c r="K66" s="83">
        <v>12.2</v>
      </c>
      <c r="L66" s="65" t="s">
        <v>26</v>
      </c>
      <c r="M66" s="65">
        <v>55</v>
      </c>
      <c r="N66" s="114">
        <f>VLOOKUP($A66,[10]Mara_Vichy!$B:$AR,24,0)</f>
        <v>7899706147095</v>
      </c>
      <c r="O66" s="44" t="str">
        <f>VLOOKUP(A66,[11]MBEW_VICHY!$C:$G,5,0)</f>
        <v>Nacional</v>
      </c>
      <c r="P66" s="39">
        <f>IF($O66="Importado",VLOOKUP($F66,'[9]ST - Loreal Brasil'!$B$6:$CS$48,P$3,0),VLOOKUP($F66,'[9]ST - Loreal Brasil'!$B$6:$CS$48,P$2,0))</f>
        <v>0.40589999999999993</v>
      </c>
      <c r="Q66" s="39">
        <f>IF($O66="Importado",VLOOKUP($F66,'[9]ST - Loreal Brasil'!$B$6:$CS$48,Q$3,0),VLOOKUP($F66,'[9]ST - Loreal Brasil'!$B$6:$CS$48,Q$2,0))</f>
        <v>0.44390399999999985</v>
      </c>
      <c r="R66" s="39">
        <f>IF($O66="Importado",VLOOKUP($F66,'[9]ST - Loreal Brasil'!$B$6:$CS$48,R$3,0),VLOOKUP($F66,'[9]ST - Loreal Brasil'!$B$6:$CS$48,R$2,0))</f>
        <v>0.62760000000000016</v>
      </c>
      <c r="S66" s="39">
        <f>IF($O66="Importado",VLOOKUP($F66,'[9]ST - Loreal Brasil'!$B$6:$CS$48,S$3,0),VLOOKUP($F66,'[9]ST - Loreal Brasil'!$B$6:$CS$48,S$2,0))</f>
        <v>0.55161600000000011</v>
      </c>
      <c r="T66" s="39">
        <f>IF($O66="Importado",VLOOKUP($F66,'[9]ST - Loreal Brasil'!$B$6:$CS$48,T$3,0),VLOOKUP($F66,'[9]ST - Loreal Brasil'!$B$6:$CS$48,T$2,0))</f>
        <v>0</v>
      </c>
      <c r="U66" s="39"/>
      <c r="V66" s="39"/>
      <c r="W66" s="39">
        <f>IF($O66="Importado",VLOOKUP($F66,'[9]ST - Loreal Brasil'!$B$6:$CS$48,W$3,0),VLOOKUP($F66,'[9]ST - Loreal Brasil'!$B$6:$CS$48,W$2,0))</f>
        <v>0.35710843373493995</v>
      </c>
      <c r="X66" s="39"/>
      <c r="Y66" s="39"/>
      <c r="Z66" s="39"/>
      <c r="AA66" s="39"/>
      <c r="AB66" s="39">
        <f>IF($O66="Importado",VLOOKUP($F66,'[9]ST - Loreal Brasil'!$B$6:$CS$48,AB$3,0),VLOOKUP($F66,'[9]ST - Loreal Brasil'!$B$6:$CS$48,AB$2,0))</f>
        <v>0.84690140845070427</v>
      </c>
      <c r="AC66" s="95">
        <v>63</v>
      </c>
      <c r="AE66" s="64"/>
      <c r="AF66" s="64"/>
    </row>
    <row r="67" spans="1:32" ht="15" customHeight="1">
      <c r="A67" s="3" t="s">
        <v>764</v>
      </c>
      <c r="B67" s="44" t="s">
        <v>765</v>
      </c>
      <c r="C67" s="5" t="s">
        <v>867</v>
      </c>
      <c r="D67" s="9">
        <v>360</v>
      </c>
      <c r="E67" s="8">
        <v>3337875533713</v>
      </c>
      <c r="F67" s="44">
        <v>33049910</v>
      </c>
      <c r="G67" s="7"/>
      <c r="H67" s="9">
        <v>3</v>
      </c>
      <c r="I67" s="83">
        <v>2</v>
      </c>
      <c r="J67" s="83">
        <v>90</v>
      </c>
      <c r="K67" s="83">
        <v>145</v>
      </c>
      <c r="L67" s="65" t="s">
        <v>26</v>
      </c>
      <c r="M67" s="65">
        <v>18</v>
      </c>
      <c r="N67" s="8"/>
      <c r="O67" s="44" t="str">
        <f>VLOOKUP(A67,'Preços 2017'!$C:$E,3,0)</f>
        <v>Importado</v>
      </c>
      <c r="P67" s="39">
        <f>IF($O67="Importado",VLOOKUP($F67,'[9]ST - Loreal Brasil'!$B$6:$CS$48,P$3,0),VLOOKUP($F67,'[9]ST - Loreal Brasil'!$B$6:$CS$48,P$2,0))</f>
        <v>0.92610909090909099</v>
      </c>
      <c r="Q67" s="39">
        <f>IF($O67="Importado",VLOOKUP($F67,'[9]ST - Loreal Brasil'!$B$6:$CS$48,Q$3,0),VLOOKUP($F67,'[9]ST - Loreal Brasil'!$B$6:$CS$48,Q$2,0))</f>
        <v>0.92614399999999986</v>
      </c>
      <c r="R67" s="39">
        <f>IF($O67="Importado",VLOOKUP($F67,'[9]ST - Loreal Brasil'!$B$6:$CS$48,R$3,0),VLOOKUP($F67,'[9]ST - Loreal Brasil'!$B$6:$CS$48,R$2,0))</f>
        <v>0.91781818181818164</v>
      </c>
      <c r="S67" s="39">
        <f>IF($O67="Importado",VLOOKUP($F67,'[9]ST - Loreal Brasil'!$B$6:$CS$48,S$3,0),VLOOKUP($F67,'[9]ST - Loreal Brasil'!$B$6:$CS$48,S$2,0))</f>
        <v>1.0428799999999998</v>
      </c>
      <c r="T67" s="39">
        <f>IF($O67="Importado",VLOOKUP($F67,'[9]ST - Loreal Brasil'!$B$6:$CS$48,T$3,0),VLOOKUP($F67,'[9]ST - Loreal Brasil'!$B$6:$CS$48,T$2,0))</f>
        <v>0.57789999999999997</v>
      </c>
      <c r="U67" s="39"/>
      <c r="V67" s="39"/>
      <c r="W67" s="39">
        <f>IF($O67="Importado",VLOOKUP($F67,'[9]ST - Loreal Brasil'!$B$6:$CS$48,W$3,0),VLOOKUP($F67,'[9]ST - Loreal Brasil'!$B$6:$CS$48,W$2,0))</f>
        <v>1.1759999999999997</v>
      </c>
      <c r="X67" s="39"/>
      <c r="Y67" s="39"/>
      <c r="Z67" s="39"/>
      <c r="AA67" s="39"/>
      <c r="AB67" s="39">
        <f>IF($O67="Importado",VLOOKUP($F67,'[9]ST - Loreal Brasil'!$B$6:$CS$48,AB$3,0),VLOOKUP($F67,'[9]ST - Loreal Brasil'!$B$6:$CS$48,AB$2,0))</f>
        <v>1.2985915492957747</v>
      </c>
      <c r="AC67" s="95">
        <v>64</v>
      </c>
      <c r="AE67" s="64"/>
    </row>
    <row r="68" spans="1:32" ht="15" customHeight="1">
      <c r="A68" s="3" t="s">
        <v>766</v>
      </c>
      <c r="B68" s="44" t="s">
        <v>769</v>
      </c>
      <c r="C68" s="5" t="s">
        <v>867</v>
      </c>
      <c r="D68" s="9">
        <v>360</v>
      </c>
      <c r="E68" s="8">
        <v>3337875533768</v>
      </c>
      <c r="F68" s="44">
        <v>33049910</v>
      </c>
      <c r="G68" s="7"/>
      <c r="H68" s="9">
        <v>3</v>
      </c>
      <c r="I68" s="83">
        <v>2</v>
      </c>
      <c r="J68" s="83">
        <v>90</v>
      </c>
      <c r="K68" s="83">
        <v>145</v>
      </c>
      <c r="L68" s="65" t="s">
        <v>26</v>
      </c>
      <c r="M68" s="65">
        <v>16</v>
      </c>
      <c r="N68" s="8"/>
      <c r="O68" s="44" t="str">
        <f>VLOOKUP(A68,'Preços 2017'!$C:$E,3,0)</f>
        <v>Importado</v>
      </c>
      <c r="P68" s="39">
        <f>IF($O68="Importado",VLOOKUP($F68,'[9]ST - Loreal Brasil'!$B$6:$CS$48,P$3,0),VLOOKUP($F68,'[9]ST - Loreal Brasil'!$B$6:$CS$48,P$2,0))</f>
        <v>0.92610909090909099</v>
      </c>
      <c r="Q68" s="39">
        <f>IF($O68="Importado",VLOOKUP($F68,'[9]ST - Loreal Brasil'!$B$6:$CS$48,Q$3,0),VLOOKUP($F68,'[9]ST - Loreal Brasil'!$B$6:$CS$48,Q$2,0))</f>
        <v>0.92614399999999986</v>
      </c>
      <c r="R68" s="39">
        <f>IF($O68="Importado",VLOOKUP($F68,'[9]ST - Loreal Brasil'!$B$6:$CS$48,R$3,0),VLOOKUP($F68,'[9]ST - Loreal Brasil'!$B$6:$CS$48,R$2,0))</f>
        <v>0.91781818181818164</v>
      </c>
      <c r="S68" s="39">
        <f>IF($O68="Importado",VLOOKUP($F68,'[9]ST - Loreal Brasil'!$B$6:$CS$48,S$3,0),VLOOKUP($F68,'[9]ST - Loreal Brasil'!$B$6:$CS$48,S$2,0))</f>
        <v>1.0428799999999998</v>
      </c>
      <c r="T68" s="39">
        <f>IF($O68="Importado",VLOOKUP($F68,'[9]ST - Loreal Brasil'!$B$6:$CS$48,T$3,0),VLOOKUP($F68,'[9]ST - Loreal Brasil'!$B$6:$CS$48,T$2,0))</f>
        <v>0.57789999999999997</v>
      </c>
      <c r="U68" s="39"/>
      <c r="V68" s="39"/>
      <c r="W68" s="39">
        <f>IF($O68="Importado",VLOOKUP($F68,'[9]ST - Loreal Brasil'!$B$6:$CS$48,W$3,0),VLOOKUP($F68,'[9]ST - Loreal Brasil'!$B$6:$CS$48,W$2,0))</f>
        <v>1.1759999999999997</v>
      </c>
      <c r="X68" s="39"/>
      <c r="Y68" s="39"/>
      <c r="Z68" s="39"/>
      <c r="AA68" s="39"/>
      <c r="AB68" s="39">
        <f>IF($O68="Importado",VLOOKUP($F68,'[9]ST - Loreal Brasil'!$B$6:$CS$48,AB$3,0),VLOOKUP($F68,'[9]ST - Loreal Brasil'!$B$6:$CS$48,AB$2,0))</f>
        <v>1.2985915492957747</v>
      </c>
      <c r="AC68" s="95">
        <v>65</v>
      </c>
      <c r="AE68" s="64"/>
    </row>
    <row r="69" spans="1:32" ht="15" customHeight="1">
      <c r="A69" s="3" t="s">
        <v>768</v>
      </c>
      <c r="B69" s="44" t="s">
        <v>767</v>
      </c>
      <c r="C69" s="5" t="s">
        <v>867</v>
      </c>
      <c r="D69" s="9">
        <v>360</v>
      </c>
      <c r="E69" s="8">
        <v>3337875533799</v>
      </c>
      <c r="F69" s="44">
        <v>33049910</v>
      </c>
      <c r="G69" s="7"/>
      <c r="H69" s="9">
        <v>3</v>
      </c>
      <c r="I69" s="83">
        <v>2</v>
      </c>
      <c r="J69" s="83">
        <v>90</v>
      </c>
      <c r="K69" s="83">
        <v>145</v>
      </c>
      <c r="L69" s="65" t="s">
        <v>26</v>
      </c>
      <c r="M69" s="65">
        <v>16</v>
      </c>
      <c r="N69" s="8"/>
      <c r="O69" s="44" t="str">
        <f>VLOOKUP(A69,'Preços 2017'!$C:$E,3,0)</f>
        <v>Importado</v>
      </c>
      <c r="P69" s="39">
        <f>IF($O69="Importado",VLOOKUP($F69,'[9]ST - Loreal Brasil'!$B$6:$CS$48,P$3,0),VLOOKUP($F69,'[9]ST - Loreal Brasil'!$B$6:$CS$48,P$2,0))</f>
        <v>0.92610909090909099</v>
      </c>
      <c r="Q69" s="39">
        <f>IF($O69="Importado",VLOOKUP($F69,'[9]ST - Loreal Brasil'!$B$6:$CS$48,Q$3,0),VLOOKUP($F69,'[9]ST - Loreal Brasil'!$B$6:$CS$48,Q$2,0))</f>
        <v>0.92614399999999986</v>
      </c>
      <c r="R69" s="39">
        <f>IF($O69="Importado",VLOOKUP($F69,'[9]ST - Loreal Brasil'!$B$6:$CS$48,R$3,0),VLOOKUP($F69,'[9]ST - Loreal Brasil'!$B$6:$CS$48,R$2,0))</f>
        <v>0.91781818181818164</v>
      </c>
      <c r="S69" s="39">
        <f>IF($O69="Importado",VLOOKUP($F69,'[9]ST - Loreal Brasil'!$B$6:$CS$48,S$3,0),VLOOKUP($F69,'[9]ST - Loreal Brasil'!$B$6:$CS$48,S$2,0))</f>
        <v>1.0428799999999998</v>
      </c>
      <c r="T69" s="39">
        <f>IF($O69="Importado",VLOOKUP($F69,'[9]ST - Loreal Brasil'!$B$6:$CS$48,T$3,0),VLOOKUP($F69,'[9]ST - Loreal Brasil'!$B$6:$CS$48,T$2,0))</f>
        <v>0.57789999999999997</v>
      </c>
      <c r="U69" s="39"/>
      <c r="V69" s="39"/>
      <c r="W69" s="39">
        <f>IF($O69="Importado",VLOOKUP($F69,'[9]ST - Loreal Brasil'!$B$6:$CS$48,W$3,0),VLOOKUP($F69,'[9]ST - Loreal Brasil'!$B$6:$CS$48,W$2,0))</f>
        <v>1.1759999999999997</v>
      </c>
      <c r="X69" s="39"/>
      <c r="Y69" s="39"/>
      <c r="Z69" s="39"/>
      <c r="AA69" s="39"/>
      <c r="AB69" s="39">
        <f>IF($O69="Importado",VLOOKUP($F69,'[9]ST - Loreal Brasil'!$B$6:$CS$48,AB$3,0),VLOOKUP($F69,'[9]ST - Loreal Brasil'!$B$6:$CS$48,AB$2,0))</f>
        <v>1.2985915492957747</v>
      </c>
      <c r="AC69" s="95">
        <v>66</v>
      </c>
      <c r="AE69" s="64"/>
    </row>
    <row r="70" spans="1:32" ht="15" customHeight="1">
      <c r="A70" s="3" t="s">
        <v>770</v>
      </c>
      <c r="B70" s="44" t="s">
        <v>1209</v>
      </c>
      <c r="C70" s="5" t="s">
        <v>862</v>
      </c>
      <c r="D70" s="9">
        <v>24</v>
      </c>
      <c r="E70" s="8">
        <v>7899706154062</v>
      </c>
      <c r="F70" s="44">
        <v>3401119001</v>
      </c>
      <c r="G70" s="7"/>
      <c r="H70" s="9">
        <v>3</v>
      </c>
      <c r="I70" s="83">
        <v>60</v>
      </c>
      <c r="J70" s="83">
        <v>25</v>
      </c>
      <c r="K70" s="83">
        <v>83</v>
      </c>
      <c r="L70" s="65" t="s">
        <v>26</v>
      </c>
      <c r="M70" s="65">
        <v>46.6</v>
      </c>
      <c r="N70" s="8"/>
      <c r="O70" s="44" t="str">
        <f>VLOOKUP(A70,'Preços 2017'!$C:$E,3,0)</f>
        <v>Nacional</v>
      </c>
      <c r="P70" s="39">
        <f>IF($O70="Importado",VLOOKUP($F70,'[9]ST - Loreal Brasil'!$B$6:$CS$48,P$3,0),VLOOKUP($F70,'[9]ST - Loreal Brasil'!$B$6:$CS$48,P$2,0))</f>
        <v>0.39300000000000002</v>
      </c>
      <c r="Q70" s="39">
        <f>IF($O70="Importado",VLOOKUP($F70,'[9]ST - Loreal Brasil'!$B$6:$CS$48,Q$3,0),VLOOKUP($F70,'[9]ST - Loreal Brasil'!$B$6:$CS$48,Q$2,0))</f>
        <v>0.37913170731707302</v>
      </c>
      <c r="R70" s="39">
        <f>IF($O70="Importado",VLOOKUP($F70,'[9]ST - Loreal Brasil'!$B$6:$CS$48,R$3,0),VLOOKUP($F70,'[9]ST - Loreal Brasil'!$B$6:$CS$48,R$2,0))</f>
        <v>0.5121</v>
      </c>
      <c r="S70" s="39">
        <f>IF($O70="Importado",VLOOKUP($F70,'[9]ST - Loreal Brasil'!$B$6:$CS$48,S$3,0),VLOOKUP($F70,'[9]ST - Loreal Brasil'!$B$6:$CS$48,S$2,0))</f>
        <v>0.33931707317073179</v>
      </c>
      <c r="T70" s="39">
        <f>IF($O70="Importado",VLOOKUP($F70,'[9]ST - Loreal Brasil'!$B$6:$CS$48,T$3,0),VLOOKUP($F70,'[9]ST - Loreal Brasil'!$B$6:$CS$48,T$2,0))</f>
        <v>0</v>
      </c>
      <c r="U70" s="39"/>
      <c r="V70" s="39"/>
      <c r="W70" s="39">
        <f>IF($O70="Importado",VLOOKUP($F70,'[9]ST - Loreal Brasil'!$B$6:$CS$48,W$3,0),VLOOKUP($F70,'[9]ST - Loreal Brasil'!$B$6:$CS$48,W$2,0))</f>
        <v>0.27228915662650621</v>
      </c>
      <c r="X70" s="39"/>
      <c r="Y70" s="39"/>
      <c r="Z70" s="39"/>
      <c r="AA70" s="39"/>
      <c r="AB70" s="39">
        <f>IF($O70="Importado",VLOOKUP($F70,'[9]ST - Loreal Brasil'!$B$6:$CS$48,AB$3,0),VLOOKUP($F70,'[9]ST - Loreal Brasil'!$B$6:$CS$48,AB$2,0))</f>
        <v>0.19999999999999996</v>
      </c>
      <c r="AC70" s="95">
        <v>67</v>
      </c>
      <c r="AE70" s="64"/>
    </row>
    <row r="71" spans="1:32" ht="15" customHeight="1">
      <c r="A71" s="3" t="s">
        <v>772</v>
      </c>
      <c r="B71" s="44" t="s">
        <v>773</v>
      </c>
      <c r="C71" s="5" t="s">
        <v>864</v>
      </c>
      <c r="D71" s="9">
        <v>24</v>
      </c>
      <c r="E71" s="8">
        <v>7899706154086</v>
      </c>
      <c r="F71" s="44">
        <v>34012010</v>
      </c>
      <c r="G71" s="7"/>
      <c r="H71" s="9">
        <v>3</v>
      </c>
      <c r="I71" s="83">
        <v>48</v>
      </c>
      <c r="J71" s="83">
        <v>77</v>
      </c>
      <c r="K71" s="83">
        <v>145</v>
      </c>
      <c r="L71" s="65" t="s">
        <v>26</v>
      </c>
      <c r="M71" s="65">
        <v>171</v>
      </c>
      <c r="N71" s="8"/>
      <c r="O71" s="44" t="str">
        <f>VLOOKUP(A71,'Preços 2017'!$C:$E,3,0)</f>
        <v>Nacional</v>
      </c>
      <c r="P71" s="39">
        <f>IF($O71="Importado",VLOOKUP($F71,'[9]ST - Loreal Brasil'!$B$6:$CS$48,P$3,0),VLOOKUP($F71,'[9]ST - Loreal Brasil'!$B$6:$CS$48,P$2,0))</f>
        <v>0.3738999999999999</v>
      </c>
      <c r="Q71" s="39">
        <f>IF($O71="Importado",VLOOKUP($F71,'[9]ST - Loreal Brasil'!$B$6:$CS$48,Q$3,0),VLOOKUP($F71,'[9]ST - Loreal Brasil'!$B$6:$CS$48,Q$2,0))</f>
        <v>0.37387317073170734</v>
      </c>
      <c r="R71" s="39">
        <f>IF($O71="Importado",VLOOKUP($F71,'[9]ST - Loreal Brasil'!$B$6:$CS$48,R$3,0),VLOOKUP($F71,'[9]ST - Loreal Brasil'!$B$6:$CS$48,R$2,0))</f>
        <v>0.62549999999999994</v>
      </c>
      <c r="S71" s="39">
        <f>IF($O71="Importado",VLOOKUP($F71,'[9]ST - Loreal Brasil'!$B$6:$CS$48,S$3,0),VLOOKUP($F71,'[9]ST - Loreal Brasil'!$B$6:$CS$48,S$2,0))</f>
        <v>0.5626439024390244</v>
      </c>
      <c r="T71" s="39">
        <f>IF($O71="Importado",VLOOKUP($F71,'[9]ST - Loreal Brasil'!$B$6:$CS$48,T$3,0),VLOOKUP($F71,'[9]ST - Loreal Brasil'!$B$6:$CS$48,T$2,0))</f>
        <v>0</v>
      </c>
      <c r="U71" s="39"/>
      <c r="V71" s="39"/>
      <c r="W71" s="39">
        <f>IF($O71="Importado",VLOOKUP($F71,'[9]ST - Loreal Brasil'!$B$6:$CS$48,W$3,0),VLOOKUP($F71,'[9]ST - Loreal Brasil'!$B$6:$CS$48,W$2,0))</f>
        <v>0.60096385542168673</v>
      </c>
      <c r="X71" s="39"/>
      <c r="Y71" s="39"/>
      <c r="Z71" s="39"/>
      <c r="AA71" s="39"/>
      <c r="AB71" s="39">
        <f>IF($O71="Importado",VLOOKUP($F71,'[9]ST - Loreal Brasil'!$B$6:$CS$48,AB$3,0),VLOOKUP($F71,'[9]ST - Loreal Brasil'!$B$6:$CS$48,AB$2,0))</f>
        <v>0.71256097560975573</v>
      </c>
      <c r="AC71" s="95">
        <v>68</v>
      </c>
      <c r="AE71" s="64"/>
    </row>
    <row r="72" spans="1:32" ht="15" customHeight="1">
      <c r="A72" s="3" t="s">
        <v>774</v>
      </c>
      <c r="B72" s="44" t="s">
        <v>775</v>
      </c>
      <c r="C72" s="5" t="s">
        <v>863</v>
      </c>
      <c r="D72" s="9">
        <v>24</v>
      </c>
      <c r="E72" s="8">
        <v>7899706152389</v>
      </c>
      <c r="F72" s="44">
        <v>33051000</v>
      </c>
      <c r="G72" s="7"/>
      <c r="H72" s="9">
        <v>3</v>
      </c>
      <c r="I72" s="83">
        <v>60.2</v>
      </c>
      <c r="J72" s="83">
        <v>60.2</v>
      </c>
      <c r="K72" s="83">
        <v>207.5</v>
      </c>
      <c r="L72" s="65" t="s">
        <v>26</v>
      </c>
      <c r="M72" s="65">
        <v>451</v>
      </c>
      <c r="N72" s="8"/>
      <c r="O72" s="44" t="str">
        <f>VLOOKUP(A72,'Preços 2017'!$C:$E,3,0)</f>
        <v>Nacional</v>
      </c>
      <c r="P72" s="39">
        <f>IF($O72="Importado",VLOOKUP($F72,'[9]ST - Loreal Brasil'!$B$6:$CS$48,P$3,0),VLOOKUP($F72,'[9]ST - Loreal Brasil'!$B$6:$CS$48,P$2,0))</f>
        <v>0.42130000000000001</v>
      </c>
      <c r="Q72" s="39">
        <f>IF($O72="Importado",VLOOKUP($F72,'[9]ST - Loreal Brasil'!$B$6:$CS$48,Q$3,0),VLOOKUP($F72,'[9]ST - Loreal Brasil'!$B$6:$CS$48,Q$2,0))</f>
        <v>0.42130731707317071</v>
      </c>
      <c r="R72" s="39">
        <f>IF($O72="Importado",VLOOKUP($F72,'[9]ST - Loreal Brasil'!$B$6:$CS$48,R$3,0),VLOOKUP($F72,'[9]ST - Loreal Brasil'!$B$6:$CS$48,R$2,0))</f>
        <v>0.72419999999999995</v>
      </c>
      <c r="S72" s="39">
        <f>IF($O72="Importado",VLOOKUP($F72,'[9]ST - Loreal Brasil'!$B$6:$CS$48,S$3,0),VLOOKUP($F72,'[9]ST - Loreal Brasil'!$B$6:$CS$48,S$2,0))</f>
        <v>0.61837866666666663</v>
      </c>
      <c r="T72" s="39">
        <f>IF($O72="Importado",VLOOKUP($F72,'[9]ST - Loreal Brasil'!$B$6:$CS$48,T$3,0),VLOOKUP($F72,'[9]ST - Loreal Brasil'!$B$6:$CS$48,T$2,0))</f>
        <v>0.36359999999999998</v>
      </c>
      <c r="U72" s="39"/>
      <c r="V72" s="39"/>
      <c r="W72" s="39">
        <f>IF($O72="Importado",VLOOKUP($F72,'[9]ST - Loreal Brasil'!$B$6:$CS$48,W$3,0),VLOOKUP($F72,'[9]ST - Loreal Brasil'!$B$6:$CS$48,W$2,0))</f>
        <v>0.5370666666666668</v>
      </c>
      <c r="X72" s="39"/>
      <c r="Y72" s="39"/>
      <c r="Z72" s="39"/>
      <c r="AA72" s="39"/>
      <c r="AB72" s="39">
        <f>IF($O72="Importado",VLOOKUP($F72,'[9]ST - Loreal Brasil'!$B$6:$CS$48,AB$3,0),VLOOKUP($F72,'[9]ST - Loreal Brasil'!$B$6:$CS$48,AB$2,0))</f>
        <v>0.31000000000000005</v>
      </c>
      <c r="AC72" s="95">
        <v>69</v>
      </c>
      <c r="AE72" s="64"/>
    </row>
    <row r="73" spans="1:32" ht="15" customHeight="1">
      <c r="A73" s="3" t="s">
        <v>889</v>
      </c>
      <c r="B73" s="44" t="s">
        <v>777</v>
      </c>
      <c r="C73" s="5" t="s">
        <v>865</v>
      </c>
      <c r="D73" s="9">
        <v>24</v>
      </c>
      <c r="E73" s="8">
        <v>7899706150781</v>
      </c>
      <c r="F73" s="44">
        <v>3401119001</v>
      </c>
      <c r="G73" s="7"/>
      <c r="H73" s="9">
        <v>3</v>
      </c>
      <c r="I73" s="83">
        <v>6</v>
      </c>
      <c r="J73" s="83">
        <v>3</v>
      </c>
      <c r="K73" s="83">
        <v>9</v>
      </c>
      <c r="L73" s="65" t="s">
        <v>26</v>
      </c>
      <c r="M73" s="65">
        <v>79.8</v>
      </c>
      <c r="N73" s="114">
        <f>VLOOKUP($A73,[10]Mara_Vichy!$B:$AR,24,0)</f>
        <v>7899706150781</v>
      </c>
      <c r="O73" s="44" t="str">
        <f>VLOOKUP(A73,[11]MBEW_VICHY!$C:$G,5,0)</f>
        <v>Nacional</v>
      </c>
      <c r="P73" s="39">
        <f>IF($O73="Importado",VLOOKUP($F73,'[9]ST - Loreal Brasil'!$B$6:$CS$48,P$3,0),VLOOKUP($F73,'[9]ST - Loreal Brasil'!$B$6:$CS$48,P$2,0))</f>
        <v>0.39300000000000002</v>
      </c>
      <c r="Q73" s="39">
        <f>IF($O73="Importado",VLOOKUP($F73,'[9]ST - Loreal Brasil'!$B$6:$CS$48,Q$3,0),VLOOKUP($F73,'[9]ST - Loreal Brasil'!$B$6:$CS$48,Q$2,0))</f>
        <v>0.37913170731707302</v>
      </c>
      <c r="R73" s="39">
        <f>IF($O73="Importado",VLOOKUP($F73,'[9]ST - Loreal Brasil'!$B$6:$CS$48,R$3,0),VLOOKUP($F73,'[9]ST - Loreal Brasil'!$B$6:$CS$48,R$2,0))</f>
        <v>0.5121</v>
      </c>
      <c r="S73" s="39">
        <f>IF($O73="Importado",VLOOKUP($F73,'[9]ST - Loreal Brasil'!$B$6:$CS$48,S$3,0),VLOOKUP($F73,'[9]ST - Loreal Brasil'!$B$6:$CS$48,S$2,0))</f>
        <v>0.33931707317073179</v>
      </c>
      <c r="T73" s="39">
        <f>IF($O73="Importado",VLOOKUP($F73,'[9]ST - Loreal Brasil'!$B$6:$CS$48,T$3,0),VLOOKUP($F73,'[9]ST - Loreal Brasil'!$B$6:$CS$48,T$2,0))</f>
        <v>0</v>
      </c>
      <c r="U73" s="39"/>
      <c r="V73" s="39"/>
      <c r="W73" s="39">
        <f>IF($O73="Importado",VLOOKUP($F73,'[9]ST - Loreal Brasil'!$B$6:$CS$48,W$3,0),VLOOKUP($F73,'[9]ST - Loreal Brasil'!$B$6:$CS$48,W$2,0))</f>
        <v>0.27228915662650621</v>
      </c>
      <c r="X73" s="39"/>
      <c r="Y73" s="39"/>
      <c r="Z73" s="39"/>
      <c r="AA73" s="39"/>
      <c r="AB73" s="39">
        <f>IF($O73="Importado",VLOOKUP($F73,'[9]ST - Loreal Brasil'!$B$6:$CS$48,AB$3,0),VLOOKUP($F73,'[9]ST - Loreal Brasil'!$B$6:$CS$48,AB$2,0))</f>
        <v>0.19999999999999996</v>
      </c>
      <c r="AC73" s="95">
        <v>70</v>
      </c>
      <c r="AE73" s="64"/>
    </row>
    <row r="74" spans="1:32" ht="15" customHeight="1">
      <c r="A74" s="3" t="s">
        <v>778</v>
      </c>
      <c r="B74" s="44" t="s">
        <v>779</v>
      </c>
      <c r="C74" s="5" t="s">
        <v>866</v>
      </c>
      <c r="D74" s="9">
        <v>24</v>
      </c>
      <c r="E74" s="8">
        <v>7899706152365</v>
      </c>
      <c r="F74" s="44">
        <v>34012010</v>
      </c>
      <c r="G74" s="7"/>
      <c r="H74" s="9">
        <v>3</v>
      </c>
      <c r="I74" s="83">
        <v>60.2</v>
      </c>
      <c r="J74" s="83">
        <v>60.2</v>
      </c>
      <c r="K74" s="83">
        <v>207.5</v>
      </c>
      <c r="L74" s="65" t="s">
        <v>26</v>
      </c>
      <c r="M74" s="65">
        <v>451</v>
      </c>
      <c r="N74" s="8"/>
      <c r="O74" s="44" t="str">
        <f>VLOOKUP(A74,'Preços 2017'!$C:$E,3,0)</f>
        <v>Nacional</v>
      </c>
      <c r="P74" s="39">
        <f>IF($O74="Importado",VLOOKUP($F74,'[9]ST - Loreal Brasil'!$B$6:$CS$48,P$3,0),VLOOKUP($F74,'[9]ST - Loreal Brasil'!$B$6:$CS$48,P$2,0))</f>
        <v>0.3738999999999999</v>
      </c>
      <c r="Q74" s="39">
        <f>IF($O74="Importado",VLOOKUP($F74,'[9]ST - Loreal Brasil'!$B$6:$CS$48,Q$3,0),VLOOKUP($F74,'[9]ST - Loreal Brasil'!$B$6:$CS$48,Q$2,0))</f>
        <v>0.37387317073170734</v>
      </c>
      <c r="R74" s="39">
        <f>IF($O74="Importado",VLOOKUP($F74,'[9]ST - Loreal Brasil'!$B$6:$CS$48,R$3,0),VLOOKUP($F74,'[9]ST - Loreal Brasil'!$B$6:$CS$48,R$2,0))</f>
        <v>0.62549999999999994</v>
      </c>
      <c r="S74" s="39">
        <f>IF($O74="Importado",VLOOKUP($F74,'[9]ST - Loreal Brasil'!$B$6:$CS$48,S$3,0),VLOOKUP($F74,'[9]ST - Loreal Brasil'!$B$6:$CS$48,S$2,0))</f>
        <v>0.5626439024390244</v>
      </c>
      <c r="T74" s="39">
        <f>IF($O74="Importado",VLOOKUP($F74,'[9]ST - Loreal Brasil'!$B$6:$CS$48,T$3,0),VLOOKUP($F74,'[9]ST - Loreal Brasil'!$B$6:$CS$48,T$2,0))</f>
        <v>0</v>
      </c>
      <c r="U74" s="39"/>
      <c r="V74" s="39"/>
      <c r="W74" s="39">
        <f>IF($O74="Importado",VLOOKUP($F74,'[9]ST - Loreal Brasil'!$B$6:$CS$48,W$3,0),VLOOKUP($F74,'[9]ST - Loreal Brasil'!$B$6:$CS$48,W$2,0))</f>
        <v>0.60096385542168673</v>
      </c>
      <c r="X74" s="39"/>
      <c r="Y74" s="39"/>
      <c r="Z74" s="39"/>
      <c r="AA74" s="39"/>
      <c r="AB74" s="39">
        <f>IF($O74="Importado",VLOOKUP($F74,'[9]ST - Loreal Brasil'!$B$6:$CS$48,AB$3,0),VLOOKUP($F74,'[9]ST - Loreal Brasil'!$B$6:$CS$48,AB$2,0))</f>
        <v>0.71256097560975573</v>
      </c>
      <c r="AC74" s="95">
        <v>71</v>
      </c>
      <c r="AE74" s="64"/>
    </row>
    <row r="75" spans="1:32" ht="20.100000000000001" customHeight="1">
      <c r="A75" s="3" t="s">
        <v>332</v>
      </c>
      <c r="B75" s="44" t="s">
        <v>529</v>
      </c>
      <c r="C75" s="5" t="s">
        <v>1015</v>
      </c>
      <c r="D75" s="9">
        <v>60</v>
      </c>
      <c r="E75" s="8">
        <v>3337871311582</v>
      </c>
      <c r="F75" s="44">
        <v>33049100</v>
      </c>
      <c r="G75" s="7"/>
      <c r="H75" s="113">
        <v>3</v>
      </c>
      <c r="I75" s="83">
        <v>6.6</v>
      </c>
      <c r="J75" s="83">
        <v>6.8</v>
      </c>
      <c r="K75" s="83">
        <v>4.5999999999999996</v>
      </c>
      <c r="L75" s="65" t="s">
        <v>26</v>
      </c>
      <c r="M75" s="65">
        <v>87</v>
      </c>
      <c r="N75" s="8">
        <v>3337871311582</v>
      </c>
      <c r="O75" s="44" t="str">
        <f>VLOOKUP(A75,'Preços 2017'!$C:$E,3,0)</f>
        <v>Importado</v>
      </c>
      <c r="P75" s="39">
        <f>IF($O75="Importado",VLOOKUP($F75,'[9]ST - Loreal Brasil'!$B$6:$CS$48,P$3,0),VLOOKUP($F75,'[9]ST - Loreal Brasil'!$B$6:$CS$48,P$2,0))</f>
        <v>0.74469090909090885</v>
      </c>
      <c r="Q75" s="39">
        <f>IF($O75="Importado",VLOOKUP($F75,'[9]ST - Loreal Brasil'!$B$6:$CS$48,Q$3,0),VLOOKUP($F75,'[9]ST - Loreal Brasil'!$B$6:$CS$48,Q$2,0))</f>
        <v>0.74463999999999975</v>
      </c>
      <c r="R75" s="39">
        <f>IF($O75="Importado",VLOOKUP($F75,'[9]ST - Loreal Brasil'!$B$6:$CS$48,R$3,0),VLOOKUP($F75,'[9]ST - Loreal Brasil'!$B$6:$CS$48,R$2,0))</f>
        <v>1.0527636363636361</v>
      </c>
      <c r="S75" s="39">
        <f>IF($O75="Importado",VLOOKUP($F75,'[9]ST - Loreal Brasil'!$B$6:$CS$48,S$3,0),VLOOKUP($F75,'[9]ST - Loreal Brasil'!$B$6:$CS$48,S$2,0))</f>
        <v>1.1186560000000001</v>
      </c>
      <c r="T75" s="39">
        <f>IF($O75="Importado",VLOOKUP($F75,'[9]ST - Loreal Brasil'!$B$6:$CS$48,T$3,0),VLOOKUP($F75,'[9]ST - Loreal Brasil'!$B$6:$CS$48,T$2,0))</f>
        <v>0.63639999999999997</v>
      </c>
      <c r="U75" s="39"/>
      <c r="V75" s="39"/>
      <c r="W75" s="39">
        <f>IF($O75="Importado",VLOOKUP($F75,'[9]ST - Loreal Brasil'!$B$6:$CS$48,W$3,0),VLOOKUP($F75,'[9]ST - Loreal Brasil'!$B$6:$CS$48,W$2,0))</f>
        <v>0.93280000000000007</v>
      </c>
      <c r="X75" s="39"/>
      <c r="Y75" s="39"/>
      <c r="Z75" s="39"/>
      <c r="AA75" s="39"/>
      <c r="AB75" s="39">
        <f>IF($O75="Importado",VLOOKUP($F75,'[9]ST - Loreal Brasil'!$B$6:$CS$48,AB$3,0),VLOOKUP($F75,'[9]ST - Loreal Brasil'!$B$6:$CS$48,AB$2,0))</f>
        <v>1.0416901408450707</v>
      </c>
      <c r="AC75" s="95">
        <v>72</v>
      </c>
    </row>
    <row r="76" spans="1:32" ht="15" customHeight="1">
      <c r="A76" s="3" t="s">
        <v>354</v>
      </c>
      <c r="B76" s="44" t="s">
        <v>540</v>
      </c>
      <c r="C76" s="5" t="s">
        <v>1196</v>
      </c>
      <c r="D76" s="9">
        <v>270</v>
      </c>
      <c r="E76" s="8">
        <f>VLOOKUP($A76,[10]Mara_Vichy!$B:$AR,24,0)</f>
        <v>3337871324834</v>
      </c>
      <c r="F76" s="44">
        <f>VLOOKUP(A76,[12]MARC_Vichy!$B:$C,2,0)</f>
        <v>33049910</v>
      </c>
      <c r="G76" s="7"/>
      <c r="H76" s="9">
        <v>3</v>
      </c>
      <c r="I76" s="83">
        <v>2.2999999999999998</v>
      </c>
      <c r="J76" s="83">
        <v>2.8</v>
      </c>
      <c r="K76" s="83">
        <v>8.5</v>
      </c>
      <c r="L76" s="65" t="s">
        <v>26</v>
      </c>
      <c r="M76" s="65">
        <v>24</v>
      </c>
      <c r="N76" s="8">
        <f>VLOOKUP($A76,[10]Mara_Vichy!$B:$AR,24,0)</f>
        <v>3337871324834</v>
      </c>
      <c r="O76" s="44" t="str">
        <f>VLOOKUP(A76,[11]MBEW_VICHY!$C:$G,5,0)</f>
        <v>Importado</v>
      </c>
      <c r="P76" s="39">
        <f>IF($O76="Importado",VLOOKUP($F76,'[9]ST - Loreal Brasil'!$B$6:$CS$48,P$3,0),VLOOKUP($F76,'[9]ST - Loreal Brasil'!$B$6:$CS$48,P$2,0))</f>
        <v>0.92610909090909099</v>
      </c>
      <c r="Q76" s="39">
        <f>IF($O76="Importado",VLOOKUP($F76,'[9]ST - Loreal Brasil'!$B$6:$CS$48,Q$3,0),VLOOKUP($F76,'[9]ST - Loreal Brasil'!$B$6:$CS$48,Q$2,0))</f>
        <v>0.92614399999999986</v>
      </c>
      <c r="R76" s="39">
        <f>IF($O76="Importado",VLOOKUP($F76,'[9]ST - Loreal Brasil'!$B$6:$CS$48,R$3,0),VLOOKUP($F76,'[9]ST - Loreal Brasil'!$B$6:$CS$48,R$2,0))</f>
        <v>0.91781818181818164</v>
      </c>
      <c r="S76" s="39">
        <f>IF($O76="Importado",VLOOKUP($F76,'[9]ST - Loreal Brasil'!$B$6:$CS$48,S$3,0),VLOOKUP($F76,'[9]ST - Loreal Brasil'!$B$6:$CS$48,S$2,0))</f>
        <v>1.0428799999999998</v>
      </c>
      <c r="T76" s="39">
        <f>IF($O76="Importado",VLOOKUP($F76,'[9]ST - Loreal Brasil'!$B$6:$CS$48,T$3,0),VLOOKUP($F76,'[9]ST - Loreal Brasil'!$B$6:$CS$48,T$2,0))</f>
        <v>0.57789999999999997</v>
      </c>
      <c r="U76" s="39"/>
      <c r="V76" s="39"/>
      <c r="W76" s="39">
        <f>IF($O76="Importado",VLOOKUP($F76,'[9]ST - Loreal Brasil'!$B$6:$CS$48,W$3,0),VLOOKUP($F76,'[9]ST - Loreal Brasil'!$B$6:$CS$48,W$2,0))</f>
        <v>1.1759999999999997</v>
      </c>
      <c r="X76" s="39"/>
      <c r="Y76" s="39"/>
      <c r="Z76" s="39"/>
      <c r="AA76" s="39"/>
      <c r="AB76" s="39">
        <f>IF($O76="Importado",VLOOKUP($F76,'[9]ST - Loreal Brasil'!$B$6:$CS$48,AB$3,0),VLOOKUP($F76,'[9]ST - Loreal Brasil'!$B$6:$CS$48,AB$2,0))</f>
        <v>1.2985915492957747</v>
      </c>
      <c r="AC76" s="95">
        <v>73</v>
      </c>
      <c r="AE76" s="64"/>
    </row>
    <row r="77" spans="1:32" ht="15" customHeight="1">
      <c r="A77" s="3" t="s">
        <v>896</v>
      </c>
      <c r="B77" s="44" t="s">
        <v>1178</v>
      </c>
      <c r="C77" s="5" t="s">
        <v>53</v>
      </c>
      <c r="D77" s="9">
        <v>24</v>
      </c>
      <c r="E77" s="8">
        <f>VLOOKUP($A77,[10]Mara_Vichy!$B:$AR,24,0)</f>
        <v>7899706134071</v>
      </c>
      <c r="F77" s="44" t="str">
        <f>VLOOKUP(A77,[12]MARC_Vichy!$B:$C,2,0)</f>
        <v>3304999002AA</v>
      </c>
      <c r="G77" s="7"/>
      <c r="H77" s="113">
        <v>3</v>
      </c>
      <c r="I77" s="83">
        <v>3.9</v>
      </c>
      <c r="J77" s="83">
        <v>4.4000000000000004</v>
      </c>
      <c r="K77" s="83">
        <v>14.25</v>
      </c>
      <c r="L77" s="65" t="s">
        <v>26</v>
      </c>
      <c r="M77" s="65">
        <v>65.5</v>
      </c>
      <c r="N77" s="8">
        <f>VLOOKUP($A77,[10]Mara_Vichy!$B:$AR,24,0)</f>
        <v>7899706134071</v>
      </c>
      <c r="O77" s="44" t="str">
        <f>VLOOKUP(A77,[11]MBEW_VICHY!$C:$G,5,0)</f>
        <v>Nacional</v>
      </c>
      <c r="P77" s="39">
        <f>IF($O77="Importado",VLOOKUP($F77,'[9]ST - Loreal Brasil'!$B$6:$CS$48,P$3,0),VLOOKUP($F77,'[9]ST - Loreal Brasil'!$B$6:$CS$48,P$2,0))</f>
        <v>0.40589999999999993</v>
      </c>
      <c r="Q77" s="39">
        <f>IF($O77="Importado",VLOOKUP($F77,'[9]ST - Loreal Brasil'!$B$6:$CS$48,Q$3,0),VLOOKUP($F77,'[9]ST - Loreal Brasil'!$B$6:$CS$48,Q$2,0))</f>
        <v>0.44390399999999985</v>
      </c>
      <c r="R77" s="39">
        <f>IF($O77="Importado",VLOOKUP($F77,'[9]ST - Loreal Brasil'!$B$6:$CS$48,R$3,0),VLOOKUP($F77,'[9]ST - Loreal Brasil'!$B$6:$CS$48,R$2,0))</f>
        <v>0.62760000000000016</v>
      </c>
      <c r="S77" s="39">
        <f>IF($O77="Importado",VLOOKUP($F77,'[9]ST - Loreal Brasil'!$B$6:$CS$48,S$3,0),VLOOKUP($F77,'[9]ST - Loreal Brasil'!$B$6:$CS$48,S$2,0))</f>
        <v>0.55161600000000011</v>
      </c>
      <c r="T77" s="39">
        <f>IF($O77="Importado",VLOOKUP($F77,'[9]ST - Loreal Brasil'!$B$6:$CS$48,T$3,0),VLOOKUP($F77,'[9]ST - Loreal Brasil'!$B$6:$CS$48,T$2,0))</f>
        <v>0</v>
      </c>
      <c r="U77" s="39"/>
      <c r="V77" s="39"/>
      <c r="W77" s="39">
        <f>IF($O77="Importado",VLOOKUP($F77,'[9]ST - Loreal Brasil'!$B$6:$CS$48,W$3,0),VLOOKUP($F77,'[9]ST - Loreal Brasil'!$B$6:$CS$48,W$2,0))</f>
        <v>0.35710843373493995</v>
      </c>
      <c r="X77" s="39"/>
      <c r="Y77" s="39"/>
      <c r="Z77" s="39"/>
      <c r="AA77" s="39"/>
      <c r="AB77" s="39">
        <f>IF($O77="Importado",VLOOKUP($F77,'[9]ST - Loreal Brasil'!$B$6:$CS$48,AB$3,0),VLOOKUP($F77,'[9]ST - Loreal Brasil'!$B$6:$CS$48,AB$2,0))</f>
        <v>0.84690140845070427</v>
      </c>
      <c r="AC77" s="95">
        <v>74</v>
      </c>
      <c r="AE77" s="64"/>
    </row>
    <row r="78" spans="1:32" ht="15" customHeight="1">
      <c r="A78" s="3" t="s">
        <v>895</v>
      </c>
      <c r="B78" s="44" t="s">
        <v>1179</v>
      </c>
      <c r="C78" s="5" t="s">
        <v>53</v>
      </c>
      <c r="D78" s="9">
        <v>24</v>
      </c>
      <c r="E78" s="8">
        <f>VLOOKUP($A78,[10]Mara_Vichy!$B:$AR,24,0)</f>
        <v>7899706149372</v>
      </c>
      <c r="F78" s="44" t="str">
        <f>VLOOKUP(A78,[12]MARC_Vichy!$B:$C,2,0)</f>
        <v>3304999002AA</v>
      </c>
      <c r="G78" s="7"/>
      <c r="H78" s="113">
        <v>3</v>
      </c>
      <c r="I78" s="83">
        <v>4.5</v>
      </c>
      <c r="J78" s="83">
        <v>3.8</v>
      </c>
      <c r="K78" s="83">
        <v>13.8</v>
      </c>
      <c r="L78" s="65" t="s">
        <v>26</v>
      </c>
      <c r="M78" s="65">
        <v>60</v>
      </c>
      <c r="N78" s="8">
        <f>VLOOKUP($A78,[10]Mara_Vichy!$B:$AR,24,0)</f>
        <v>7899706149372</v>
      </c>
      <c r="O78" s="44" t="str">
        <f>VLOOKUP(A78,[11]MBEW_VICHY!$C:$G,5,0)</f>
        <v>Nacional</v>
      </c>
      <c r="P78" s="39">
        <f>IF($O78="Importado",VLOOKUP($F78,'[9]ST - Loreal Brasil'!$B$6:$CS$48,P$3,0),VLOOKUP($F78,'[9]ST - Loreal Brasil'!$B$6:$CS$48,P$2,0))</f>
        <v>0.40589999999999993</v>
      </c>
      <c r="Q78" s="39">
        <f>IF($O78="Importado",VLOOKUP($F78,'[9]ST - Loreal Brasil'!$B$6:$CS$48,Q$3,0),VLOOKUP($F78,'[9]ST - Loreal Brasil'!$B$6:$CS$48,Q$2,0))</f>
        <v>0.44390399999999985</v>
      </c>
      <c r="R78" s="39">
        <f>IF($O78="Importado",VLOOKUP($F78,'[9]ST - Loreal Brasil'!$B$6:$CS$48,R$3,0),VLOOKUP($F78,'[9]ST - Loreal Brasil'!$B$6:$CS$48,R$2,0))</f>
        <v>0.62760000000000016</v>
      </c>
      <c r="S78" s="39">
        <f>IF($O78="Importado",VLOOKUP($F78,'[9]ST - Loreal Brasil'!$B$6:$CS$48,S$3,0),VLOOKUP($F78,'[9]ST - Loreal Brasil'!$B$6:$CS$48,S$2,0))</f>
        <v>0.55161600000000011</v>
      </c>
      <c r="T78" s="39">
        <f>IF($O78="Importado",VLOOKUP($F78,'[9]ST - Loreal Brasil'!$B$6:$CS$48,T$3,0),VLOOKUP($F78,'[9]ST - Loreal Brasil'!$B$6:$CS$48,T$2,0))</f>
        <v>0</v>
      </c>
      <c r="U78" s="39"/>
      <c r="V78" s="39"/>
      <c r="W78" s="39">
        <f>IF($O78="Importado",VLOOKUP($F78,'[9]ST - Loreal Brasil'!$B$6:$CS$48,W$3,0),VLOOKUP($F78,'[9]ST - Loreal Brasil'!$B$6:$CS$48,W$2,0))</f>
        <v>0.35710843373493995</v>
      </c>
      <c r="X78" s="39"/>
      <c r="Y78" s="39"/>
      <c r="Z78" s="39"/>
      <c r="AA78" s="39"/>
      <c r="AB78" s="39">
        <f>IF($O78="Importado",VLOOKUP($F78,'[9]ST - Loreal Brasil'!$B$6:$CS$48,AB$3,0),VLOOKUP($F78,'[9]ST - Loreal Brasil'!$B$6:$CS$48,AB$2,0))</f>
        <v>0.84690140845070427</v>
      </c>
      <c r="AC78" s="95">
        <v>75</v>
      </c>
      <c r="AE78" s="64"/>
    </row>
    <row r="79" spans="1:32" ht="15" customHeight="1">
      <c r="A79" s="3" t="s">
        <v>330</v>
      </c>
      <c r="B79" s="44" t="s">
        <v>372</v>
      </c>
      <c r="C79" s="5" t="s">
        <v>18</v>
      </c>
      <c r="D79" s="9">
        <v>6</v>
      </c>
      <c r="E79" s="8">
        <f>VLOOKUP($A79,[10]Mara_Vichy!$B:$AR,24,0)</f>
        <v>3337871325763</v>
      </c>
      <c r="F79" s="44" t="str">
        <f>VLOOKUP(A79,[12]MARC_Vichy!$B:$C,2,0)</f>
        <v>3304999002AA</v>
      </c>
      <c r="G79" s="7"/>
      <c r="H79" s="113">
        <v>3</v>
      </c>
      <c r="I79" s="83">
        <v>5</v>
      </c>
      <c r="J79" s="83">
        <v>5</v>
      </c>
      <c r="K79" s="83">
        <v>18.399999999999999</v>
      </c>
      <c r="L79" s="65" t="s">
        <v>26</v>
      </c>
      <c r="M79" s="65">
        <v>180</v>
      </c>
      <c r="N79" s="8">
        <f>VLOOKUP($A79,[10]Mara_Vichy!$B:$AR,24,0)</f>
        <v>3337871325763</v>
      </c>
      <c r="O79" s="44" t="str">
        <f>VLOOKUP(A79,[11]MBEW_VICHY!$C:$G,5,0)</f>
        <v>Importado</v>
      </c>
      <c r="P79" s="39">
        <f>IF($O79="Importado",VLOOKUP($F79,'[9]ST - Loreal Brasil'!$B$6:$CS$48,P$3,0),VLOOKUP($F79,'[9]ST - Loreal Brasil'!$B$6:$CS$48,P$2,0))</f>
        <v>0.53370909090909091</v>
      </c>
      <c r="Q79" s="39">
        <f>IF($O79="Importado",VLOOKUP($F79,'[9]ST - Loreal Brasil'!$B$6:$CS$48,Q$3,0),VLOOKUP($F79,'[9]ST - Loreal Brasil'!$B$6:$CS$48,Q$2,0))</f>
        <v>0.5751679999999999</v>
      </c>
      <c r="R79" s="39">
        <f>IF($O79="Importado",VLOOKUP($F79,'[9]ST - Loreal Brasil'!$B$6:$CS$48,R$3,0),VLOOKUP($F79,'[9]ST - Loreal Brasil'!$B$6:$CS$48,R$2,0))</f>
        <v>0.77556363636363645</v>
      </c>
      <c r="S79" s="39">
        <f>IF($O79="Importado",VLOOKUP($F79,'[9]ST - Loreal Brasil'!$B$6:$CS$48,S$3,0),VLOOKUP($F79,'[9]ST - Loreal Brasil'!$B$6:$CS$48,S$2,0))</f>
        <v>0.69267199999999995</v>
      </c>
      <c r="T79" s="39">
        <f>IF($O79="Importado",VLOOKUP($F79,'[9]ST - Loreal Brasil'!$B$6:$CS$48,T$3,0),VLOOKUP($F79,'[9]ST - Loreal Brasil'!$B$6:$CS$48,T$2,0))</f>
        <v>0</v>
      </c>
      <c r="U79" s="39"/>
      <c r="V79" s="39"/>
      <c r="W79" s="39">
        <f>IF($O79="Importado",VLOOKUP($F79,'[9]ST - Loreal Brasil'!$B$6:$CS$48,W$3,0),VLOOKUP($F79,'[9]ST - Loreal Brasil'!$B$6:$CS$48,W$2,0))</f>
        <v>0.48048192771084342</v>
      </c>
      <c r="X79" s="39"/>
      <c r="Y79" s="39"/>
      <c r="Z79" s="39"/>
      <c r="AA79" s="39"/>
      <c r="AB79" s="39">
        <f>IF($O79="Importado",VLOOKUP($F79,'[9]ST - Loreal Brasil'!$B$6:$CS$48,AB$3,0),VLOOKUP($F79,'[9]ST - Loreal Brasil'!$B$6:$CS$48,AB$2,0))</f>
        <v>0.90647887323943666</v>
      </c>
      <c r="AC79" s="95">
        <v>76</v>
      </c>
      <c r="AE79" s="64"/>
    </row>
    <row r="80" spans="1:32" ht="15" customHeight="1">
      <c r="A80" s="3" t="s">
        <v>893</v>
      </c>
      <c r="B80" s="44" t="s">
        <v>1180</v>
      </c>
      <c r="C80" s="5" t="s">
        <v>862</v>
      </c>
      <c r="D80" s="9">
        <v>24</v>
      </c>
      <c r="E80" s="8">
        <f>VLOOKUP($A80,[10]Mara_Vichy!$B:$AR,24,0)</f>
        <v>7899706149112</v>
      </c>
      <c r="F80" s="44" t="str">
        <f>VLOOKUP(A80,[12]MARC_Vichy!$B:$C,2,0)</f>
        <v>3304999002AA</v>
      </c>
      <c r="G80" s="7"/>
      <c r="H80" s="113">
        <v>3</v>
      </c>
      <c r="I80" s="83">
        <v>4.5</v>
      </c>
      <c r="J80" s="83">
        <v>3.8</v>
      </c>
      <c r="K80" s="83">
        <v>13.8</v>
      </c>
      <c r="L80" s="65" t="s">
        <v>26</v>
      </c>
      <c r="M80" s="65">
        <v>60</v>
      </c>
      <c r="N80" s="8">
        <f>VLOOKUP($A80,[10]Mara_Vichy!$B:$AR,24,0)</f>
        <v>7899706149112</v>
      </c>
      <c r="O80" s="44" t="str">
        <f>VLOOKUP(A80,[11]MBEW_VICHY!$C:$G,5,0)</f>
        <v>Nacional</v>
      </c>
      <c r="P80" s="39">
        <f>IF($O80="Importado",VLOOKUP($F80,'[9]ST - Loreal Brasil'!$B$6:$CS$48,P$3,0),VLOOKUP($F80,'[9]ST - Loreal Brasil'!$B$6:$CS$48,P$2,0))</f>
        <v>0.40589999999999993</v>
      </c>
      <c r="Q80" s="39">
        <f>IF($O80="Importado",VLOOKUP($F80,'[9]ST - Loreal Brasil'!$B$6:$CS$48,Q$3,0),VLOOKUP($F80,'[9]ST - Loreal Brasil'!$B$6:$CS$48,Q$2,0))</f>
        <v>0.44390399999999985</v>
      </c>
      <c r="R80" s="39">
        <f>IF($O80="Importado",VLOOKUP($F80,'[9]ST - Loreal Brasil'!$B$6:$CS$48,R$3,0),VLOOKUP($F80,'[9]ST - Loreal Brasil'!$B$6:$CS$48,R$2,0))</f>
        <v>0.62760000000000016</v>
      </c>
      <c r="S80" s="39">
        <f>IF($O80="Importado",VLOOKUP($F80,'[9]ST - Loreal Brasil'!$B$6:$CS$48,S$3,0),VLOOKUP($F80,'[9]ST - Loreal Brasil'!$B$6:$CS$48,S$2,0))</f>
        <v>0.55161600000000011</v>
      </c>
      <c r="T80" s="39">
        <f>IF($O80="Importado",VLOOKUP($F80,'[9]ST - Loreal Brasil'!$B$6:$CS$48,T$3,0),VLOOKUP($F80,'[9]ST - Loreal Brasil'!$B$6:$CS$48,T$2,0))</f>
        <v>0</v>
      </c>
      <c r="U80" s="39"/>
      <c r="V80" s="39"/>
      <c r="W80" s="39">
        <f>IF($O80="Importado",VLOOKUP($F80,'[9]ST - Loreal Brasil'!$B$6:$CS$48,W$3,0),VLOOKUP($F80,'[9]ST - Loreal Brasil'!$B$6:$CS$48,W$2,0))</f>
        <v>0.35710843373493995</v>
      </c>
      <c r="X80" s="39"/>
      <c r="Y80" s="39"/>
      <c r="Z80" s="39"/>
      <c r="AA80" s="39"/>
      <c r="AB80" s="39">
        <f>IF($O80="Importado",VLOOKUP($F80,'[9]ST - Loreal Brasil'!$B$6:$CS$48,AB$3,0),VLOOKUP($F80,'[9]ST - Loreal Brasil'!$B$6:$CS$48,AB$2,0))</f>
        <v>0.84690140845070427</v>
      </c>
      <c r="AC80" s="95">
        <v>77</v>
      </c>
      <c r="AE80" s="64"/>
    </row>
    <row r="81" spans="1:31" ht="15" customHeight="1">
      <c r="A81" s="3" t="s">
        <v>892</v>
      </c>
      <c r="B81" s="44" t="s">
        <v>1181</v>
      </c>
      <c r="C81" s="5" t="s">
        <v>862</v>
      </c>
      <c r="D81" s="9">
        <v>24</v>
      </c>
      <c r="E81" s="8">
        <f>VLOOKUP($A81,[10]Mara_Vichy!$B:$AR,24,0)</f>
        <v>7899706146968</v>
      </c>
      <c r="F81" s="44" t="str">
        <f>VLOOKUP(A81,[12]MARC_Vichy!$B:$C,2,0)</f>
        <v>3304999002AA</v>
      </c>
      <c r="G81" s="7"/>
      <c r="H81" s="113">
        <v>3</v>
      </c>
      <c r="I81" s="83">
        <v>4.9000000000000004</v>
      </c>
      <c r="J81" s="83">
        <v>4</v>
      </c>
      <c r="K81" s="83">
        <v>12.2</v>
      </c>
      <c r="L81" s="65" t="s">
        <v>26</v>
      </c>
      <c r="M81" s="65">
        <v>55</v>
      </c>
      <c r="N81" s="8">
        <f>VLOOKUP($A81,[10]Mara_Vichy!$B:$AR,24,0)</f>
        <v>7899706146968</v>
      </c>
      <c r="O81" s="44" t="str">
        <f>VLOOKUP(A81,[11]MBEW_VICHY!$C:$G,5,0)</f>
        <v>Nacional</v>
      </c>
      <c r="P81" s="39">
        <f>IF($O81="Importado",VLOOKUP($F81,'[9]ST - Loreal Brasil'!$B$6:$CS$48,P$3,0),VLOOKUP($F81,'[9]ST - Loreal Brasil'!$B$6:$CS$48,P$2,0))</f>
        <v>0.40589999999999993</v>
      </c>
      <c r="Q81" s="39">
        <f>IF($O81="Importado",VLOOKUP($F81,'[9]ST - Loreal Brasil'!$B$6:$CS$48,Q$3,0),VLOOKUP($F81,'[9]ST - Loreal Brasil'!$B$6:$CS$48,Q$2,0))</f>
        <v>0.44390399999999985</v>
      </c>
      <c r="R81" s="39">
        <f>IF($O81="Importado",VLOOKUP($F81,'[9]ST - Loreal Brasil'!$B$6:$CS$48,R$3,0),VLOOKUP($F81,'[9]ST - Loreal Brasil'!$B$6:$CS$48,R$2,0))</f>
        <v>0.62760000000000016</v>
      </c>
      <c r="S81" s="39">
        <f>IF($O81="Importado",VLOOKUP($F81,'[9]ST - Loreal Brasil'!$B$6:$CS$48,S$3,0),VLOOKUP($F81,'[9]ST - Loreal Brasil'!$B$6:$CS$48,S$2,0))</f>
        <v>0.55161600000000011</v>
      </c>
      <c r="T81" s="39">
        <f>IF($O81="Importado",VLOOKUP($F81,'[9]ST - Loreal Brasil'!$B$6:$CS$48,T$3,0),VLOOKUP($F81,'[9]ST - Loreal Brasil'!$B$6:$CS$48,T$2,0))</f>
        <v>0</v>
      </c>
      <c r="U81" s="39"/>
      <c r="V81" s="39"/>
      <c r="W81" s="39">
        <f>IF($O81="Importado",VLOOKUP($F81,'[9]ST - Loreal Brasil'!$B$6:$CS$48,W$3,0),VLOOKUP($F81,'[9]ST - Loreal Brasil'!$B$6:$CS$48,W$2,0))</f>
        <v>0.35710843373493995</v>
      </c>
      <c r="X81" s="39"/>
      <c r="Y81" s="39"/>
      <c r="Z81" s="39"/>
      <c r="AA81" s="39"/>
      <c r="AB81" s="39">
        <f>IF($O81="Importado",VLOOKUP($F81,'[9]ST - Loreal Brasil'!$B$6:$CS$48,AB$3,0),VLOOKUP($F81,'[9]ST - Loreal Brasil'!$B$6:$CS$48,AB$2,0))</f>
        <v>0.84690140845070427</v>
      </c>
      <c r="AC81" s="95">
        <v>78</v>
      </c>
      <c r="AE81" s="64"/>
    </row>
    <row r="82" spans="1:31" ht="15" customHeight="1">
      <c r="A82" s="3" t="s">
        <v>1166</v>
      </c>
      <c r="B82" s="44" t="s">
        <v>1184</v>
      </c>
      <c r="C82" s="5" t="s">
        <v>32</v>
      </c>
      <c r="D82" s="9">
        <v>36</v>
      </c>
      <c r="E82" s="8">
        <f>VLOOKUP($A82,[10]Mara_Vichy!$B:$AR,24,0)</f>
        <v>3337875594516</v>
      </c>
      <c r="F82" s="44">
        <f>VLOOKUP(A82,[12]MARC_Vichy!$B:$C,2,0)</f>
        <v>33049910</v>
      </c>
      <c r="G82" s="7"/>
      <c r="H82" s="9">
        <v>3</v>
      </c>
      <c r="I82" s="83">
        <v>4.6500000000000004</v>
      </c>
      <c r="J82" s="83">
        <v>4.6500000000000004</v>
      </c>
      <c r="K82" s="83">
        <v>11.15</v>
      </c>
      <c r="L82" s="65" t="s">
        <v>26</v>
      </c>
      <c r="M82" s="65">
        <v>109.6</v>
      </c>
      <c r="N82" s="8">
        <v>3337875627337</v>
      </c>
      <c r="O82" s="44" t="str">
        <f>VLOOKUP(A82,[11]MBEW_VICHY!$C:$G,5,0)</f>
        <v>Importado</v>
      </c>
      <c r="P82" s="39">
        <f>IF($O82="Importado",VLOOKUP($F82,'[9]ST - Loreal Brasil'!$B$6:$CS$48,P$3,0),VLOOKUP($F82,'[9]ST - Loreal Brasil'!$B$6:$CS$48,P$2,0))</f>
        <v>0.92610909090909099</v>
      </c>
      <c r="Q82" s="39">
        <f>IF($O82="Importado",VLOOKUP($F82,'[9]ST - Loreal Brasil'!$B$6:$CS$48,Q$3,0),VLOOKUP($F82,'[9]ST - Loreal Brasil'!$B$6:$CS$48,Q$2,0))</f>
        <v>0.92614399999999986</v>
      </c>
      <c r="R82" s="39">
        <f>IF($O82="Importado",VLOOKUP($F82,'[9]ST - Loreal Brasil'!$B$6:$CS$48,R$3,0),VLOOKUP($F82,'[9]ST - Loreal Brasil'!$B$6:$CS$48,R$2,0))</f>
        <v>0.91781818181818164</v>
      </c>
      <c r="S82" s="39">
        <f>IF($O82="Importado",VLOOKUP($F82,'[9]ST - Loreal Brasil'!$B$6:$CS$48,S$3,0),VLOOKUP($F82,'[9]ST - Loreal Brasil'!$B$6:$CS$48,S$2,0))</f>
        <v>1.0428799999999998</v>
      </c>
      <c r="T82" s="39">
        <f>IF($O82="Importado",VLOOKUP($F82,'[9]ST - Loreal Brasil'!$B$6:$CS$48,T$3,0),VLOOKUP($F82,'[9]ST - Loreal Brasil'!$B$6:$CS$48,T$2,0))</f>
        <v>0.57789999999999997</v>
      </c>
      <c r="U82" s="39"/>
      <c r="V82" s="39"/>
      <c r="W82" s="39">
        <f>IF($O82="Importado",VLOOKUP($F82,'[9]ST - Loreal Brasil'!$B$6:$CS$48,W$3,0),VLOOKUP($F82,'[9]ST - Loreal Brasil'!$B$6:$CS$48,W$2,0))</f>
        <v>1.1759999999999997</v>
      </c>
      <c r="X82" s="39"/>
      <c r="Y82" s="39"/>
      <c r="Z82" s="39"/>
      <c r="AA82" s="39"/>
      <c r="AB82" s="39">
        <f>IF($O82="Importado",VLOOKUP($F82,'[9]ST - Loreal Brasil'!$B$6:$CS$48,AB$3,0),VLOOKUP($F82,'[9]ST - Loreal Brasil'!$B$6:$CS$48,AB$2,0))</f>
        <v>1.2985915492957747</v>
      </c>
      <c r="AC82" s="95">
        <v>79</v>
      </c>
      <c r="AE82" s="64"/>
    </row>
  </sheetData>
  <mergeCells count="2">
    <mergeCell ref="A1:O1"/>
    <mergeCell ref="P1:AB1"/>
  </mergeCells>
  <conditionalFormatting sqref="A83:A1048576 A1 A3:A53">
    <cfRule type="duplicateValues" dxfId="92" priority="11"/>
  </conditionalFormatting>
  <conditionalFormatting sqref="A54:A57">
    <cfRule type="duplicateValues" dxfId="91" priority="9"/>
  </conditionalFormatting>
  <conditionalFormatting sqref="A2">
    <cfRule type="duplicateValues" dxfId="90" priority="7"/>
  </conditionalFormatting>
  <conditionalFormatting sqref="A58:A74">
    <cfRule type="duplicateValues" dxfId="89" priority="418"/>
  </conditionalFormatting>
  <conditionalFormatting sqref="A75">
    <cfRule type="duplicateValues" dxfId="88" priority="426"/>
  </conditionalFormatting>
  <conditionalFormatting sqref="A76:A82">
    <cfRule type="duplicateValues" dxfId="87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F10"/>
  <sheetViews>
    <sheetView workbookViewId="0">
      <selection activeCell="F22" sqref="F22"/>
    </sheetView>
  </sheetViews>
  <sheetFormatPr defaultRowHeight="15"/>
  <cols>
    <col min="1" max="1" width="11.7109375" customWidth="1"/>
    <col min="2" max="2" width="44.28515625" bestFit="1" customWidth="1"/>
    <col min="3" max="3" width="3.5703125" customWidth="1"/>
    <col min="4" max="4" width="9.7109375" bestFit="1" customWidth="1"/>
    <col min="5" max="5" width="38.85546875" bestFit="1" customWidth="1"/>
  </cols>
  <sheetData>
    <row r="1" spans="1:6">
      <c r="A1" t="s">
        <v>443</v>
      </c>
      <c r="D1" t="s">
        <v>442</v>
      </c>
    </row>
    <row r="2" spans="1:6">
      <c r="A2" s="69" t="s">
        <v>22</v>
      </c>
      <c r="B2" s="69" t="s">
        <v>184</v>
      </c>
      <c r="D2" s="71" t="s">
        <v>429</v>
      </c>
      <c r="E2" s="71" t="s">
        <v>448</v>
      </c>
      <c r="F2" t="s">
        <v>452</v>
      </c>
    </row>
    <row r="3" spans="1:6">
      <c r="A3" s="70"/>
    </row>
    <row r="5" spans="1:6">
      <c r="A5" s="69" t="s">
        <v>39</v>
      </c>
      <c r="B5" s="69" t="s">
        <v>189</v>
      </c>
      <c r="D5" s="71" t="s">
        <v>446</v>
      </c>
      <c r="E5" s="71" t="s">
        <v>450</v>
      </c>
      <c r="F5" t="s">
        <v>451</v>
      </c>
    </row>
    <row r="7" spans="1:6">
      <c r="A7" s="59" t="s">
        <v>453</v>
      </c>
      <c r="B7" s="59"/>
    </row>
    <row r="8" spans="1:6">
      <c r="A8" s="73" t="s">
        <v>406</v>
      </c>
      <c r="B8" s="59" t="s">
        <v>357</v>
      </c>
    </row>
    <row r="9" spans="1:6">
      <c r="A9" s="59" t="s">
        <v>435</v>
      </c>
      <c r="B9" s="59" t="s">
        <v>436</v>
      </c>
    </row>
    <row r="10" spans="1:6">
      <c r="A10" t="s">
        <v>437</v>
      </c>
      <c r="B10" t="s">
        <v>438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sqref="A1:AE27"/>
    </sheetView>
  </sheetViews>
  <sheetFormatPr defaultRowHeight="15"/>
  <sheetData>
    <row r="1" spans="1:1">
      <c r="A1" t="s">
        <v>128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94</v>
      </c>
    </row>
    <row r="6" spans="1:1">
      <c r="A6" t="s">
        <v>75</v>
      </c>
    </row>
    <row r="7" spans="1:1">
      <c r="A7" t="s">
        <v>79</v>
      </c>
    </row>
    <row r="8" spans="1:1">
      <c r="A8" t="s">
        <v>80</v>
      </c>
    </row>
    <row r="9" spans="1:1">
      <c r="A9" t="s">
        <v>71</v>
      </c>
    </row>
    <row r="10" spans="1:1">
      <c r="A10" t="s">
        <v>81</v>
      </c>
    </row>
    <row r="11" spans="1:1">
      <c r="A11" t="s">
        <v>82</v>
      </c>
    </row>
    <row r="12" spans="1:1">
      <c r="A12" t="s">
        <v>70</v>
      </c>
    </row>
    <row r="13" spans="1:1">
      <c r="A13" t="s">
        <v>84</v>
      </c>
    </row>
    <row r="14" spans="1:1">
      <c r="A14" t="s">
        <v>83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72</v>
      </c>
    </row>
    <row r="20" spans="1:1">
      <c r="A20" t="s">
        <v>68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74</v>
      </c>
    </row>
    <row r="25" spans="1:1">
      <c r="A25" t="s">
        <v>73</v>
      </c>
    </row>
    <row r="26" spans="1:1">
      <c r="A26" t="s">
        <v>92</v>
      </c>
    </row>
    <row r="27" spans="1:1">
      <c r="A27" t="s">
        <v>69</v>
      </c>
    </row>
    <row r="28" spans="1:1">
      <c r="A28" t="s">
        <v>93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R75"/>
  <sheetViews>
    <sheetView tabSelected="1" topLeftCell="A8" zoomScale="80" zoomScaleNormal="80" workbookViewId="0">
      <selection activeCell="F9" sqref="F9"/>
    </sheetView>
  </sheetViews>
  <sheetFormatPr defaultRowHeight="12.75"/>
  <cols>
    <col min="1" max="1" width="18.42578125" style="26" customWidth="1"/>
    <col min="2" max="2" width="17.42578125" style="26" customWidth="1"/>
    <col min="3" max="3" width="40.28515625" style="26" bestFit="1" customWidth="1"/>
    <col min="4" max="4" width="9.85546875" style="26" customWidth="1"/>
    <col min="5" max="5" width="15.7109375" style="27" customWidth="1"/>
    <col min="6" max="6" width="10.85546875" style="26" customWidth="1"/>
    <col min="7" max="7" width="9.140625" style="26" customWidth="1"/>
    <col min="8" max="8" width="10.5703125" style="26" customWidth="1"/>
    <col min="9" max="9" width="13.140625" style="26" bestFit="1" customWidth="1"/>
    <col min="10" max="10" width="15.85546875" style="26" bestFit="1" customWidth="1"/>
    <col min="11" max="11" width="13.7109375" style="26" bestFit="1" customWidth="1"/>
    <col min="12" max="13" width="9.140625" style="26" customWidth="1"/>
    <col min="14" max="14" width="12.140625" style="26" customWidth="1"/>
    <col min="15" max="15" width="9.140625" style="26" customWidth="1"/>
    <col min="16" max="16" width="9.140625" style="26" hidden="1" customWidth="1"/>
    <col min="17" max="17" width="12.7109375" style="26" customWidth="1"/>
    <col min="18" max="18" width="9.140625" style="26" customWidth="1"/>
    <col min="19" max="19" width="12.28515625" style="26" customWidth="1"/>
    <col min="20" max="23" width="9.140625" style="26" customWidth="1"/>
    <col min="24" max="24" width="16.5703125" style="26" customWidth="1"/>
    <col min="25" max="25" width="9.7109375" style="26" customWidth="1"/>
    <col min="26" max="28" width="9.140625" style="26" hidden="1" customWidth="1"/>
    <col min="29" max="29" width="18.42578125" style="26" hidden="1" customWidth="1"/>
    <col min="30" max="32" width="9.140625" style="26" hidden="1" customWidth="1"/>
    <col min="33" max="33" width="12.7109375" style="26" customWidth="1"/>
    <col min="34" max="16384" width="9.140625" style="26"/>
  </cols>
  <sheetData>
    <row r="1" spans="1:44" s="19" customFormat="1" ht="40.5" customHeight="1" thickBot="1">
      <c r="A1" s="81"/>
      <c r="B1" s="18" t="s">
        <v>147</v>
      </c>
      <c r="D1" s="26"/>
      <c r="E1" s="20"/>
    </row>
    <row r="2" spans="1:44" s="19" customFormat="1" ht="32.25" customHeight="1" thickBot="1">
      <c r="A2" s="21" t="s">
        <v>121</v>
      </c>
      <c r="B2" s="22"/>
      <c r="D2" s="26"/>
      <c r="E2" s="20"/>
    </row>
    <row r="3" spans="1:44" s="19" customFormat="1" ht="29.25" customHeight="1">
      <c r="A3" s="23" t="s">
        <v>122</v>
      </c>
      <c r="B3" s="82" t="s">
        <v>128</v>
      </c>
      <c r="D3" s="26"/>
      <c r="E3" s="20"/>
    </row>
    <row r="4" spans="1:44" s="19" customFormat="1" ht="29.25" customHeight="1" thickBot="1">
      <c r="A4" s="23"/>
      <c r="B4" s="24"/>
      <c r="D4" s="26" t="s">
        <v>1161</v>
      </c>
      <c r="E4" s="20"/>
      <c r="L4" s="84"/>
    </row>
    <row r="5" spans="1:44" s="19" customFormat="1" ht="15" customHeight="1">
      <c r="D5" s="26"/>
      <c r="E5" s="20"/>
      <c r="F5" s="134">
        <v>43191</v>
      </c>
      <c r="G5" s="135"/>
      <c r="H5" s="135"/>
      <c r="I5" s="135"/>
      <c r="J5" s="135"/>
      <c r="K5" s="135"/>
      <c r="L5" s="135"/>
      <c r="M5" s="135"/>
      <c r="N5" s="135"/>
      <c r="O5" s="136"/>
      <c r="Z5" s="88"/>
      <c r="AA5" s="20"/>
      <c r="AB5" s="88"/>
      <c r="AC5" s="88"/>
      <c r="AD5" s="88"/>
      <c r="AE5" s="88"/>
      <c r="AF5" s="88"/>
      <c r="AG5" s="88"/>
    </row>
    <row r="6" spans="1:44" s="19" customFormat="1" ht="40.5" customHeight="1">
      <c r="A6" s="40" t="s">
        <v>67</v>
      </c>
      <c r="B6" s="40" t="s">
        <v>63</v>
      </c>
      <c r="C6" s="40" t="s">
        <v>64</v>
      </c>
      <c r="D6" s="40" t="s">
        <v>65</v>
      </c>
      <c r="E6" s="35" t="s">
        <v>160</v>
      </c>
      <c r="F6" s="49" t="s">
        <v>123</v>
      </c>
      <c r="G6" s="41" t="s">
        <v>154</v>
      </c>
      <c r="H6" s="42" t="s">
        <v>129</v>
      </c>
      <c r="I6" s="42" t="s">
        <v>66</v>
      </c>
      <c r="J6" s="42" t="s">
        <v>130</v>
      </c>
      <c r="K6" s="42" t="s">
        <v>155</v>
      </c>
      <c r="L6" s="42" t="s">
        <v>156</v>
      </c>
      <c r="M6" s="42" t="s">
        <v>365</v>
      </c>
      <c r="N6" s="42" t="s">
        <v>157</v>
      </c>
      <c r="O6" s="43" t="s">
        <v>158</v>
      </c>
      <c r="P6" s="19" t="s">
        <v>1210</v>
      </c>
      <c r="Z6" s="88" t="s">
        <v>12</v>
      </c>
      <c r="AA6" s="88" t="s">
        <v>720</v>
      </c>
      <c r="AB6" s="88" t="s">
        <v>721</v>
      </c>
      <c r="AC6" s="88" t="s">
        <v>722</v>
      </c>
      <c r="AD6" s="88" t="s">
        <v>723</v>
      </c>
      <c r="AE6" s="88" t="s">
        <v>724</v>
      </c>
      <c r="AF6" s="88" t="s">
        <v>725</v>
      </c>
      <c r="AG6" s="88"/>
    </row>
    <row r="7" spans="1:44" s="25" customFormat="1" ht="24.95" customHeight="1">
      <c r="A7" s="128" t="s">
        <v>124</v>
      </c>
      <c r="B7" s="28" t="s">
        <v>162</v>
      </c>
      <c r="C7" s="74" t="str">
        <f>VLOOKUP(B7,'Informações Técnicas'!$A:$B,2,0)</f>
        <v>VCY AGUA TERMAL 50ML</v>
      </c>
      <c r="D7" s="29" t="str">
        <f>VLOOKUP(B7,'Informações Técnicas'!$A:$C,3,0)</f>
        <v>50 ml</v>
      </c>
      <c r="E7" s="36">
        <f>VLOOKUP(B7,'Informações Técnicas'!$A:$E,5,0)</f>
        <v>3337871308629</v>
      </c>
      <c r="F7" s="50" t="str">
        <f>IF(OR($B$3="Escolha o Estado",$B$3=""),"",IF(OR($B$3="MA",$B$3="RN"),VLOOKUP(VLOOKUP($B7,'Informações Técnicas'!$A:$M,6,0),ICMS!$B:$AE,HLOOKUP($B$3&amp;" "&amp;VLOOKUP('Tabela de Preços'!B7,'Informações Técnicas'!$A:$O,15,0),ICMS!$1:$3,3,0),0)/100,VLOOKUP(VLOOKUP($B7,'Informações Técnicas'!$A:$M,6,0),ICMS!$B:$AE,HLOOKUP($B$3,ICMS!$2:$3,2,0),0)/100))</f>
        <v/>
      </c>
      <c r="G7" s="37" t="str">
        <f>IF(OR($B$3="Escolha o estado",$A$1=""),"",(IFERROR(HLOOKUP($B$3,'Informações Técnicas'!$O$4:$AC$153,VLOOKUP($B7,'Informações Técnicas'!$A:$AC,29,FALSE),FALSE),0)))</f>
        <v/>
      </c>
      <c r="H7" s="48">
        <f>IFERROR(VLOOKUP(B7,'Preços 2017'!$C:$H,6,0),VLOOKUP(B7,'Preços 2017'!$B:$H,7,0))</f>
        <v>49.9</v>
      </c>
      <c r="I7" s="30" t="str">
        <f>IF($A$1='Preços 2017'!$L$2,IFERROR(VLOOKUP('Tabela de Preços'!$B7,'Preços 2017'!$C:$N,10,0),VLOOKUP('Tabela de Preços'!$B7,'Preços 2017'!$B:$N,11,0)),IF($A$1='Preços 2017'!$M$2,IFERROR(VLOOKUP('Tabela de Preços'!$B7,'Preços 2017'!$C:$N,11,0),VLOOKUP('Tabela de Preços'!$B7,'Preços 2017'!$B:$N,12,0)),IF($A$1='Preços 2017'!$N$2,IFERROR(VLOOKUP('Tabela de Preços'!$B7,'Preços 2017'!$C:$N,12,0),VLOOKUP('Tabela de Preços'!$B7,'Preços 2017'!$B:$N,13,0)),"")))</f>
        <v/>
      </c>
      <c r="J7" s="31" t="str">
        <f t="shared" ref="J7:J50" si="0">IFERROR(IF($B$3="Escolha o Estado","",(I7*(1-$B$4-(IF(F7&lt;17%,0,F7-17%))))),"")</f>
        <v/>
      </c>
      <c r="K7" s="31" t="str">
        <f>IF(OR($B$3="Escolha o estado",$A$1=""),"",IF(OR($B$3="RJ",$B$3="SP",$B$3="MG",$B$3="RS",$B$3="SC",$B$3="AP",$B$3="PR"),IFERROR((J7+M7)*(1+G7),0),0))</f>
        <v/>
      </c>
      <c r="L7" s="31" t="str">
        <f>IFERROR(IF(OR($B$3="Escolha o estado",$A$1=""),"",IF(OR($B$3="SP",$B$3="MG",$B$3="RS",$B$3="PR",$B$3="SC"),(K7*$F7)-(J7*IF(VLOOKUP($B7,'Informações Técnicas'!$A:$O,15,FALSE)="Importado",4%,12%)),IF($B$3="RJ",(K7*$F7)-(J7*14%),IF(OR($B$3="AP"),(K7*$F7)-(J7*IF(VLOOKUP($B7,'Informações Técnicas'!$A:$O,15,FALSE)="importado",4%,7%)),0))))*IF($G7&gt;0,1,0),"")</f>
        <v/>
      </c>
      <c r="M7" s="31" t="str">
        <f>IF($B$3="Escolha o Estado","",IF(IFERROR(VLOOKUP(B7,'Preços 2017'!C:K,9,0),VLOOKUP(B7,'Preços 2017'!B:K,10,0))=22%,'Tabela de Preços'!J7*0.22,0))</f>
        <v/>
      </c>
      <c r="N7" s="31" t="str">
        <f>IF(OR($B$3="Escolha o estado",$A$1=""),"",IF(G7&gt;0,J7+L7+M7,J7+L7+M7))</f>
        <v/>
      </c>
      <c r="O7" s="32" t="str">
        <f>IFERROR(IF($B$3="Escolha o estado","",IF(G7=0,AF7/H7,(1-N7/H7))),"")</f>
        <v/>
      </c>
      <c r="P7" s="100" t="str">
        <f>VLOOKUP(B7,[13]PV_Vichy!$A:$C,3,0)</f>
        <v>P1300488</v>
      </c>
      <c r="Q7" s="100"/>
      <c r="R7" s="100"/>
      <c r="S7" s="100"/>
      <c r="T7" s="100"/>
      <c r="U7" s="100"/>
      <c r="V7" s="100"/>
      <c r="W7" s="100"/>
      <c r="X7" s="105"/>
      <c r="Y7" s="19"/>
      <c r="Z7" s="25" t="str">
        <f>VLOOKUP(B7,'Preços 2017'!$C:$E,3,0)</f>
        <v>Importado</v>
      </c>
      <c r="AA7" s="91">
        <f>IF(VLOOKUP(B7,'Preços 2017'!$C:$E,3,0)="Importado",4%,IF($A$1="N/NO/CO/ES","7%",IF($A$1="SP/SUL/MG",12%,IF(VLOOKUP($B7,'Preços 2017'!$C:$G,5,0)&gt;=14%,14%,7%))))</f>
        <v>0.04</v>
      </c>
      <c r="AB7" s="89" t="e">
        <f>J7/(1-AA7)*AA7</f>
        <v>#VALUE!</v>
      </c>
      <c r="AC7" s="89" t="e">
        <f t="shared" ref="AC7" si="1">J7-AB7</f>
        <v>#VALUE!</v>
      </c>
      <c r="AD7" s="25" t="e">
        <f t="shared" ref="AD7" si="2">H7*(1-F7)</f>
        <v>#VALUE!</v>
      </c>
      <c r="AE7" s="89" t="e">
        <f t="shared" ref="AE7" si="3">AD7-AC7</f>
        <v>#VALUE!</v>
      </c>
      <c r="AF7" s="90" t="e">
        <f t="shared" ref="AF7" si="4">IF(G7=0,AE7/H7,(1-N7/H7))</f>
        <v>#VALUE!</v>
      </c>
      <c r="AG7" s="122"/>
      <c r="AO7" s="119"/>
      <c r="AP7" s="118"/>
      <c r="AQ7" s="120"/>
      <c r="AR7" s="121"/>
    </row>
    <row r="8" spans="1:44" s="25" customFormat="1" ht="24.95" customHeight="1">
      <c r="A8" s="128"/>
      <c r="B8" s="28" t="s">
        <v>171</v>
      </c>
      <c r="C8" s="74" t="str">
        <f>VLOOKUP(B8,'Informações Técnicas'!$A:$B,2,0)</f>
        <v>VCY AGUA TERMAL 300ML</v>
      </c>
      <c r="D8" s="29" t="str">
        <f>VLOOKUP(B8,'Informações Técnicas'!$A:$C,3,0)</f>
        <v>300 ml</v>
      </c>
      <c r="E8" s="36">
        <f>VLOOKUP(B8,'Informações Técnicas'!$A:$E,5,0)</f>
        <v>3337871321963</v>
      </c>
      <c r="F8" s="50" t="str">
        <f>IF(OR($B$3="Escolha o Estado",$B$3=""),"",IF(OR($B$3="MA",$B$3="RN"),VLOOKUP(VLOOKUP($B8,'Informações Técnicas'!$A:$M,6,0),ICMS!$B:$AE,HLOOKUP($B$3&amp;" "&amp;VLOOKUP('Tabela de Preços'!B8,'Informações Técnicas'!$A:$O,15,0),ICMS!$1:$3,3,0),0)/100,VLOOKUP(VLOOKUP($B8,'Informações Técnicas'!$A:$M,6,0),ICMS!$B:$AE,HLOOKUP($B$3,ICMS!$2:$3,2,0),0)/100))</f>
        <v/>
      </c>
      <c r="G8" s="37" t="str">
        <f>IF(OR($B$3="Escolha o estado",$A$1=""),"",(IFERROR(HLOOKUP($B$3,'Informações Técnicas'!$O$4:$AC$153,VLOOKUP($B8,'Informações Técnicas'!$A:$AC,29,FALSE),FALSE),0)))</f>
        <v/>
      </c>
      <c r="H8" s="48">
        <f>IFERROR(VLOOKUP(B8,'Preços 2017'!$C:$H,6,0),VLOOKUP(B8,'Preços 2017'!$B:$H,7,0))</f>
        <v>84.9</v>
      </c>
      <c r="I8" s="30" t="str">
        <f>IF($A$1='Preços 2017'!$L$2,IFERROR(VLOOKUP('Tabela de Preços'!$B8,'Preços 2017'!$C:$N,10,0),VLOOKUP('Tabela de Preços'!$B8,'Preços 2017'!$B:$N,11,0)),IF($A$1='Preços 2017'!$M$2,IFERROR(VLOOKUP('Tabela de Preços'!$B8,'Preços 2017'!$C:$N,11,0),VLOOKUP('Tabela de Preços'!$B8,'Preços 2017'!$B:$N,12,0)),IF($A$1='Preços 2017'!$N$2,IFERROR(VLOOKUP('Tabela de Preços'!$B8,'Preços 2017'!$C:$N,12,0),VLOOKUP('Tabela de Preços'!$B8,'Preços 2017'!$B:$N,13,0)),"")))</f>
        <v/>
      </c>
      <c r="J8" s="31" t="str">
        <f t="shared" ref="J8" si="5">IFERROR(IF($B$3="Escolha o Estado","",(I8*(1-$B$4-(IF(F8&lt;17%,0,F8-17%))))),"")</f>
        <v/>
      </c>
      <c r="K8" s="31" t="str">
        <f t="shared" ref="K8:K73" si="6">IF(OR($B$3="Escolha o estado",$A$1=""),"",IF(OR($B$3="RJ",$B$3="SP",$B$3="MG",$B$3="RS",$B$3="SC",$B$3="AP",$B$3="PR"),IFERROR((J8+M8)*(1+G8),0),0))</f>
        <v/>
      </c>
      <c r="L8" s="31" t="str">
        <f>IFERROR(IF(OR($B$3="Escolha o estado",$A$1=""),"",IF(OR($B$3="SP",$B$3="MG",$B$3="RS",$B$3="PR",$B$3="SC"),(K8*$F8)-(J8*IF(VLOOKUP($B8,'Informações Técnicas'!$A:$O,15,FALSE)="Importado",4%,12%)),IF($B$3="RJ",(K8*$F8)-(J8*14%),IF(OR($B$3="AP"),(K8*$F8)-(J8*IF(VLOOKUP($B8,'Informações Técnicas'!$A:$O,15,FALSE)="importado",4%,7%)),0))))*IF($G8&gt;0,1,0),"")</f>
        <v/>
      </c>
      <c r="M8" s="31" t="str">
        <f>IF($B$3="Escolha o Estado","",IF(IFERROR(VLOOKUP(B8,'Preços 2017'!C:K,9,0),VLOOKUP(B8,'Preços 2017'!B:K,10,0))=22%,'Tabela de Preços'!J8*0.22,0))</f>
        <v/>
      </c>
      <c r="N8" s="31" t="str">
        <f t="shared" ref="N8:N72" si="7">IF(OR($B$3="Escolha o estado",$A$1=""),"",IF(G8&gt;0,J8+L8+M8,J8+L8+M8))</f>
        <v/>
      </c>
      <c r="O8" s="32" t="str">
        <f t="shared" ref="O8:O71" si="8">IFERROR(IF($B$3="Escolha o estado","",IF(G8=0,AF8/H8,(1-N8/H8))),"")</f>
        <v/>
      </c>
      <c r="P8" s="100" t="str">
        <f>VLOOKUP(B8,[13]PV_Vichy!$A:$C,3,0)</f>
        <v>P1300073</v>
      </c>
      <c r="Q8" s="100"/>
      <c r="R8" s="100"/>
      <c r="S8" s="100"/>
      <c r="T8" s="100"/>
      <c r="U8" s="100"/>
      <c r="V8" s="100"/>
      <c r="W8" s="100"/>
      <c r="X8" s="105"/>
      <c r="Y8" s="19"/>
      <c r="Z8" s="25" t="str">
        <f>VLOOKUP(B8,'Preços 2017'!$C:$E,3,0)</f>
        <v>Importado</v>
      </c>
      <c r="AA8" s="91">
        <f>IF(VLOOKUP(B8,'Preços 2017'!$C:$E,3,0)="Importado",4%,IF($A$1="N/NO/CO/ES","7%",IF($A$1="SP/SUL/MG",12%,IF(VLOOKUP($B8,'Preços 2017'!$C:$G,5,0)&gt;=14%,14%,7%))))</f>
        <v>0.04</v>
      </c>
      <c r="AB8" s="89" t="e">
        <f t="shared" ref="AB8:AB71" si="9">J8/(1-AA8)*AA8</f>
        <v>#VALUE!</v>
      </c>
      <c r="AC8" s="89" t="e">
        <f t="shared" ref="AC8:AC71" si="10">J8-AB8</f>
        <v>#VALUE!</v>
      </c>
      <c r="AD8" s="25" t="e">
        <f t="shared" ref="AD8:AD71" si="11">H8*(1-F8)</f>
        <v>#VALUE!</v>
      </c>
      <c r="AE8" s="89" t="e">
        <f t="shared" ref="AE8:AE71" si="12">AD8-AC8</f>
        <v>#VALUE!</v>
      </c>
      <c r="AF8" s="90" t="e">
        <f t="shared" ref="AF8:AF71" si="13">IF(G8=0,AE8/H8,(1-N8/H8))</f>
        <v>#VALUE!</v>
      </c>
      <c r="AG8" s="122"/>
      <c r="AO8" s="119"/>
      <c r="AP8" s="118"/>
      <c r="AQ8" s="120"/>
      <c r="AR8" s="121"/>
    </row>
    <row r="9" spans="1:44" s="25" customFormat="1" ht="24.95" customHeight="1">
      <c r="A9" s="126"/>
      <c r="B9" s="87">
        <v>17215556</v>
      </c>
      <c r="C9" s="74" t="str">
        <f>VLOOKUP(B9,'Informações Técnicas'!$A:$B,2,0)</f>
        <v>VCY AGUA TERMAL 150ML</v>
      </c>
      <c r="D9" s="29" t="str">
        <f>VLOOKUP(B9,'Informações Técnicas'!$A:$C,3,0)</f>
        <v>150 ml</v>
      </c>
      <c r="E9" s="36">
        <f>VLOOKUP(B9,'Informações Técnicas'!$A:$E,5,0)</f>
        <v>3337871308612</v>
      </c>
      <c r="F9" s="50" t="str">
        <f>IF(OR($B$3="Escolha o Estado",$B$3=""),"",IF(OR($B$3="MA",$B$3="RN"),VLOOKUP(VLOOKUP($B9,'Informações Técnicas'!$A:$M,6,0),ICMS!$B:$AE,HLOOKUP($B$3&amp;" "&amp;VLOOKUP('Tabela de Preços'!B9,'Informações Técnicas'!$A:$O,15,0),ICMS!$1:$3,3,0),0)/100,VLOOKUP(VLOOKUP($B9,'Informações Técnicas'!$A:$M,6,0),ICMS!$B:$AE,HLOOKUP($B$3,ICMS!$2:$3,2,0),0)/100))</f>
        <v/>
      </c>
      <c r="G9" s="37" t="str">
        <f>IF(OR($B$3="Escolha o estado",$A$1=""),"",(IFERROR(HLOOKUP($B$3,'Informações Técnicas'!$O$4:$AC$153,VLOOKUP($B9,'Informações Técnicas'!$A:$AC,29,FALSE),FALSE),0)))</f>
        <v/>
      </c>
      <c r="H9" s="48">
        <f>IFERROR(VLOOKUP(B9,'Preços 2017'!$C:$H,6,0),VLOOKUP(B9,'Preços 2017'!$B:$H,7,0))</f>
        <v>69.900000000000006</v>
      </c>
      <c r="I9" s="72" t="str">
        <f>IF($A$1='Preços 2017'!$L$2,IFERROR(VLOOKUP('Tabela de Preços'!$B9,'Preços 2017'!$C:$N,10,0),VLOOKUP('Tabela de Preços'!$B9,'Preços 2017'!$B:$N,11,0)),IF($A$1='Preços 2017'!$M$2,IFERROR(VLOOKUP('Tabela de Preços'!$B9,'Preços 2017'!$C:$N,11,0),VLOOKUP('Tabela de Preços'!$B9,'Preços 2017'!$B:$N,12,0)),IF($A$1='Preços 2017'!$N$2,IFERROR(VLOOKUP('Tabela de Preços'!$B9,'Preços 2017'!$C:$N,12,0),VLOOKUP('Tabela de Preços'!$B9,'Preços 2017'!$B:$N,13,0)),"")))</f>
        <v/>
      </c>
      <c r="J9" s="31" t="str">
        <f>IFERROR(IF($B$3="Escolha o Estado","",(I9*(1-$B$4-(IF(F9&lt;17%,0,F9-17%))))),"")</f>
        <v/>
      </c>
      <c r="K9" s="31" t="str">
        <f t="shared" si="6"/>
        <v/>
      </c>
      <c r="L9" s="31" t="str">
        <f>IFERROR(IF(OR($B$3="Escolha o estado",$A$1=""),"",IF(OR($B$3="SP",$B$3="MG",$B$3="RS",$B$3="PR",$B$3="SC"),(K9*$F9)-(J9*IF(VLOOKUP($B9,'Informações Técnicas'!$A:$O,15,FALSE)="Importado",4%,12%)),IF($B$3="RJ",(K9*$F9)-(J9*14%),IF(OR($B$3="AP"),(K9*$F9)-(J9*IF(VLOOKUP($B9,'Informações Técnicas'!$A:$O,15,FALSE)="importado",4%,7%)),0))))*IF($G9&gt;0,1,0),"")</f>
        <v/>
      </c>
      <c r="M9" s="31" t="str">
        <f>IF($B$3="Escolha o Estado","",IF(IFERROR(VLOOKUP(B9,'Preços 2017'!C:K,9,0),VLOOKUP(B9,'Preços 2017'!B:K,10,0))=22%,'Tabela de Preços'!J9*0.22,0))</f>
        <v/>
      </c>
      <c r="N9" s="31" t="str">
        <f t="shared" si="7"/>
        <v/>
      </c>
      <c r="O9" s="32" t="str">
        <f t="shared" si="8"/>
        <v/>
      </c>
      <c r="P9" s="100" t="str">
        <f>VLOOKUP(B9,[13]PV_Vichy!$A:$C,3,0)</f>
        <v>P1300070</v>
      </c>
      <c r="Q9" s="117"/>
      <c r="R9" s="100"/>
      <c r="S9" s="100"/>
      <c r="T9" s="100"/>
      <c r="U9" s="100"/>
      <c r="V9" s="100"/>
      <c r="W9" s="100"/>
      <c r="X9" s="105"/>
      <c r="Y9" s="19"/>
      <c r="Z9" s="25" t="str">
        <f>VLOOKUP(B9,'Preços 2017'!$C:$E,3,0)</f>
        <v>Importado</v>
      </c>
      <c r="AA9" s="91">
        <f>IF(VLOOKUP(B9,'Preços 2017'!$C:$E,3,0)="Importado",4%,IF($A$1="N/NO/CO/ES","7%",IF($A$1="SP/SUL/MG",12%,IF(VLOOKUP($B9,'Preços 2017'!$C:$G,5,0)&gt;=14%,14%,7%))))</f>
        <v>0.04</v>
      </c>
      <c r="AB9" s="89" t="e">
        <f t="shared" si="9"/>
        <v>#VALUE!</v>
      </c>
      <c r="AC9" s="89" t="e">
        <f t="shared" si="10"/>
        <v>#VALUE!</v>
      </c>
      <c r="AD9" s="25" t="e">
        <f t="shared" si="11"/>
        <v>#VALUE!</v>
      </c>
      <c r="AE9" s="89" t="e">
        <f t="shared" si="12"/>
        <v>#VALUE!</v>
      </c>
      <c r="AF9" s="90" t="e">
        <f t="shared" si="13"/>
        <v>#VALUE!</v>
      </c>
      <c r="AG9" s="122"/>
      <c r="AO9" s="119"/>
      <c r="AP9" s="118"/>
      <c r="AQ9" s="120"/>
      <c r="AR9" s="121"/>
    </row>
    <row r="10" spans="1:44" s="25" customFormat="1" ht="24.95" customHeight="1">
      <c r="A10" s="137" t="s">
        <v>869</v>
      </c>
      <c r="B10" s="45" t="s">
        <v>374</v>
      </c>
      <c r="C10" s="74" t="str">
        <f>VLOOKUP(B10,'Informações Técnicas'!$A:$B,2,0)</f>
        <v>VCY PURETE THERMALE 150ML</v>
      </c>
      <c r="D10" s="29" t="str">
        <f>VLOOKUP(B10,'Informações Técnicas'!$A:$C,3,0)</f>
        <v>150ml</v>
      </c>
      <c r="E10" s="36">
        <f>VLOOKUP(B10,'Informações Técnicas'!$A:$E,5,0)</f>
        <v>3337871320980</v>
      </c>
      <c r="F10" s="50" t="str">
        <f>IF(OR($B$3="Escolha o Estado",$B$3=""),"",IF(OR($B$3="MA",$B$3="RN"),VLOOKUP(VLOOKUP($B10,'Informações Técnicas'!$A:$M,6,0),ICMS!$B:$AE,HLOOKUP($B$3&amp;" "&amp;VLOOKUP('Tabela de Preços'!B10,'Informações Técnicas'!$A:$O,15,0),ICMS!$1:$3,3,0),0)/100,VLOOKUP(VLOOKUP($B10,'Informações Técnicas'!$A:$M,6,0),ICMS!$B:$AE,HLOOKUP($B$3,ICMS!$2:$3,2,0),0)/100))</f>
        <v/>
      </c>
      <c r="G10" s="37" t="str">
        <f>IF(OR($B$3="Escolha o estado",$A$1=""),"",(IFERROR(HLOOKUP($B$3,'Informações Técnicas'!$O$4:$AC$153,VLOOKUP($B10,'Informações Técnicas'!$A:$AC,29,FALSE),FALSE),0)))</f>
        <v/>
      </c>
      <c r="H10" s="48">
        <f>IFERROR(VLOOKUP(B10,'Preços 2017'!$C:$H,6,0),VLOOKUP(B10,'Preços 2017'!$B:$H,7,0))</f>
        <v>79.900000000000006</v>
      </c>
      <c r="I10" s="30" t="str">
        <f>IF($A$1='Preços 2017'!$L$2,IFERROR(VLOOKUP('Tabela de Preços'!$B10,'Preços 2017'!$C:$N,10,0),VLOOKUP('Tabela de Preços'!$B10,'Preços 2017'!$B:$N,11,0)),IF($A$1='Preços 2017'!$M$2,IFERROR(VLOOKUP('Tabela de Preços'!$B10,'Preços 2017'!$C:$N,11,0),VLOOKUP('Tabela de Preços'!$B10,'Preços 2017'!$B:$N,12,0)),IF($A$1='Preços 2017'!$N$2,IFERROR(VLOOKUP('Tabela de Preços'!$B10,'Preços 2017'!$C:$N,12,0),VLOOKUP('Tabela de Preços'!$B10,'Preços 2017'!$B:$N,13,0)),"")))</f>
        <v/>
      </c>
      <c r="J10" s="31" t="str">
        <f t="shared" si="0"/>
        <v/>
      </c>
      <c r="K10" s="31" t="str">
        <f t="shared" si="6"/>
        <v/>
      </c>
      <c r="L10" s="31" t="str">
        <f>IFERROR(IF(OR($B$3="Escolha o estado",$A$1=""),"",IF(OR($B$3="SP",$B$3="MG",$B$3="RS",$B$3="PR",$B$3="SC"),(K10*$F10)-(J10*IF(VLOOKUP($B10,'Informações Técnicas'!$A:$O,15,FALSE)="Importado",4%,12%)),IF($B$3="RJ",(K10*$F10)-(J10*14%),IF(OR($B$3="AP"),(K10*$F10)-(J10*IF(VLOOKUP($B10,'Informações Técnicas'!$A:$O,15,FALSE)="importado",4%,7%)),0))))*IF($G10&gt;0,1,0),"")</f>
        <v/>
      </c>
      <c r="M10" s="31" t="str">
        <f>IF($B$3="Escolha o Estado","",IF(IFERROR(VLOOKUP(B10,'Preços 2017'!C:K,9,0),VLOOKUP(B10,'Preços 2017'!B:K,10,0))=22%,'Tabela de Preços'!J10*0.22,0))</f>
        <v/>
      </c>
      <c r="N10" s="31" t="str">
        <f t="shared" si="7"/>
        <v/>
      </c>
      <c r="O10" s="32" t="str">
        <f t="shared" si="8"/>
        <v/>
      </c>
      <c r="P10" s="100" t="str">
        <f>VLOOKUP(B10,[13]PV_Vichy!$A:$C,3,0)</f>
        <v>P1300020</v>
      </c>
      <c r="Q10" s="100"/>
      <c r="R10" s="100"/>
      <c r="S10" s="100"/>
      <c r="T10" s="100"/>
      <c r="U10" s="100"/>
      <c r="V10" s="100"/>
      <c r="W10" s="100"/>
      <c r="X10" s="105"/>
      <c r="Y10" s="19"/>
      <c r="Z10" s="25" t="str">
        <f>VLOOKUP(B10,'Preços 2017'!$C:$E,3,0)</f>
        <v>Importado</v>
      </c>
      <c r="AA10" s="91">
        <f>IF(VLOOKUP(B10,'Preços 2017'!$C:$E,3,0)="Importado",4%,IF($A$1="N/NO/CO/ES","7%",IF($A$1="SP/SUL/MG",12%,IF(VLOOKUP($B10,'Preços 2017'!$C:$G,5,0)&gt;=14%,14%,7%))))</f>
        <v>0.04</v>
      </c>
      <c r="AB10" s="89" t="e">
        <f t="shared" si="9"/>
        <v>#VALUE!</v>
      </c>
      <c r="AC10" s="89" t="e">
        <f t="shared" si="10"/>
        <v>#VALUE!</v>
      </c>
      <c r="AD10" s="25" t="e">
        <f t="shared" si="11"/>
        <v>#VALUE!</v>
      </c>
      <c r="AE10" s="89" t="e">
        <f t="shared" si="12"/>
        <v>#VALUE!</v>
      </c>
      <c r="AF10" s="90" t="e">
        <f t="shared" si="13"/>
        <v>#VALUE!</v>
      </c>
      <c r="AG10" s="122"/>
      <c r="AO10" s="119"/>
      <c r="AP10" s="118"/>
      <c r="AQ10" s="120"/>
      <c r="AR10" s="121"/>
    </row>
    <row r="11" spans="1:44" s="25" customFormat="1" ht="24.95" customHeight="1">
      <c r="A11" s="138"/>
      <c r="B11" s="45" t="s">
        <v>401</v>
      </c>
      <c r="C11" s="74" t="str">
        <f>VLOOKUP(B11,'Informações Técnicas'!$A:$B,2,0)</f>
        <v>VCY NMD SOLUCAO MICELAR 200ML</v>
      </c>
      <c r="D11" s="29" t="str">
        <f>VLOOKUP(B11,'Informações Técnicas'!$A:$C,3,0)</f>
        <v>200 ml</v>
      </c>
      <c r="E11" s="36">
        <f>VLOOKUP(B11,'Informações Técnicas'!$A:$E,5,0)</f>
        <v>3337871323257</v>
      </c>
      <c r="F11" s="50" t="str">
        <f>IF(OR($B$3="Escolha o Estado",$B$3=""),"",IF(OR($B$3="MA",$B$3="RN"),VLOOKUP(VLOOKUP($B11,'Informações Técnicas'!$A:$M,6,0),ICMS!$B:$AE,HLOOKUP($B$3&amp;" "&amp;VLOOKUP('Tabela de Preços'!B11,'Informações Técnicas'!$A:$O,15,0),ICMS!$1:$3,3,0),0)/100,VLOOKUP(VLOOKUP($B11,'Informações Técnicas'!$A:$M,6,0),ICMS!$B:$AE,HLOOKUP($B$3,ICMS!$2:$3,2,0),0)/100))</f>
        <v/>
      </c>
      <c r="G11" s="37" t="str">
        <f>IF(OR($B$3="Escolha o estado",$A$1=""),"",(IFERROR(HLOOKUP($B$3,'Informações Técnicas'!$O$4:$AC$153,VLOOKUP($B11,'Informações Técnicas'!$A:$AC,29,FALSE),FALSE),0)))</f>
        <v/>
      </c>
      <c r="H11" s="48">
        <f>IFERROR(VLOOKUP(B11,'Preços 2017'!$C:$H,6,0),VLOOKUP(B11,'Preços 2017'!$B:$H,7,0))</f>
        <v>69.900000000000006</v>
      </c>
      <c r="I11" s="30" t="str">
        <f>IF($A$1='Preços 2017'!$L$2,IFERROR(VLOOKUP('Tabela de Preços'!$B11,'Preços 2017'!$C:$N,10,0),VLOOKUP('Tabela de Preços'!$B11,'Preços 2017'!$B:$N,11,0)),IF($A$1='Preços 2017'!$M$2,IFERROR(VLOOKUP('Tabela de Preços'!$B11,'Preços 2017'!$C:$N,11,0),VLOOKUP('Tabela de Preços'!$B11,'Preços 2017'!$B:$N,12,0)),IF($A$1='Preços 2017'!$N$2,IFERROR(VLOOKUP('Tabela de Preços'!$B11,'Preços 2017'!$C:$N,12,0),VLOOKUP('Tabela de Preços'!$B11,'Preços 2017'!$B:$N,13,0)),"")))</f>
        <v/>
      </c>
      <c r="J11" s="31" t="str">
        <f t="shared" ref="J11:J12" si="14">IFERROR(IF($B$3="Escolha o Estado","",(I11*(1-$B$4-(IF(F11&lt;17%,0,F11-17%))))),"")</f>
        <v/>
      </c>
      <c r="K11" s="31" t="str">
        <f t="shared" ref="K11:K12" si="15">IF(OR($B$3="Escolha o estado",$A$1=""),"",IF(OR($B$3="RJ",$B$3="SP",$B$3="MG",$B$3="RS",$B$3="SC",$B$3="AP",$B$3="PR"),IFERROR((J11+M11)*(1+G11),0),0))</f>
        <v/>
      </c>
      <c r="L11" s="31" t="str">
        <f>IFERROR(IF(OR($B$3="Escolha o estado",$A$1=""),"",IF(OR($B$3="SP",$B$3="MG",$B$3="RS",$B$3="PR",$B$3="SC"),(K11*$F11)-(J11*IF(VLOOKUP($B11,'Informações Técnicas'!$A:$O,15,FALSE)="Importado",4%,12%)),IF($B$3="RJ",(K11*$F11)-(J11*14%),IF(OR($B$3="AP"),(K11*$F11)-(J11*IF(VLOOKUP($B11,'Informações Técnicas'!$A:$O,15,FALSE)="importado",4%,7%)),0))))*IF($G11&gt;0,1,0),"")</f>
        <v/>
      </c>
      <c r="M11" s="31" t="str">
        <f>IF($B$3="Escolha o Estado","",IF(IFERROR(VLOOKUP(B11,'Preços 2017'!C:K,9,0),VLOOKUP(B11,'Preços 2017'!B:K,10,0))=22%,'Tabela de Preços'!J11*0.22,0))</f>
        <v/>
      </c>
      <c r="N11" s="31" t="str">
        <f t="shared" si="7"/>
        <v/>
      </c>
      <c r="O11" s="32" t="str">
        <f t="shared" si="8"/>
        <v/>
      </c>
      <c r="P11" s="100" t="str">
        <f>VLOOKUP(B11,[13]PV_Vichy!$A:$C,3,0)</f>
        <v>P1300484</v>
      </c>
      <c r="Q11" s="100"/>
      <c r="R11" s="100"/>
      <c r="S11" s="100"/>
      <c r="T11" s="100"/>
      <c r="U11" s="100"/>
      <c r="V11" s="100"/>
      <c r="W11" s="100"/>
      <c r="X11" s="105"/>
      <c r="Y11" s="19"/>
      <c r="Z11" s="25" t="str">
        <f>VLOOKUP(B11,'Preços 2017'!$C:$E,3,0)</f>
        <v>Importado</v>
      </c>
      <c r="AA11" s="91">
        <f>IF(VLOOKUP(B11,'Preços 2017'!$C:$E,3,0)="Importado",4%,IF($A$1="N/NO/CO/ES","7%",IF($A$1="SP/SUL/MG",12%,IF(VLOOKUP($B11,'Preços 2017'!$C:$G,5,0)&gt;=14%,14%,7%))))</f>
        <v>0.04</v>
      </c>
      <c r="AB11" s="89" t="e">
        <f t="shared" si="9"/>
        <v>#VALUE!</v>
      </c>
      <c r="AC11" s="89" t="e">
        <f t="shared" si="10"/>
        <v>#VALUE!</v>
      </c>
      <c r="AD11" s="25" t="e">
        <f t="shared" si="11"/>
        <v>#VALUE!</v>
      </c>
      <c r="AE11" s="89" t="e">
        <f t="shared" si="12"/>
        <v>#VALUE!</v>
      </c>
      <c r="AF11" s="90" t="e">
        <f t="shared" si="13"/>
        <v>#VALUE!</v>
      </c>
      <c r="AG11" s="122"/>
      <c r="AO11" s="119"/>
      <c r="AP11" s="118"/>
      <c r="AQ11" s="120"/>
      <c r="AR11" s="121"/>
    </row>
    <row r="12" spans="1:44" s="25" customFormat="1" ht="24.95" customHeight="1">
      <c r="A12" s="138"/>
      <c r="B12" s="45" t="s">
        <v>435</v>
      </c>
      <c r="C12" s="74" t="str">
        <f>VLOOKUP(B12,'Informações Técnicas'!$A:$B,2,0)</f>
        <v>VCY NORMADERM GEL 150G</v>
      </c>
      <c r="D12" s="29" t="str">
        <f>VLOOKUP(B12,'Informações Técnicas'!$A:$C,3,0)</f>
        <v>150 g</v>
      </c>
      <c r="E12" s="36">
        <f>VLOOKUP(B12,'Informações Técnicas'!$A:$E,5,0)</f>
        <v>7899706129602</v>
      </c>
      <c r="F12" s="50" t="str">
        <f>IF(OR($B$3="Escolha o Estado",$B$3=""),"",IF(OR($B$3="MA",$B$3="RN"),VLOOKUP(VLOOKUP($B12,'Informações Técnicas'!$A:$M,6,0),ICMS!$B:$AE,HLOOKUP($B$3&amp;" "&amp;VLOOKUP('Tabela de Preços'!B12,'Informações Técnicas'!$A:$O,15,0),ICMS!$1:$3,3,0),0)/100,VLOOKUP(VLOOKUP($B12,'Informações Técnicas'!$A:$M,6,0),ICMS!$B:$AE,HLOOKUP($B$3,ICMS!$2:$3,2,0),0)/100))</f>
        <v/>
      </c>
      <c r="G12" s="37" t="str">
        <f>IF(OR($B$3="Escolha o estado",$A$1=""),"",(IFERROR(HLOOKUP($B$3,'Informações Técnicas'!$O$4:$AC$153,VLOOKUP($B12,'Informações Técnicas'!$A:$AC,29,FALSE),FALSE),0)))</f>
        <v/>
      </c>
      <c r="H12" s="48">
        <f>IFERROR(VLOOKUP(B12,'Preços 2017'!$C:$H,6,0),VLOOKUP(B12,'Preços 2017'!$B:$H,7,0))</f>
        <v>44.9</v>
      </c>
      <c r="I12" s="30" t="str">
        <f>IF($A$1='Preços 2017'!$L$2,IFERROR(VLOOKUP('Tabela de Preços'!$B12,'Preços 2017'!$C:$N,10,0),VLOOKUP('Tabela de Preços'!$B12,'Preços 2017'!$B:$N,11,0)),IF($A$1='Preços 2017'!$M$2,IFERROR(VLOOKUP('Tabela de Preços'!$B12,'Preços 2017'!$C:$N,11,0),VLOOKUP('Tabela de Preços'!$B12,'Preços 2017'!$B:$N,12,0)),IF($A$1='Preços 2017'!$N$2,IFERROR(VLOOKUP('Tabela de Preços'!$B12,'Preços 2017'!$C:$N,12,0),VLOOKUP('Tabela de Preços'!$B12,'Preços 2017'!$B:$N,13,0)),"")))</f>
        <v/>
      </c>
      <c r="J12" s="31" t="str">
        <f t="shared" si="14"/>
        <v/>
      </c>
      <c r="K12" s="31" t="str">
        <f t="shared" si="15"/>
        <v/>
      </c>
      <c r="L12" s="31" t="str">
        <f>IFERROR(IF(OR($B$3="Escolha o estado",$A$1=""),"",IF(OR($B$3="SP",$B$3="MG",$B$3="RS",$B$3="PR",$B$3="SC"),(K12*$F12)-(J12*IF(VLOOKUP($B12,'Informações Técnicas'!$A:$O,15,FALSE)="Importado",4%,12%)),IF($B$3="RJ",(K12*$F12)-(J12*14%),IF(OR($B$3="AP"),(K12*$F12)-(J12*IF(VLOOKUP($B12,'Informações Técnicas'!$A:$O,15,FALSE)="importado",4%,7%)),0))))*IF($G12&gt;0,1,0),"")</f>
        <v/>
      </c>
      <c r="M12" s="31" t="str">
        <f>IF($B$3="Escolha o Estado","",IF(IFERROR(VLOOKUP(B12,'Preços 2017'!C:K,9,0),VLOOKUP(B12,'Preços 2017'!B:K,10,0))=22%,'Tabela de Preços'!J12*0.22,0))</f>
        <v/>
      </c>
      <c r="N12" s="31" t="str">
        <f t="shared" si="7"/>
        <v/>
      </c>
      <c r="O12" s="32" t="str">
        <f t="shared" si="8"/>
        <v/>
      </c>
      <c r="P12" s="100" t="str">
        <f>VLOOKUP(B12,[13]PV_Vichy!$A:$C,3,0)</f>
        <v>P1301161</v>
      </c>
      <c r="Q12" s="100"/>
      <c r="R12" s="100"/>
      <c r="S12" s="100"/>
      <c r="T12" s="100"/>
      <c r="U12" s="100"/>
      <c r="V12" s="100"/>
      <c r="W12" s="100"/>
      <c r="X12" s="105"/>
      <c r="Y12" s="19"/>
      <c r="Z12" s="25" t="str">
        <f>VLOOKUP(B12,'Preços 2017'!$C:$E,3,0)</f>
        <v>Nacional</v>
      </c>
      <c r="AA12" s="91">
        <f>IF(VLOOKUP(B12,'Preços 2017'!$C:$E,3,0)="Importado",4%,IF($A$1="N/NO/CO/ES","7%",IF($A$1="SP/SUL/MG",12%,IF(VLOOKUP($B12,'Preços 2017'!$C:$G,5,0)&gt;=14%,14%,7%))))</f>
        <v>7.0000000000000007E-2</v>
      </c>
      <c r="AB12" s="89" t="e">
        <f t="shared" si="9"/>
        <v>#VALUE!</v>
      </c>
      <c r="AC12" s="89" t="e">
        <f t="shared" si="10"/>
        <v>#VALUE!</v>
      </c>
      <c r="AD12" s="25" t="e">
        <f t="shared" si="11"/>
        <v>#VALUE!</v>
      </c>
      <c r="AE12" s="89" t="e">
        <f t="shared" si="12"/>
        <v>#VALUE!</v>
      </c>
      <c r="AF12" s="90" t="e">
        <f t="shared" si="13"/>
        <v>#VALUE!</v>
      </c>
      <c r="AG12" s="122"/>
      <c r="AO12" s="119"/>
      <c r="AP12" s="118"/>
      <c r="AQ12" s="120"/>
      <c r="AR12" s="121"/>
    </row>
    <row r="13" spans="1:44" s="25" customFormat="1" ht="24.95" customHeight="1">
      <c r="A13" s="138"/>
      <c r="B13" s="45" t="s">
        <v>637</v>
      </c>
      <c r="C13" s="74" t="str">
        <f>VLOOKUP(B13,'Informações Técnicas'!$A:$B,2,0)</f>
        <v>VCY NORMADERM GEL 60G</v>
      </c>
      <c r="D13" s="29" t="str">
        <f>VLOOKUP(B13,'Informações Técnicas'!$A:$C,3,0)</f>
        <v>60 g</v>
      </c>
      <c r="E13" s="36">
        <f>VLOOKUP(B13,'Informações Técnicas'!$A:$E,5,0)</f>
        <v>7899026437210</v>
      </c>
      <c r="F13" s="50" t="str">
        <f>IF(OR($B$3="Escolha o Estado",$B$3=""),"",IF(OR($B$3="MA",$B$3="RN"),VLOOKUP(VLOOKUP($B13,'Informações Técnicas'!$A:$M,6,0),ICMS!$B:$AE,HLOOKUP($B$3&amp;" "&amp;VLOOKUP('Tabela de Preços'!B13,'Informações Técnicas'!$A:$O,15,0),ICMS!$1:$3,3,0),0)/100,VLOOKUP(VLOOKUP($B13,'Informações Técnicas'!$A:$M,6,0),ICMS!$B:$AE,HLOOKUP($B$3,ICMS!$2:$3,2,0),0)/100))</f>
        <v/>
      </c>
      <c r="G13" s="37" t="str">
        <f>IF(OR($B$3="Escolha o estado",$A$1=""),"",(IFERROR(HLOOKUP($B$3,'Informações Técnicas'!$O$4:$AC$153,VLOOKUP($B13,'Informações Técnicas'!$A:$AC,29,FALSE),FALSE),0)))</f>
        <v/>
      </c>
      <c r="H13" s="48">
        <f>IFERROR(VLOOKUP(B13,'Preços 2017'!$C:$H,6,0),VLOOKUP(B13,'Preços 2017'!$B:$H,7,0))</f>
        <v>31.9</v>
      </c>
      <c r="I13" s="30" t="str">
        <f>IF($A$1='Preços 2017'!$L$2,IFERROR(VLOOKUP('Tabela de Preços'!$B13,'Preços 2017'!$C:$N,10,0),VLOOKUP('Tabela de Preços'!$B13,'Preços 2017'!$B:$N,11,0)),IF($A$1='Preços 2017'!$M$2,IFERROR(VLOOKUP('Tabela de Preços'!$B13,'Preços 2017'!$C:$N,11,0),VLOOKUP('Tabela de Preços'!$B13,'Preços 2017'!$B:$N,12,0)),IF($A$1='Preços 2017'!$N$2,IFERROR(VLOOKUP('Tabela de Preços'!$B13,'Preços 2017'!$C:$N,12,0),VLOOKUP('Tabela de Preços'!$B13,'Preços 2017'!$B:$N,13,0)),"")))</f>
        <v/>
      </c>
      <c r="J13" s="31" t="str">
        <f t="shared" ref="J13" si="16">IFERROR(IF($B$3="Escolha o Estado","",(I13*(1-$B$4-(IF(F13&lt;17%,0,F13-17%))))),"")</f>
        <v/>
      </c>
      <c r="K13" s="31" t="str">
        <f t="shared" ref="K13" si="17">IF(OR($B$3="Escolha o estado",$A$1=""),"",IF(OR($B$3="RJ",$B$3="SP",$B$3="MG",$B$3="RS",$B$3="SC",$B$3="AP",$B$3="PR"),IFERROR((J13+M13)*(1+G13),0),0))</f>
        <v/>
      </c>
      <c r="L13" s="31" t="str">
        <f>IFERROR(IF(OR($B$3="Escolha o estado",$A$1=""),"",IF(OR($B$3="SP",$B$3="MG",$B$3="RS",$B$3="PR",$B$3="SC"),(K13*$F13)-(J13*IF(VLOOKUP($B13,'Informações Técnicas'!$A:$O,15,FALSE)="Importado",4%,12%)),IF($B$3="RJ",(K13*$F13)-(J13*14%),IF(OR($B$3="AP"),(K13*$F13)-(J13*IF(VLOOKUP($B13,'Informações Técnicas'!$A:$O,15,FALSE)="importado",4%,7%)),0))))*IF($G13&gt;0,1,0),"")</f>
        <v/>
      </c>
      <c r="M13" s="31" t="str">
        <f>IF($B$3="Escolha o Estado","",IF(IFERROR(VLOOKUP(B13,'Preços 2017'!C:K,9,0),VLOOKUP(B13,'Preços 2017'!B:K,10,0))=22%,'Tabela de Preços'!J13*0.22,0))</f>
        <v/>
      </c>
      <c r="N13" s="31" t="str">
        <f t="shared" si="7"/>
        <v/>
      </c>
      <c r="O13" s="32" t="str">
        <f t="shared" si="8"/>
        <v/>
      </c>
      <c r="P13" s="100" t="str">
        <f>VLOOKUP(B13,[13]PV_Vichy!$A:$C,3,0)</f>
        <v>P1300813</v>
      </c>
      <c r="Q13" s="100"/>
      <c r="R13" s="100"/>
      <c r="S13" s="100"/>
      <c r="T13" s="100"/>
      <c r="U13" s="100"/>
      <c r="V13" s="100"/>
      <c r="W13" s="100"/>
      <c r="X13" s="105"/>
      <c r="Y13" s="19"/>
      <c r="Z13" s="25" t="str">
        <f>VLOOKUP(B13,'Preços 2017'!$C:$E,3,0)</f>
        <v>Nacional</v>
      </c>
      <c r="AA13" s="91">
        <f>IF(VLOOKUP(B13,'Preços 2017'!$C:$E,3,0)="Importado",4%,IF($A$1="N/NO/CO/ES","7%",IF($A$1="SP/SUL/MG",12%,IF(VLOOKUP($B13,'Preços 2017'!$C:$G,5,0)&gt;=14%,14%,7%))))</f>
        <v>7.0000000000000007E-2</v>
      </c>
      <c r="AB13" s="89" t="e">
        <f t="shared" si="9"/>
        <v>#VALUE!</v>
      </c>
      <c r="AC13" s="89" t="e">
        <f t="shared" si="10"/>
        <v>#VALUE!</v>
      </c>
      <c r="AD13" s="25" t="e">
        <f t="shared" si="11"/>
        <v>#VALUE!</v>
      </c>
      <c r="AE13" s="89" t="e">
        <f t="shared" si="12"/>
        <v>#VALUE!</v>
      </c>
      <c r="AF13" s="90" t="e">
        <f t="shared" si="13"/>
        <v>#VALUE!</v>
      </c>
      <c r="AG13" s="122"/>
      <c r="AO13" s="119"/>
      <c r="AP13" s="118"/>
      <c r="AQ13" s="120"/>
      <c r="AR13" s="121"/>
    </row>
    <row r="14" spans="1:44" s="25" customFormat="1" ht="24.95" customHeight="1">
      <c r="A14" s="138"/>
      <c r="B14" s="45" t="s">
        <v>399</v>
      </c>
      <c r="C14" s="74" t="str">
        <f>VLOOKUP(B14,'Informações Técnicas'!$A:$B,2,0)</f>
        <v>VCY NMD TONICO ADSTRINGENTE 200ML</v>
      </c>
      <c r="D14" s="29" t="str">
        <f>VLOOKUP(B14,'Informações Técnicas'!$A:$C,3,0)</f>
        <v>200 ml</v>
      </c>
      <c r="E14" s="36">
        <f>VLOOKUP(B14,'Informações Técnicas'!$A:$E,5,0)</f>
        <v>3337871320751</v>
      </c>
      <c r="F14" s="50" t="str">
        <f>IF(OR($B$3="Escolha o Estado",$B$3=""),"",IF(OR($B$3="MA",$B$3="RN"),VLOOKUP(VLOOKUP($B14,'Informações Técnicas'!$A:$M,6,0),ICMS!$B:$AE,HLOOKUP($B$3&amp;" "&amp;VLOOKUP('Tabela de Preços'!B14,'Informações Técnicas'!$A:$O,15,0),ICMS!$1:$3,3,0),0)/100,VLOOKUP(VLOOKUP($B14,'Informações Técnicas'!$A:$M,6,0),ICMS!$B:$AE,HLOOKUP($B$3,ICMS!$2:$3,2,0),0)/100))</f>
        <v/>
      </c>
      <c r="G14" s="37" t="str">
        <f>IF(OR($B$3="Escolha o estado",$A$1=""),"",(IFERROR(HLOOKUP($B$3,'Informações Técnicas'!$O$4:$AC$153,VLOOKUP($B14,'Informações Técnicas'!$A:$AC,29,FALSE),FALSE),0)))</f>
        <v/>
      </c>
      <c r="H14" s="48">
        <f>IFERROR(VLOOKUP(B14,'Preços 2017'!$C:$H,6,0),VLOOKUP(B14,'Preços 2017'!$B:$H,7,0))</f>
        <v>89.9</v>
      </c>
      <c r="I14" s="30" t="str">
        <f>IF($A$1='Preços 2017'!$L$2,IFERROR(VLOOKUP('Tabela de Preços'!$B14,'Preços 2017'!$C:$N,10,0),VLOOKUP('Tabela de Preços'!$B14,'Preços 2017'!$B:$N,11,0)),IF($A$1='Preços 2017'!$M$2,IFERROR(VLOOKUP('Tabela de Preços'!$B14,'Preços 2017'!$C:$N,11,0),VLOOKUP('Tabela de Preços'!$B14,'Preços 2017'!$B:$N,12,0)),IF($A$1='Preços 2017'!$N$2,IFERROR(VLOOKUP('Tabela de Preços'!$B14,'Preços 2017'!$C:$N,12,0),VLOOKUP('Tabela de Preços'!$B14,'Preços 2017'!$B:$N,13,0)),"")))</f>
        <v/>
      </c>
      <c r="J14" s="31" t="str">
        <f t="shared" ref="J14" si="18">IFERROR(IF($B$3="Escolha o Estado","",(I14*(1-$B$4-(IF(F14&lt;17%,0,F14-17%))))),"")</f>
        <v/>
      </c>
      <c r="K14" s="31" t="str">
        <f t="shared" ref="K14" si="19">IF(OR($B$3="Escolha o estado",$A$1=""),"",IF(OR($B$3="RJ",$B$3="SP",$B$3="MG",$B$3="RS",$B$3="SC",$B$3="AP",$B$3="PR"),IFERROR((J14+M14)*(1+G14),0),0))</f>
        <v/>
      </c>
      <c r="L14" s="31" t="str">
        <f>IFERROR(IF(OR($B$3="Escolha o estado",$A$1=""),"",IF(OR($B$3="SP",$B$3="MG",$B$3="RS",$B$3="PR",$B$3="SC"),(K14*$F14)-(J14*IF(VLOOKUP($B14,'Informações Técnicas'!$A:$O,15,FALSE)="Importado",4%,12%)),IF($B$3="RJ",(K14*$F14)-(J14*14%),IF(OR($B$3="AP"),(K14*$F14)-(J14*IF(VLOOKUP($B14,'Informações Técnicas'!$A:$O,15,FALSE)="importado",4%,7%)),0))))*IF($G14&gt;0,1,0),"")</f>
        <v/>
      </c>
      <c r="M14" s="31" t="str">
        <f>IF($B$3="Escolha o Estado","",IF(IFERROR(VLOOKUP(B14,'Preços 2017'!C:K,9,0),VLOOKUP(B14,'Preços 2017'!B:K,10,0))=22%,'Tabela de Preços'!J14*0.22,0))</f>
        <v/>
      </c>
      <c r="N14" s="31" t="str">
        <f t="shared" si="7"/>
        <v/>
      </c>
      <c r="O14" s="32" t="str">
        <f t="shared" si="8"/>
        <v/>
      </c>
      <c r="P14" s="100" t="str">
        <f>VLOOKUP(B14,[13]PV_Vichy!$A:$C,3,0)</f>
        <v>P1300171</v>
      </c>
      <c r="Q14" s="100"/>
      <c r="R14" s="100"/>
      <c r="S14" s="100"/>
      <c r="T14" s="100"/>
      <c r="U14" s="100"/>
      <c r="V14" s="100"/>
      <c r="W14" s="100"/>
      <c r="X14" s="105"/>
      <c r="Y14" s="19"/>
      <c r="Z14" s="25" t="str">
        <f>VLOOKUP(B14,'Preços 2017'!$C:$E,3,0)</f>
        <v>Importado</v>
      </c>
      <c r="AA14" s="91">
        <f>IF(VLOOKUP(B14,'Preços 2017'!$C:$E,3,0)="Importado",4%,IF($A$1="N/NO/CO/ES","7%",IF($A$1="SP/SUL/MG",12%,IF(VLOOKUP($B14,'Preços 2017'!$C:$G,5,0)&gt;=14%,14%,7%))))</f>
        <v>0.04</v>
      </c>
      <c r="AB14" s="89" t="e">
        <f t="shared" si="9"/>
        <v>#VALUE!</v>
      </c>
      <c r="AC14" s="89" t="e">
        <f t="shared" si="10"/>
        <v>#VALUE!</v>
      </c>
      <c r="AD14" s="25" t="e">
        <f t="shared" si="11"/>
        <v>#VALUE!</v>
      </c>
      <c r="AE14" s="89" t="e">
        <f t="shared" si="12"/>
        <v>#VALUE!</v>
      </c>
      <c r="AF14" s="90" t="e">
        <f t="shared" si="13"/>
        <v>#VALUE!</v>
      </c>
      <c r="AG14" s="122"/>
      <c r="AO14" s="119"/>
      <c r="AP14" s="118"/>
      <c r="AQ14" s="120"/>
      <c r="AR14" s="121"/>
    </row>
    <row r="15" spans="1:44" s="25" customFormat="1" ht="24.95" customHeight="1">
      <c r="A15" s="138"/>
      <c r="B15" s="45" t="s">
        <v>770</v>
      </c>
      <c r="C15" s="74" t="str">
        <f>VLOOKUP(B15,'Informações Técnicas'!$A:$B,2,0)</f>
        <v>VCY NORMADERM SABONETE 40G</v>
      </c>
      <c r="D15" s="29" t="str">
        <f>VLOOKUP(B15,'Informações Técnicas'!$A:$C,3,0)</f>
        <v>40g</v>
      </c>
      <c r="E15" s="36">
        <f>VLOOKUP(B15,'Informações Técnicas'!$A:$E,5,0)</f>
        <v>7899706154062</v>
      </c>
      <c r="F15" s="50" t="str">
        <f>IF(OR($B$3="Escolha o Estado",$B$3=""),"",IF(OR($B$3="MA",$B$3="RN"),VLOOKUP(VLOOKUP($B15,'Informações Técnicas'!$A:$M,6,0),ICMS!$B:$AE,HLOOKUP($B$3&amp;" "&amp;VLOOKUP('Tabela de Preços'!B15,'Informações Técnicas'!$A:$O,15,0),ICMS!$1:$3,3,0),0)/100,VLOOKUP(VLOOKUP($B15,'Informações Técnicas'!$A:$M,6,0),ICMS!$B:$AE,HLOOKUP($B$3,ICMS!$2:$3,2,0),0)/100))</f>
        <v/>
      </c>
      <c r="G15" s="37" t="str">
        <f>IF(OR($B$3="Escolha o estado",$A$1=""),"",(IFERROR(HLOOKUP($B$3,'Informações Técnicas'!$O$4:$AC$153,VLOOKUP($B15,'Informações Técnicas'!$A:$AC,29,FALSE),FALSE),0)))</f>
        <v/>
      </c>
      <c r="H15" s="48">
        <f>IFERROR(VLOOKUP(B15,'Preços 2017'!$C:$H,6,0),VLOOKUP(B15,'Preços 2017'!$B:$H,7,0))</f>
        <v>19.899999999999999</v>
      </c>
      <c r="I15" s="30" t="str">
        <f>IF($A$1='Preços 2017'!$L$2,IFERROR(VLOOKUP('Tabela de Preços'!$B15,'Preços 2017'!$C:$N,10,0),VLOOKUP('Tabela de Preços'!$B15,'Preços 2017'!$B:$N,11,0)),IF($A$1='Preços 2017'!$M$2,IFERROR(VLOOKUP('Tabela de Preços'!$B15,'Preços 2017'!$C:$N,11,0),VLOOKUP('Tabela de Preços'!$B15,'Preços 2017'!$B:$N,12,0)),IF($A$1='Preços 2017'!$N$2,IFERROR(VLOOKUP('Tabela de Preços'!$B15,'Preços 2017'!$C:$N,12,0),VLOOKUP('Tabela de Preços'!$B15,'Preços 2017'!$B:$N,13,0)),"")))</f>
        <v/>
      </c>
      <c r="J15" s="31" t="str">
        <f t="shared" ref="J15:J17" si="20">IFERROR(IF($B$3="Escolha o Estado","",(I15*(1-$B$4-(IF(F15&lt;17%,0,F15-17%))))),"")</f>
        <v/>
      </c>
      <c r="K15" s="31" t="str">
        <f t="shared" ref="K15:K17" si="21">IF(OR($B$3="Escolha o estado",$A$1=""),"",IF(OR($B$3="RJ",$B$3="SP",$B$3="MG",$B$3="RS",$B$3="SC",$B$3="AP",$B$3="PR"),IFERROR((J15+M15)*(1+G15),0),0))</f>
        <v/>
      </c>
      <c r="L15" s="31" t="str">
        <f>IFERROR(IF(OR($B$3="Escolha o estado",$A$1=""),"",IF(OR($B$3="SP",$B$3="MG",$B$3="RS",$B$3="PR",$B$3="SC"),(K15*$F15)-(J15*IF(VLOOKUP($B15,'Informações Técnicas'!$A:$O,15,FALSE)="Importado",4%,12%)),IF($B$3="RJ",(K15*$F15)-(J15*14%),IF(OR($B$3="AP"),(K15*$F15)-(J15*IF(VLOOKUP($B15,'Informações Técnicas'!$A:$O,15,FALSE)="importado",4%,7%)),0))))*IF($G15&gt;0,1,0),"")</f>
        <v/>
      </c>
      <c r="M15" s="31" t="str">
        <f>IF($B$3="Escolha o Estado","",IF(IFERROR(VLOOKUP(B15,'Preços 2017'!C:K,9,0),VLOOKUP(B15,'Preços 2017'!B:K,10,0))=22%,'Tabela de Preços'!J15*0.22,0))</f>
        <v/>
      </c>
      <c r="N15" s="31" t="str">
        <f t="shared" ref="N15:N17" si="22">IF(OR($B$3="Escolha o estado",$A$1=""),"",IF(G15&gt;0,J15+L15+M15,J15+L15+M15))</f>
        <v/>
      </c>
      <c r="O15" s="32" t="str">
        <f t="shared" si="8"/>
        <v/>
      </c>
      <c r="P15" s="100" t="str">
        <f>VLOOKUP(B15,[13]PV_Vichy!$A:$C,3,0)</f>
        <v>P1301154</v>
      </c>
      <c r="Q15" s="100"/>
      <c r="R15" s="100"/>
      <c r="S15" s="100"/>
      <c r="T15" s="100"/>
      <c r="U15" s="100"/>
      <c r="V15" s="100"/>
      <c r="W15" s="100"/>
      <c r="X15" s="105"/>
      <c r="Y15" s="19"/>
      <c r="Z15" s="25" t="str">
        <f>VLOOKUP(B15,'Preços 2017'!$C:$E,3,0)</f>
        <v>Nacional</v>
      </c>
      <c r="AA15" s="91">
        <f>IF(VLOOKUP(B15,'Preços 2017'!$C:$E,3,0)="Importado",4%,IF($A$1="N/NO/CO/ES","7%",IF($A$1="SP/SUL/MG",12%,IF(VLOOKUP($B15,'Preços 2017'!$C:$G,5,0)&gt;=14%,14%,7%))))</f>
        <v>7.0000000000000007E-2</v>
      </c>
      <c r="AB15" s="89" t="e">
        <f t="shared" si="9"/>
        <v>#VALUE!</v>
      </c>
      <c r="AC15" s="89" t="e">
        <f t="shared" si="10"/>
        <v>#VALUE!</v>
      </c>
      <c r="AD15" s="25" t="e">
        <f t="shared" si="11"/>
        <v>#VALUE!</v>
      </c>
      <c r="AE15" s="89" t="e">
        <f t="shared" si="12"/>
        <v>#VALUE!</v>
      </c>
      <c r="AF15" s="90" t="e">
        <f t="shared" si="13"/>
        <v>#VALUE!</v>
      </c>
      <c r="AG15" s="122"/>
      <c r="AO15" s="119"/>
      <c r="AP15" s="118"/>
      <c r="AQ15" s="120"/>
      <c r="AR15" s="121"/>
    </row>
    <row r="16" spans="1:44" s="25" customFormat="1" ht="24.95" customHeight="1">
      <c r="A16" s="138"/>
      <c r="B16" s="45" t="s">
        <v>889</v>
      </c>
      <c r="C16" s="74" t="str">
        <f>VLOOKUP(B16,'Informações Técnicas'!$A:$B,2,0)</f>
        <v>VCY NORMADERM SABONETE 70G</v>
      </c>
      <c r="D16" s="29" t="str">
        <f>VLOOKUP(B16,'Informações Técnicas'!$A:$C,3,0)</f>
        <v>70g</v>
      </c>
      <c r="E16" s="36">
        <f>VLOOKUP(B16,'Informações Técnicas'!$A:$E,5,0)</f>
        <v>7899706150781</v>
      </c>
      <c r="F16" s="50" t="str">
        <f>IF(OR($B$3="Escolha o Estado",$B$3=""),"",IF(OR($B$3="MA",$B$3="RN"),VLOOKUP(VLOOKUP($B16,'Informações Técnicas'!$A:$M,6,0),ICMS!$B:$AE,HLOOKUP($B$3&amp;" "&amp;VLOOKUP('Tabela de Preços'!B16,'Informações Técnicas'!$A:$O,15,0),ICMS!$1:$3,3,0),0)/100,VLOOKUP(VLOOKUP($B16,'Informações Técnicas'!$A:$M,6,0),ICMS!$B:$AE,HLOOKUP($B$3,ICMS!$2:$3,2,0),0)/100))</f>
        <v/>
      </c>
      <c r="G16" s="37" t="str">
        <f>IF(OR($B$3="Escolha o estado",$A$1=""),"",(IFERROR(HLOOKUP($B$3,'Informações Técnicas'!$O$4:$AC$153,VLOOKUP($B16,'Informações Técnicas'!$A:$AC,29,FALSE),FALSE),0)))</f>
        <v/>
      </c>
      <c r="H16" s="48">
        <f>IFERROR(VLOOKUP(B16,'Preços 2017'!$C:$H,6,0),VLOOKUP(B16,'Preços 2017'!$B:$H,7,0))</f>
        <v>31.9</v>
      </c>
      <c r="I16" s="30" t="str">
        <f>IF($A$1='Preços 2017'!$L$2,IFERROR(VLOOKUP('Tabela de Preços'!$B16,'Preços 2017'!$C:$N,10,0),VLOOKUP('Tabela de Preços'!$B16,'Preços 2017'!$B:$N,11,0)),IF($A$1='Preços 2017'!$M$2,IFERROR(VLOOKUP('Tabela de Preços'!$B16,'Preços 2017'!$C:$N,11,0),VLOOKUP('Tabela de Preços'!$B16,'Preços 2017'!$B:$N,12,0)),IF($A$1='Preços 2017'!$N$2,IFERROR(VLOOKUP('Tabela de Preços'!$B16,'Preços 2017'!$C:$N,12,0),VLOOKUP('Tabela de Preços'!$B16,'Preços 2017'!$B:$N,13,0)),"")))</f>
        <v/>
      </c>
      <c r="J16" s="31" t="str">
        <f t="shared" si="20"/>
        <v/>
      </c>
      <c r="K16" s="31" t="str">
        <f t="shared" si="21"/>
        <v/>
      </c>
      <c r="L16" s="31" t="str">
        <f>IFERROR(IF(OR($B$3="Escolha o estado",$A$1=""),"",IF(OR($B$3="SP",$B$3="MG",$B$3="RS",$B$3="PR",$B$3="SC"),(K16*$F16)-(J16*IF(VLOOKUP($B16,'Informações Técnicas'!$A:$O,15,FALSE)="Importado",4%,12%)),IF($B$3="RJ",(K16*$F16)-(J16*14%),IF(OR($B$3="AP"),(K16*$F16)-(J16*IF(VLOOKUP($B16,'Informações Técnicas'!$A:$O,15,FALSE)="importado",4%,7%)),0))))*IF($G16&gt;0,1,0),"")</f>
        <v/>
      </c>
      <c r="M16" s="31" t="str">
        <f>IF($B$3="Escolha o Estado","",IF(IFERROR(VLOOKUP(B16,'Preços 2017'!C:K,9,0),VLOOKUP(B16,'Preços 2017'!B:K,10,0))=22%,'Tabela de Preços'!J16*0.22,0))</f>
        <v/>
      </c>
      <c r="N16" s="31" t="str">
        <f t="shared" si="22"/>
        <v/>
      </c>
      <c r="O16" s="32" t="str">
        <f t="shared" si="8"/>
        <v/>
      </c>
      <c r="P16" s="100" t="str">
        <f>VLOOKUP(B16,[13]PV_Vichy!$A:$C,3,0)</f>
        <v>P1301163</v>
      </c>
      <c r="Q16" s="100"/>
      <c r="R16" s="100"/>
      <c r="S16" s="100"/>
      <c r="T16" s="100"/>
      <c r="U16" s="100"/>
      <c r="V16" s="100"/>
      <c r="W16" s="100"/>
      <c r="X16" s="105"/>
      <c r="Y16" s="19"/>
      <c r="Z16" s="25" t="str">
        <f>VLOOKUP(B16,'Preços 2017'!$C:$E,3,0)</f>
        <v>Nacional</v>
      </c>
      <c r="AA16" s="91">
        <f>IF(VLOOKUP(B16,'Preços 2017'!$C:$E,3,0)="Importado",4%,IF($A$1="N/NO/CO/ES","7%",IF($A$1="SP/SUL/MG",12%,IF(VLOOKUP($B16,'Preços 2017'!$C:$G,5,0)&gt;=14%,14%,7%))))</f>
        <v>7.0000000000000007E-2</v>
      </c>
      <c r="AB16" s="89" t="e">
        <f t="shared" si="9"/>
        <v>#VALUE!</v>
      </c>
      <c r="AC16" s="89" t="e">
        <f t="shared" si="10"/>
        <v>#VALUE!</v>
      </c>
      <c r="AD16" s="25" t="e">
        <f t="shared" si="11"/>
        <v>#VALUE!</v>
      </c>
      <c r="AE16" s="89" t="e">
        <f t="shared" si="12"/>
        <v>#VALUE!</v>
      </c>
      <c r="AF16" s="90" t="e">
        <f t="shared" si="13"/>
        <v>#VALUE!</v>
      </c>
      <c r="AG16" s="122"/>
      <c r="AO16" s="119"/>
      <c r="AP16" s="118"/>
      <c r="AQ16" s="120"/>
      <c r="AR16" s="121"/>
    </row>
    <row r="17" spans="1:44" s="25" customFormat="1" ht="24.95" customHeight="1">
      <c r="A17" s="138"/>
      <c r="B17" s="45" t="s">
        <v>778</v>
      </c>
      <c r="C17" s="74" t="str">
        <f>VLOOKUP(B17,'Informações Técnicas'!$A:$B,2,0)</f>
        <v>VCY NORMADERM GEL 400G</v>
      </c>
      <c r="D17" s="29" t="str">
        <f>VLOOKUP(B17,'Informações Técnicas'!$A:$C,3,0)</f>
        <v>400g</v>
      </c>
      <c r="E17" s="36">
        <f>VLOOKUP(B17,'Informações Técnicas'!$A:$E,5,0)</f>
        <v>7899706152365</v>
      </c>
      <c r="F17" s="50" t="str">
        <f>IF(OR($B$3="Escolha o Estado",$B$3=""),"",IF(OR($B$3="MA",$B$3="RN"),VLOOKUP(VLOOKUP($B17,'Informações Técnicas'!$A:$M,6,0),ICMS!$B:$AE,HLOOKUP($B$3&amp;" "&amp;VLOOKUP('Tabela de Preços'!B17,'Informações Técnicas'!$A:$O,15,0),ICMS!$1:$3,3,0),0)/100,VLOOKUP(VLOOKUP($B17,'Informações Técnicas'!$A:$M,6,0),ICMS!$B:$AE,HLOOKUP($B$3,ICMS!$2:$3,2,0),0)/100))</f>
        <v/>
      </c>
      <c r="G17" s="37" t="str">
        <f>IF(OR($B$3="Escolha o estado",$A$1=""),"",(IFERROR(HLOOKUP($B$3,'Informações Técnicas'!$O$4:$AC$153,VLOOKUP($B17,'Informações Técnicas'!$A:$AC,29,FALSE),FALSE),0)))</f>
        <v/>
      </c>
      <c r="H17" s="106">
        <f>IFERROR(VLOOKUP(B17,'Preços 2017'!$C:$H,6,0),VLOOKUP(B17,'Preços 2017'!$B:$H,7,0))</f>
        <v>79.900000000000006</v>
      </c>
      <c r="I17" s="30" t="str">
        <f>IF($A$1='Preços 2017'!$L$2,IFERROR(VLOOKUP('Tabela de Preços'!$B17,'Preços 2017'!$C:$N,10,0),VLOOKUP('Tabela de Preços'!$B17,'Preços 2017'!$B:$N,11,0)),IF($A$1='Preços 2017'!$M$2,IFERROR(VLOOKUP('Tabela de Preços'!$B17,'Preços 2017'!$C:$N,11,0),VLOOKUP('Tabela de Preços'!$B17,'Preços 2017'!$B:$N,12,0)),IF($A$1='Preços 2017'!$N$2,IFERROR(VLOOKUP('Tabela de Preços'!$B17,'Preços 2017'!$C:$N,12,0),VLOOKUP('Tabela de Preços'!$B17,'Preços 2017'!$B:$N,13,0)),"")))</f>
        <v/>
      </c>
      <c r="J17" s="31" t="str">
        <f t="shared" si="20"/>
        <v/>
      </c>
      <c r="K17" s="31" t="str">
        <f t="shared" si="21"/>
        <v/>
      </c>
      <c r="L17" s="31" t="str">
        <f>IFERROR(IF(OR($B$3="Escolha o estado",$A$1=""),"",IF(OR($B$3="SP",$B$3="MG",$B$3="RS",$B$3="PR",$B$3="SC"),(K17*$F17)-(J17*IF(VLOOKUP($B17,'Informações Técnicas'!$A:$O,15,FALSE)="Importado",4%,12%)),IF($B$3="RJ",(K17*$F17)-(J17*14%),IF(OR($B$3="AP"),(K17*$F17)-(J17*IF(VLOOKUP($B17,'Informações Técnicas'!$A:$O,15,FALSE)="importado",4%,7%)),0))))*IF($G17&gt;0,1,0),"")</f>
        <v/>
      </c>
      <c r="M17" s="31" t="str">
        <f>IF($B$3="Escolha o Estado","",IF(IFERROR(VLOOKUP(B17,'Preços 2017'!C:K,9,0),VLOOKUP(B17,'Preços 2017'!B:K,10,0))=22%,'Tabela de Preços'!J17*0.22,0))</f>
        <v/>
      </c>
      <c r="N17" s="107" t="str">
        <f t="shared" si="22"/>
        <v/>
      </c>
      <c r="O17" s="32" t="str">
        <f t="shared" si="8"/>
        <v/>
      </c>
      <c r="P17" s="100" t="str">
        <f>VLOOKUP(B17,[13]PV_Vichy!$A:$C,3,0)</f>
        <v>P1300162</v>
      </c>
      <c r="Q17" s="100"/>
      <c r="R17" s="100"/>
      <c r="S17" s="100"/>
      <c r="T17" s="100"/>
      <c r="U17" s="100"/>
      <c r="V17" s="100"/>
      <c r="W17" s="100"/>
      <c r="X17" s="105"/>
      <c r="Y17" s="19"/>
      <c r="Z17" s="25" t="str">
        <f>VLOOKUP(B17,'Preços 2017'!$C:$E,3,0)</f>
        <v>Nacional</v>
      </c>
      <c r="AA17" s="91">
        <f>IF(VLOOKUP(B17,'Preços 2017'!$C:$E,3,0)="Importado",4%,IF($A$1="N/NO/CO/ES","7%",IF($A$1="SP/SUL/MG",12%,IF(VLOOKUP($B17,'Preços 2017'!$C:$G,5,0)&gt;=14%,14%,7%))))</f>
        <v>7.0000000000000007E-2</v>
      </c>
      <c r="AB17" s="89" t="e">
        <f t="shared" si="9"/>
        <v>#VALUE!</v>
      </c>
      <c r="AC17" s="89" t="e">
        <f t="shared" si="10"/>
        <v>#VALUE!</v>
      </c>
      <c r="AD17" s="25" t="e">
        <f t="shared" si="11"/>
        <v>#VALUE!</v>
      </c>
      <c r="AE17" s="89" t="e">
        <f t="shared" si="12"/>
        <v>#VALUE!</v>
      </c>
      <c r="AF17" s="90" t="e">
        <f t="shared" si="13"/>
        <v>#VALUE!</v>
      </c>
      <c r="AG17" s="122"/>
      <c r="AO17" s="119"/>
      <c r="AP17" s="118"/>
      <c r="AQ17" s="120"/>
      <c r="AR17" s="121"/>
    </row>
    <row r="18" spans="1:44" s="25" customFormat="1" ht="24.95" customHeight="1">
      <c r="A18" s="138"/>
      <c r="B18" s="33" t="s">
        <v>884</v>
      </c>
      <c r="C18" s="74" t="str">
        <f>VLOOKUP(B18,'Informações Técnicas'!$A:$B,2,0)</f>
        <v>VCY NORMADERM SKIN CORRECTOR 50ML</v>
      </c>
      <c r="D18" s="29" t="str">
        <f>VLOOKUP(B18,'Informações Técnicas'!$A:$C,3,0)</f>
        <v>50ml</v>
      </c>
      <c r="E18" s="36">
        <f>VLOOKUP(B18,'Informações Técnicas'!$A:$E,5,0)</f>
        <v>3337875414111</v>
      </c>
      <c r="F18" s="50" t="str">
        <f>IF(OR($B$3="Escolha o Estado",$B$3=""),"",IF(OR($B$3="MA",$B$3="RN"),VLOOKUP(VLOOKUP($B18,'Informações Técnicas'!$A:$M,6,0),ICMS!$B:$AE,HLOOKUP($B$3&amp;" "&amp;VLOOKUP('Tabela de Preços'!B18,'Informações Técnicas'!$A:$O,15,0),ICMS!$1:$3,3,0),0)/100,VLOOKUP(VLOOKUP($B18,'Informações Técnicas'!$A:$M,6,0),ICMS!$B:$AE,HLOOKUP($B$3,ICMS!$2:$3,2,0),0)/100))</f>
        <v/>
      </c>
      <c r="G18" s="37" t="str">
        <f>IF(OR($B$3="Escolha o estado",$A$1=""),"",(IFERROR(HLOOKUP($B$3,'Informações Técnicas'!$O$4:$AC$153,VLOOKUP($B18,'Informações Técnicas'!$A:$AC,29,FALSE),FALSE),0)))</f>
        <v/>
      </c>
      <c r="H18" s="48">
        <f>IFERROR(VLOOKUP(B18,'Preços 2017'!$C:$H,6,0),VLOOKUP(B18,'Preços 2017'!$B:$H,7,0))</f>
        <v>99.900000000000034</v>
      </c>
      <c r="I18" s="30" t="str">
        <f>IF($A$1='Preços 2017'!$L$2,IFERROR(VLOOKUP('Tabela de Preços'!$B18,'Preços 2017'!$C:$N,10,0),VLOOKUP('Tabela de Preços'!$B18,'Preços 2017'!$B:$N,11,0)),IF($A$1='Preços 2017'!$M$2,IFERROR(VLOOKUP('Tabela de Preços'!$B18,'Preços 2017'!$C:$N,11,0),VLOOKUP('Tabela de Preços'!$B18,'Preços 2017'!$B:$N,12,0)),IF($A$1='Preços 2017'!$N$2,IFERROR(VLOOKUP('Tabela de Preços'!$B18,'Preços 2017'!$C:$N,12,0),VLOOKUP('Tabela de Preços'!$B18,'Preços 2017'!$B:$N,13,0)),"")))</f>
        <v/>
      </c>
      <c r="J18" s="31" t="str">
        <f t="shared" ref="J18" si="23">IFERROR(IF($B$3="Escolha o Estado","",(I18*(1-$B$4-(IF(F18&lt;17%,0,F18-17%))))),"")</f>
        <v/>
      </c>
      <c r="K18" s="31" t="str">
        <f t="shared" si="6"/>
        <v/>
      </c>
      <c r="L18" s="31" t="str">
        <f>IFERROR(IF(OR($B$3="Escolha o estado",$A$1=""),"",IF(OR($B$3="SP",$B$3="MG",$B$3="RS",$B$3="PR",$B$3="SC"),(K18*$F18)-(J18*IF(VLOOKUP($B18,'Informações Técnicas'!$A:$O,15,FALSE)="Importado",4%,12%)),IF($B$3="RJ",(K18*$F18)-(J18*14%),IF(OR($B$3="AP"),(K18*$F18)-(J18*IF(VLOOKUP($B18,'Informações Técnicas'!$A:$O,15,FALSE)="importado",4%,7%)),0))))*IF($G18&gt;0,1,0),"")</f>
        <v/>
      </c>
      <c r="M18" s="31" t="str">
        <f>IF($B$3="Escolha o Estado","",IF(IFERROR(VLOOKUP(B18,'Preços 2017'!C:K,9,0),VLOOKUP(B18,'Preços 2017'!B:K,10,0))=22%,'Tabela de Preços'!J18*0.22,0))</f>
        <v/>
      </c>
      <c r="N18" s="31" t="str">
        <f t="shared" si="7"/>
        <v/>
      </c>
      <c r="O18" s="32" t="str">
        <f t="shared" si="8"/>
        <v/>
      </c>
      <c r="P18" s="100" t="str">
        <f>VLOOKUP(B18,[13]PV_Vichy!$A:$C,3,0)</f>
        <v>P1300983</v>
      </c>
      <c r="Q18" s="100"/>
      <c r="R18" s="100"/>
      <c r="S18" s="100"/>
      <c r="T18" s="100"/>
      <c r="U18" s="100"/>
      <c r="V18" s="100"/>
      <c r="W18" s="100"/>
      <c r="X18" s="105"/>
      <c r="Y18" s="19"/>
      <c r="Z18" s="25" t="str">
        <f>VLOOKUP(B18,'Preços 2017'!$C:$E,3,0)</f>
        <v>Importado</v>
      </c>
      <c r="AA18" s="91">
        <f>IF(VLOOKUP(B18,'Preços 2017'!$C:$E,3,0)="Importado",4%,IF($A$1="N/NO/CO/ES","7%",IF($A$1="SP/SUL/MG",12%,IF(VLOOKUP($B18,'Preços 2017'!$C:$G,5,0)&gt;=14%,14%,7%))))</f>
        <v>0.04</v>
      </c>
      <c r="AB18" s="89" t="e">
        <f t="shared" si="9"/>
        <v>#VALUE!</v>
      </c>
      <c r="AC18" s="89" t="e">
        <f t="shared" si="10"/>
        <v>#VALUE!</v>
      </c>
      <c r="AD18" s="25" t="e">
        <f t="shared" si="11"/>
        <v>#VALUE!</v>
      </c>
      <c r="AE18" s="89" t="e">
        <f t="shared" si="12"/>
        <v>#VALUE!</v>
      </c>
      <c r="AF18" s="90" t="e">
        <f t="shared" si="13"/>
        <v>#VALUE!</v>
      </c>
      <c r="AG18" s="122"/>
      <c r="AO18" s="119"/>
      <c r="AP18" s="118"/>
      <c r="AQ18" s="120"/>
      <c r="AR18" s="121"/>
    </row>
    <row r="19" spans="1:44" s="25" customFormat="1" ht="24.95" customHeight="1">
      <c r="A19" s="138"/>
      <c r="B19" s="33" t="s">
        <v>471</v>
      </c>
      <c r="C19" s="74" t="str">
        <f>VLOOKUP(B19,'Informações Técnicas'!$A:$B,2,0)</f>
        <v>VCY NORMADERM SKIN BALANCE 40G</v>
      </c>
      <c r="D19" s="29" t="str">
        <f>VLOOKUP(B19,'Informações Técnicas'!$A:$C,3,0)</f>
        <v>40 g</v>
      </c>
      <c r="E19" s="36">
        <f>VLOOKUP(B19,'Informações Técnicas'!$A:$E,5,0)</f>
        <v>7899706132831</v>
      </c>
      <c r="F19" s="50" t="str">
        <f>IF(OR($B$3="Escolha o Estado",$B$3=""),"",IF(OR($B$3="MA",$B$3="RN"),VLOOKUP(VLOOKUP($B19,'Informações Técnicas'!$A:$M,6,0),ICMS!$B:$AE,HLOOKUP($B$3&amp;" "&amp;VLOOKUP('Tabela de Preços'!B19,'Informações Técnicas'!$A:$O,15,0),ICMS!$1:$3,3,0),0)/100,VLOOKUP(VLOOKUP($B19,'Informações Técnicas'!$A:$M,6,0),ICMS!$B:$AE,HLOOKUP($B$3,ICMS!$2:$3,2,0),0)/100))</f>
        <v/>
      </c>
      <c r="G19" s="37" t="str">
        <f>IF(OR($B$3="Escolha o estado",$A$1=""),"",(IFERROR(HLOOKUP($B$3,'Informações Técnicas'!$O$4:$AC$153,VLOOKUP($B19,'Informações Técnicas'!$A:$AC,29,FALSE),FALSE),0)))</f>
        <v/>
      </c>
      <c r="H19" s="48">
        <f>IFERROR(VLOOKUP(B19,'Preços 2017'!$C:$H,6,0),VLOOKUP(B19,'Preços 2017'!$B:$H,7,0))</f>
        <v>64.900000000000006</v>
      </c>
      <c r="I19" s="30" t="str">
        <f>IF($A$1='Preços 2017'!$L$2,IFERROR(VLOOKUP('Tabela de Preços'!$B19,'Preços 2017'!$C:$N,10,0),VLOOKUP('Tabela de Preços'!$B19,'Preços 2017'!$B:$N,11,0)),IF($A$1='Preços 2017'!$M$2,IFERROR(VLOOKUP('Tabela de Preços'!$B19,'Preços 2017'!$C:$N,11,0),VLOOKUP('Tabela de Preços'!$B19,'Preços 2017'!$B:$N,12,0)),IF($A$1='Preços 2017'!$N$2,IFERROR(VLOOKUP('Tabela de Preços'!$B19,'Preços 2017'!$C:$N,12,0),VLOOKUP('Tabela de Preços'!$B19,'Preços 2017'!$B:$N,13,0)),"")))</f>
        <v/>
      </c>
      <c r="J19" s="31" t="str">
        <f t="shared" si="0"/>
        <v/>
      </c>
      <c r="K19" s="31" t="str">
        <f t="shared" si="6"/>
        <v/>
      </c>
      <c r="L19" s="31" t="str">
        <f>IFERROR(IF(OR($B$3="Escolha o estado",$A$1=""),"",IF(OR($B$3="SP",$B$3="MG",$B$3="RS",$B$3="PR",$B$3="SC"),(K19*$F19)-(J19*IF(VLOOKUP($B19,'Informações Técnicas'!$A:$O,15,FALSE)="Importado",4%,12%)),IF($B$3="RJ",(K19*$F19)-(J19*14%),IF(OR($B$3="AP"),(K19*$F19)-(J19*IF(VLOOKUP($B19,'Informações Técnicas'!$A:$O,15,FALSE)="importado",4%,7%)),0))))*IF($G19&gt;0,1,0),"")</f>
        <v/>
      </c>
      <c r="M19" s="31" t="str">
        <f>IF($B$3="Escolha o Estado","",IF(IFERROR(VLOOKUP(B19,'Preços 2017'!C:K,9,0),VLOOKUP(B19,'Preços 2017'!B:K,10,0))=22%,'Tabela de Preços'!J19*0.22,0))</f>
        <v/>
      </c>
      <c r="N19" s="31" t="str">
        <f t="shared" si="7"/>
        <v/>
      </c>
      <c r="O19" s="32" t="str">
        <f t="shared" si="8"/>
        <v/>
      </c>
      <c r="P19" s="100" t="str">
        <f>VLOOKUP(B19,[13]PV_Vichy!$A:$C,3,0)</f>
        <v>P1301073</v>
      </c>
      <c r="Q19" s="100"/>
      <c r="R19" s="100"/>
      <c r="S19" s="100"/>
      <c r="T19" s="100"/>
      <c r="U19" s="100"/>
      <c r="V19" s="100"/>
      <c r="W19" s="100"/>
      <c r="X19" s="105"/>
      <c r="Y19" s="19"/>
      <c r="Z19" s="25" t="str">
        <f>VLOOKUP(B19,'Preços 2017'!$C:$E,3,0)</f>
        <v>Nacional</v>
      </c>
      <c r="AA19" s="91">
        <f>IF(VLOOKUP(B19,'Preços 2017'!$C:$E,3,0)="Importado",4%,IF($A$1="N/NO/CO/ES","7%",IF($A$1="SP/SUL/MG",12%,IF(VLOOKUP($B19,'Preços 2017'!$C:$G,5,0)&gt;=14%,14%,7%))))</f>
        <v>0.14000000000000001</v>
      </c>
      <c r="AB19" s="89" t="e">
        <f t="shared" si="9"/>
        <v>#VALUE!</v>
      </c>
      <c r="AC19" s="89" t="e">
        <f t="shared" si="10"/>
        <v>#VALUE!</v>
      </c>
      <c r="AD19" s="25" t="e">
        <f t="shared" si="11"/>
        <v>#VALUE!</v>
      </c>
      <c r="AE19" s="89" t="e">
        <f t="shared" si="12"/>
        <v>#VALUE!</v>
      </c>
      <c r="AF19" s="90" t="e">
        <f t="shared" si="13"/>
        <v>#VALUE!</v>
      </c>
      <c r="AG19" s="122"/>
      <c r="AO19" s="119"/>
      <c r="AP19" s="118"/>
      <c r="AQ19" s="120"/>
      <c r="AR19" s="121"/>
    </row>
    <row r="20" spans="1:44" s="25" customFormat="1" ht="24.95" customHeight="1">
      <c r="A20" s="139"/>
      <c r="B20" s="34" t="s">
        <v>398</v>
      </c>
      <c r="C20" s="74" t="str">
        <f>VLOOKUP(B20,'Informações Técnicas'!$A:$B,2,0)</f>
        <v>VCY NORMADERM 3 EM 1 125ML 2016</v>
      </c>
      <c r="D20" s="29" t="str">
        <f>VLOOKUP(B20,'Informações Técnicas'!$A:$C,3,0)</f>
        <v>125 ml</v>
      </c>
      <c r="E20" s="36">
        <f>VLOOKUP(B20,'Informações Técnicas'!$A:$E,5,0)</f>
        <v>3337875414067</v>
      </c>
      <c r="F20" s="50" t="str">
        <f>IF(OR($B$3="Escolha o Estado",$B$3=""),"",IF(OR($B$3="MA",$B$3="RN"),VLOOKUP(VLOOKUP($B20,'Informações Técnicas'!$A:$M,6,0),ICMS!$B:$AE,HLOOKUP($B$3&amp;" "&amp;VLOOKUP('Tabela de Preços'!B20,'Informações Técnicas'!$A:$O,15,0),ICMS!$1:$3,3,0),0)/100,VLOOKUP(VLOOKUP($B20,'Informações Técnicas'!$A:$M,6,0),ICMS!$B:$AE,HLOOKUP($B$3,ICMS!$2:$3,2,0),0)/100))</f>
        <v/>
      </c>
      <c r="G20" s="37" t="str">
        <f>IF(OR($B$3="Escolha o estado",$A$1=""),"",(IFERROR(HLOOKUP($B$3,'Informações Técnicas'!$O$4:$AC$153,VLOOKUP($B20,'Informações Técnicas'!$A:$AC,29,FALSE),FALSE),0)))</f>
        <v/>
      </c>
      <c r="H20" s="48">
        <f>IFERROR(VLOOKUP(B20,'Preços 2017'!$C:$H,6,0),VLOOKUP(B20,'Preços 2017'!$B:$H,7,0))</f>
        <v>79.900000000000006</v>
      </c>
      <c r="I20" s="30" t="str">
        <f>IF($A$1='Preços 2017'!$L$2,IFERROR(VLOOKUP('Tabela de Preços'!$B20,'Preços 2017'!$C:$N,10,0),VLOOKUP('Tabela de Preços'!$B20,'Preços 2017'!$B:$N,11,0)),IF($A$1='Preços 2017'!$M$2,IFERROR(VLOOKUP('Tabela de Preços'!$B20,'Preços 2017'!$C:$N,11,0),VLOOKUP('Tabela de Preços'!$B20,'Preços 2017'!$B:$N,12,0)),IF($A$1='Preços 2017'!$N$2,IFERROR(VLOOKUP('Tabela de Preços'!$B20,'Preços 2017'!$C:$N,12,0),VLOOKUP('Tabela de Preços'!$B20,'Preços 2017'!$B:$N,13,0)),"")))</f>
        <v/>
      </c>
      <c r="J20" s="31" t="str">
        <f t="shared" si="0"/>
        <v/>
      </c>
      <c r="K20" s="31" t="str">
        <f t="shared" si="6"/>
        <v/>
      </c>
      <c r="L20" s="31" t="str">
        <f>IFERROR(IF(OR($B$3="Escolha o estado",$A$1=""),"",IF(OR($B$3="SP",$B$3="MG",$B$3="RS",$B$3="PR",$B$3="SC"),(K20*$F20)-(J20*IF(VLOOKUP($B20,'Informações Técnicas'!$A:$O,15,FALSE)="Importado",4%,12%)),IF($B$3="RJ",(K20*$F20)-(J20*14%),IF(OR($B$3="AP"),(K20*$F20)-(J20*IF(VLOOKUP($B20,'Informações Técnicas'!$A:$O,15,FALSE)="importado",4%,7%)),0))))*IF($G20&gt;0,1,0),"")</f>
        <v/>
      </c>
      <c r="M20" s="31" t="str">
        <f>IF($B$3="Escolha o Estado","",IF(IFERROR(VLOOKUP(B20,'Preços 2017'!C:K,9,0),VLOOKUP(B20,'Preços 2017'!B:K,10,0))=22%,'Tabela de Preços'!J20*0.22,0))</f>
        <v/>
      </c>
      <c r="N20" s="31" t="str">
        <f t="shared" si="7"/>
        <v/>
      </c>
      <c r="O20" s="32" t="str">
        <f t="shared" si="8"/>
        <v/>
      </c>
      <c r="P20" s="100" t="str">
        <f>VLOOKUP(B20,[13]PV_Vichy!$A:$C,3,0)</f>
        <v>P1300984</v>
      </c>
      <c r="Q20" s="100"/>
      <c r="R20" s="100"/>
      <c r="S20" s="100"/>
      <c r="T20" s="100"/>
      <c r="U20" s="100"/>
      <c r="V20" s="100"/>
      <c r="W20" s="100"/>
      <c r="X20" s="105"/>
      <c r="Y20" s="19"/>
      <c r="Z20" s="25" t="str">
        <f>VLOOKUP(B20,'Preços 2017'!$C:$E,3,0)</f>
        <v>Importado</v>
      </c>
      <c r="AA20" s="91">
        <f>IF(VLOOKUP(B20,'Preços 2017'!$C:$E,3,0)="Importado",4%,IF($A$1="N/NO/CO/ES","7%",IF($A$1="SP/SUL/MG",12%,IF(VLOOKUP($B20,'Preços 2017'!$C:$G,5,0)&gt;=14%,14%,7%))))</f>
        <v>0.04</v>
      </c>
      <c r="AB20" s="89" t="e">
        <f t="shared" si="9"/>
        <v>#VALUE!</v>
      </c>
      <c r="AC20" s="89" t="e">
        <f t="shared" si="10"/>
        <v>#VALUE!</v>
      </c>
      <c r="AD20" s="25" t="e">
        <f t="shared" si="11"/>
        <v>#VALUE!</v>
      </c>
      <c r="AE20" s="89" t="e">
        <f t="shared" si="12"/>
        <v>#VALUE!</v>
      </c>
      <c r="AF20" s="90" t="e">
        <f t="shared" si="13"/>
        <v>#VALUE!</v>
      </c>
      <c r="AG20" s="122"/>
      <c r="AO20" s="119"/>
      <c r="AP20" s="118"/>
      <c r="AQ20" s="120"/>
      <c r="AR20" s="121"/>
    </row>
    <row r="21" spans="1:44" s="25" customFormat="1" ht="24.95" customHeight="1">
      <c r="A21" s="132" t="s">
        <v>125</v>
      </c>
      <c r="B21" s="34" t="s">
        <v>177</v>
      </c>
      <c r="C21" s="74" t="str">
        <f>VLOOKUP(B21,'Informações Técnicas'!$A:$B,2,0)</f>
        <v>VCY LIFTACTIV RETINOL HA ADVCD 30ML</v>
      </c>
      <c r="D21" s="29" t="str">
        <f>VLOOKUP(B21,'Informações Técnicas'!$A:$C,3,0)</f>
        <v>30 ml</v>
      </c>
      <c r="E21" s="36">
        <f>VLOOKUP(B21,'Informações Técnicas'!$A:$E,5,0)</f>
        <v>3337871324476</v>
      </c>
      <c r="F21" s="50" t="str">
        <f>IF(OR($B$3="Escolha o Estado",$B$3=""),"",IF(OR($B$3="MA",$B$3="RN"),VLOOKUP(VLOOKUP($B21,'Informações Técnicas'!$A:$M,6,0),ICMS!$B:$AE,HLOOKUP($B$3&amp;" "&amp;VLOOKUP('Tabela de Preços'!B21,'Informações Técnicas'!$A:$O,15,0),ICMS!$1:$3,3,0),0)/100,VLOOKUP(VLOOKUP($B21,'Informações Técnicas'!$A:$M,6,0),ICMS!$B:$AE,HLOOKUP($B$3,ICMS!$2:$3,2,0),0)/100))</f>
        <v/>
      </c>
      <c r="G21" s="37" t="str">
        <f>IF(OR($B$3="Escolha o estado",$A$1=""),"",(IFERROR(HLOOKUP($B$3,'Informações Técnicas'!$O$4:$AC$153,VLOOKUP($B21,'Informações Técnicas'!$A:$AC,29,FALSE),FALSE),0)))</f>
        <v/>
      </c>
      <c r="H21" s="48">
        <f>IFERROR(VLOOKUP(B21,'Preços 2017'!$C:$H,6,0),VLOOKUP(B21,'Preços 2017'!$B:$H,7,0))</f>
        <v>219.9</v>
      </c>
      <c r="I21" s="30" t="str">
        <f>IF($A$1='Preços 2017'!$L$2,IFERROR(VLOOKUP('Tabela de Preços'!$B21,'Preços 2017'!$C:$N,10,0),VLOOKUP('Tabela de Preços'!$B21,'Preços 2017'!$B:$N,11,0)),IF($A$1='Preços 2017'!$M$2,IFERROR(VLOOKUP('Tabela de Preços'!$B21,'Preços 2017'!$C:$N,11,0),VLOOKUP('Tabela de Preços'!$B21,'Preços 2017'!$B:$N,12,0)),IF($A$1='Preços 2017'!$N$2,IFERROR(VLOOKUP('Tabela de Preços'!$B21,'Preços 2017'!$C:$N,12,0),VLOOKUP('Tabela de Preços'!$B21,'Preços 2017'!$B:$N,13,0)),"")))</f>
        <v/>
      </c>
      <c r="J21" s="31" t="str">
        <f t="shared" si="0"/>
        <v/>
      </c>
      <c r="K21" s="31" t="str">
        <f t="shared" si="6"/>
        <v/>
      </c>
      <c r="L21" s="31" t="str">
        <f>IFERROR(IF(OR($B$3="Escolha o estado",$A$1=""),"",IF(OR($B$3="SP",$B$3="MG",$B$3="RS",$B$3="PR",$B$3="SC"),(K21*$F21)-(J21*IF(VLOOKUP($B21,'Informações Técnicas'!$A:$O,15,FALSE)="Importado",4%,12%)),IF($B$3="RJ",(K21*$F21)-(J21*14%),IF(OR($B$3="AP"),(K21*$F21)-(J21*IF(VLOOKUP($B21,'Informações Técnicas'!$A:$O,15,FALSE)="importado",4%,7%)),0))))*IF($G21&gt;0,1,0),"")</f>
        <v/>
      </c>
      <c r="M21" s="31" t="str">
        <f>IF($B$3="Escolha o Estado","",IF(IFERROR(VLOOKUP(B21,'Preços 2017'!C:K,9,0),VLOOKUP(B21,'Preços 2017'!B:K,10,0))=22%,'Tabela de Preços'!J21*0.22,0))</f>
        <v/>
      </c>
      <c r="N21" s="31" t="str">
        <f t="shared" si="7"/>
        <v/>
      </c>
      <c r="O21" s="32" t="str">
        <f t="shared" si="8"/>
        <v/>
      </c>
      <c r="P21" s="100" t="str">
        <f>VLOOKUP(B21,[13]PV_Vichy!$A:$C,3,0)</f>
        <v>P1300708</v>
      </c>
      <c r="Q21" s="100"/>
      <c r="R21" s="100"/>
      <c r="S21" s="100"/>
      <c r="T21" s="100"/>
      <c r="U21" s="100"/>
      <c r="V21" s="100"/>
      <c r="W21" s="100"/>
      <c r="X21" s="105"/>
      <c r="Y21" s="19"/>
      <c r="Z21" s="25" t="str">
        <f>VLOOKUP(B21,'Preços 2017'!$C:$E,3,0)</f>
        <v>Importado</v>
      </c>
      <c r="AA21" s="91">
        <f>IF(VLOOKUP(B21,'Preços 2017'!$C:$E,3,0)="Importado",4%,IF($A$1="N/NO/CO/ES","7%",IF($A$1="SP/SUL/MG",12%,IF(VLOOKUP($B21,'Preços 2017'!$C:$G,5,0)&gt;=14%,14%,7%))))</f>
        <v>0.04</v>
      </c>
      <c r="AB21" s="89" t="e">
        <f t="shared" si="9"/>
        <v>#VALUE!</v>
      </c>
      <c r="AC21" s="89" t="e">
        <f t="shared" si="10"/>
        <v>#VALUE!</v>
      </c>
      <c r="AD21" s="25" t="e">
        <f t="shared" si="11"/>
        <v>#VALUE!</v>
      </c>
      <c r="AE21" s="89" t="e">
        <f t="shared" si="12"/>
        <v>#VALUE!</v>
      </c>
      <c r="AF21" s="90" t="e">
        <f t="shared" si="13"/>
        <v>#VALUE!</v>
      </c>
      <c r="AG21" s="122"/>
      <c r="AO21" s="119"/>
      <c r="AP21" s="118"/>
      <c r="AQ21" s="120"/>
      <c r="AR21" s="121"/>
    </row>
    <row r="22" spans="1:44" s="25" customFormat="1" ht="24.95" customHeight="1">
      <c r="A22" s="133"/>
      <c r="B22" s="34" t="s">
        <v>462</v>
      </c>
      <c r="C22" s="74" t="str">
        <f>VLOOKUP(B22,'Informações Técnicas'!$A:$B,2,0)</f>
        <v>VCY SERUM10 SUPREME 30ML</v>
      </c>
      <c r="D22" s="29" t="str">
        <f>VLOOKUP(B22,'Informações Técnicas'!$A:$C,3,0)</f>
        <v>30 ml</v>
      </c>
      <c r="E22" s="36">
        <f>VLOOKUP(B22,'Informações Técnicas'!$A:$E,5,0)</f>
        <v>7899706142168</v>
      </c>
      <c r="F22" s="50" t="str">
        <f>IF(OR($B$3="Escolha o Estado",$B$3=""),"",IF(OR($B$3="MA",$B$3="RN"),VLOOKUP(VLOOKUP($B22,'Informações Técnicas'!$A:$M,6,0),ICMS!$B:$AE,HLOOKUP($B$3&amp;" "&amp;VLOOKUP('Tabela de Preços'!B22,'Informações Técnicas'!$A:$O,15,0),ICMS!$1:$3,3,0),0)/100,VLOOKUP(VLOOKUP($B22,'Informações Técnicas'!$A:$M,6,0),ICMS!$B:$AE,HLOOKUP($B$3,ICMS!$2:$3,2,0),0)/100))</f>
        <v/>
      </c>
      <c r="G22" s="37" t="str">
        <f>IF(OR($B$3="Escolha o estado",$A$1=""),"",(IFERROR(HLOOKUP($B$3,'Informações Técnicas'!$O$4:$AC$153,VLOOKUP($B22,'Informações Técnicas'!$A:$AC,29,FALSE),FALSE),0)))</f>
        <v/>
      </c>
      <c r="H22" s="48">
        <f>IFERROR(VLOOKUP(B22,'Preços 2017'!$C:$H,6,0),VLOOKUP(B22,'Preços 2017'!$B:$H,7,0))</f>
        <v>199.9</v>
      </c>
      <c r="I22" s="30" t="str">
        <f>IF($A$1='Preços 2017'!$L$2,IFERROR(VLOOKUP('Tabela de Preços'!$B22,'Preços 2017'!$C:$N,10,0),VLOOKUP('Tabela de Preços'!$B22,'Preços 2017'!$B:$N,11,0)),IF($A$1='Preços 2017'!$M$2,IFERROR(VLOOKUP('Tabela de Preços'!$B22,'Preços 2017'!$C:$N,11,0),VLOOKUP('Tabela de Preços'!$B22,'Preços 2017'!$B:$N,12,0)),IF($A$1='Preços 2017'!$N$2,IFERROR(VLOOKUP('Tabela de Preços'!$B22,'Preços 2017'!$C:$N,12,0),VLOOKUP('Tabela de Preços'!$B22,'Preços 2017'!$B:$N,13,0)),"")))</f>
        <v/>
      </c>
      <c r="J22" s="31" t="str">
        <f t="shared" ref="J22" si="24">IFERROR(IF($B$3="Escolha o Estado","",(I22*(1-$B$4-(IF(F22&lt;17%,0,F22-17%))))),"")</f>
        <v/>
      </c>
      <c r="K22" s="31" t="str">
        <f t="shared" ref="K22" si="25">IF(OR($B$3="Escolha o estado",$A$1=""),"",IF(OR($B$3="RJ",$B$3="SP",$B$3="MG",$B$3="RS",$B$3="SC",$B$3="AP",$B$3="PR"),IFERROR((J22+M22)*(1+G22),0),0))</f>
        <v/>
      </c>
      <c r="L22" s="31" t="str">
        <f>IFERROR(IF(OR($B$3="Escolha o estado",$A$1=""),"",IF(OR($B$3="SP",$B$3="MG",$B$3="RS",$B$3="PR",$B$3="SC"),(K22*$F22)-(J22*IF(VLOOKUP($B22,'Informações Técnicas'!$A:$O,15,FALSE)="Importado",4%,12%)),IF($B$3="RJ",(K22*$F22)-(J22*14%),IF(OR($B$3="AP"),(K22*$F22)-(J22*IF(VLOOKUP($B22,'Informações Técnicas'!$A:$O,15,FALSE)="importado",4%,7%)),0))))*IF($G22&gt;0,1,0),"")</f>
        <v/>
      </c>
      <c r="M22" s="31" t="str">
        <f>IF($B$3="Escolha o Estado","",IF(IFERROR(VLOOKUP(B22,'Preços 2017'!C:K,9,0),VLOOKUP(B22,'Preços 2017'!B:K,10,0))=22%,'Tabela de Preços'!J22*0.22,0))</f>
        <v/>
      </c>
      <c r="N22" s="31" t="str">
        <f t="shared" si="7"/>
        <v/>
      </c>
      <c r="O22" s="32" t="str">
        <f t="shared" si="8"/>
        <v/>
      </c>
      <c r="P22" s="100" t="str">
        <f>VLOOKUP(B22,[13]PV_Vichy!$A:$C,3,0)</f>
        <v>P1300859</v>
      </c>
      <c r="Q22" s="100"/>
      <c r="R22" s="100"/>
      <c r="S22" s="100"/>
      <c r="T22" s="100"/>
      <c r="U22" s="100"/>
      <c r="V22" s="100"/>
      <c r="W22" s="100"/>
      <c r="X22" s="105"/>
      <c r="Y22" s="19"/>
      <c r="Z22" s="25" t="str">
        <f>VLOOKUP(B22,'Preços 2017'!$C:$E,3,0)</f>
        <v>Nacional</v>
      </c>
      <c r="AA22" s="91">
        <f>IF(VLOOKUP(B22,'Preços 2017'!$C:$E,3,0)="Importado",4%,IF($A$1="N/NO/CO/ES","7%",IF($A$1="SP/SUL/MG",12%,IF(VLOOKUP($B22,'Preços 2017'!$C:$G,5,0)&gt;=14%,14%,7%))))</f>
        <v>0.14000000000000001</v>
      </c>
      <c r="AB22" s="89" t="e">
        <f t="shared" si="9"/>
        <v>#VALUE!</v>
      </c>
      <c r="AC22" s="89" t="e">
        <f t="shared" si="10"/>
        <v>#VALUE!</v>
      </c>
      <c r="AD22" s="25" t="e">
        <f t="shared" si="11"/>
        <v>#VALUE!</v>
      </c>
      <c r="AE22" s="89" t="e">
        <f t="shared" si="12"/>
        <v>#VALUE!</v>
      </c>
      <c r="AF22" s="90" t="e">
        <f t="shared" si="13"/>
        <v>#VALUE!</v>
      </c>
      <c r="AG22" s="122"/>
      <c r="AO22" s="119"/>
      <c r="AP22" s="118"/>
      <c r="AQ22" s="120"/>
      <c r="AR22" s="121"/>
    </row>
    <row r="23" spans="1:44" s="25" customFormat="1" ht="24.95" customHeight="1">
      <c r="A23" s="133"/>
      <c r="B23" s="34" t="s">
        <v>753</v>
      </c>
      <c r="C23" s="74" t="str">
        <f>VLOOKUP(B23,'Informações Técnicas'!$A:$B,2,0)</f>
        <v>VCY IDEALIA SERUM 30ML</v>
      </c>
      <c r="D23" s="29" t="str">
        <f>VLOOKUP(B23,'Informações Técnicas'!$A:$C,3,0)</f>
        <v>30ml</v>
      </c>
      <c r="E23" s="36">
        <f>VLOOKUP(B23,'Informações Técnicas'!$A:$E,5,0)</f>
        <v>3337875551724</v>
      </c>
      <c r="F23" s="50" t="str">
        <f>IF(OR($B$3="Escolha o Estado",$B$3=""),"",IF(OR($B$3="MA",$B$3="RN"),VLOOKUP(VLOOKUP($B23,'Informações Técnicas'!$A:$M,6,0),ICMS!$B:$AE,HLOOKUP($B$3&amp;" "&amp;VLOOKUP('Tabela de Preços'!B23,'Informações Técnicas'!$A:$O,15,0),ICMS!$1:$3,3,0),0)/100,VLOOKUP(VLOOKUP($B23,'Informações Técnicas'!$A:$M,6,0),ICMS!$B:$AE,HLOOKUP($B$3,ICMS!$2:$3,2,0),0)/100))</f>
        <v/>
      </c>
      <c r="G23" s="37" t="str">
        <f>IF(OR($B$3="Escolha o estado",$A$1=""),"",(IFERROR(HLOOKUP($B$3,'Informações Técnicas'!$O$4:$AC$153,VLOOKUP($B23,'Informações Técnicas'!$A:$AC,29,FALSE),FALSE),0)))</f>
        <v/>
      </c>
      <c r="H23" s="48">
        <f>IFERROR(VLOOKUP(B23,'Preços 2017'!$C:$H,6,0),VLOOKUP(B23,'Preços 2017'!$B:$H,7,0))</f>
        <v>199.9</v>
      </c>
      <c r="I23" s="30" t="str">
        <f>IF($A$1='Preços 2017'!$L$2,IFERROR(VLOOKUP('Tabela de Preços'!$B23,'Preços 2017'!$C:$N,10,0),VLOOKUP('Tabela de Preços'!$B23,'Preços 2017'!$B:$N,11,0)),IF($A$1='Preços 2017'!$M$2,IFERROR(VLOOKUP('Tabela de Preços'!$B23,'Preços 2017'!$C:$N,11,0),VLOOKUP('Tabela de Preços'!$B23,'Preços 2017'!$B:$N,12,0)),IF($A$1='Preços 2017'!$N$2,IFERROR(VLOOKUP('Tabela de Preços'!$B23,'Preços 2017'!$C:$N,12,0),VLOOKUP('Tabela de Preços'!$B23,'Preços 2017'!$B:$N,13,0)),"")))</f>
        <v/>
      </c>
      <c r="J23" s="31" t="str">
        <f t="shared" ref="J23" si="26">IFERROR(IF($B$3="Escolha o Estado","",(I23*(1-$B$4-(IF(F23&lt;17%,0,F23-17%))))),"")</f>
        <v/>
      </c>
      <c r="K23" s="31" t="str">
        <f t="shared" ref="K23" si="27">IF(OR($B$3="Escolha o estado",$A$1=""),"",IF(OR($B$3="RJ",$B$3="SP",$B$3="MG",$B$3="RS",$B$3="SC",$B$3="AP",$B$3="PR"),IFERROR((J23+M23)*(1+G23),0),0))</f>
        <v/>
      </c>
      <c r="L23" s="31" t="str">
        <f>IFERROR(IF(OR($B$3="Escolha o estado",$A$1=""),"",IF(OR($B$3="SP",$B$3="MG",$B$3="RS",$B$3="PR",$B$3="SC"),(K23*$F23)-(J23*IF(VLOOKUP($B23,'Informações Técnicas'!$A:$O,15,FALSE)="Importado",4%,12%)),IF($B$3="RJ",(K23*$F23)-(J23*14%),IF(OR($B$3="AP"),(K23*$F23)-(J23*IF(VLOOKUP($B23,'Informações Técnicas'!$A:$O,15,FALSE)="importado",4%,7%)),0))))*IF($G23&gt;0,1,0),"")</f>
        <v/>
      </c>
      <c r="M23" s="31" t="str">
        <f>IF($B$3="Escolha o Estado","",IF(IFERROR(VLOOKUP(B23,'Preços 2017'!C:K,9,0),VLOOKUP(B23,'Preços 2017'!B:K,10,0))=22%,'Tabela de Preços'!J23*0.22,0))</f>
        <v/>
      </c>
      <c r="N23" s="31" t="str">
        <f t="shared" ref="N23" si="28">IF(OR($B$3="Escolha o estado",$A$1=""),"",IF(G23&gt;0,J23+L23+M23,J23+L23+M23))</f>
        <v/>
      </c>
      <c r="O23" s="32" t="str">
        <f t="shared" si="8"/>
        <v/>
      </c>
      <c r="P23" s="100" t="str">
        <f>VLOOKUP(B23,[13]PV_Vichy!$A:$C,3,0)</f>
        <v>P1301080</v>
      </c>
      <c r="Q23" s="100"/>
      <c r="R23" s="100"/>
      <c r="S23" s="100"/>
      <c r="T23" s="100"/>
      <c r="U23" s="100"/>
      <c r="V23" s="100"/>
      <c r="W23" s="100"/>
      <c r="X23" s="105"/>
      <c r="Y23" s="19"/>
      <c r="Z23" s="25" t="str">
        <f>VLOOKUP(B23,'Preços 2017'!$C:$E,3,0)</f>
        <v>Importado</v>
      </c>
      <c r="AA23" s="91">
        <f>IF(VLOOKUP(B23,'Preços 2017'!$C:$E,3,0)="Importado",4%,IF($A$1="N/NO/CO/ES","7%",IF($A$1="SP/SUL/MG",12%,IF(VLOOKUP($B23,'Preços 2017'!$C:$G,5,0)&gt;=14%,14%,7%))))</f>
        <v>0.04</v>
      </c>
      <c r="AB23" s="89" t="e">
        <f t="shared" si="9"/>
        <v>#VALUE!</v>
      </c>
      <c r="AC23" s="89" t="e">
        <f t="shared" si="10"/>
        <v>#VALUE!</v>
      </c>
      <c r="AD23" s="25" t="e">
        <f t="shared" si="11"/>
        <v>#VALUE!</v>
      </c>
      <c r="AE23" s="89" t="e">
        <f t="shared" si="12"/>
        <v>#VALUE!</v>
      </c>
      <c r="AF23" s="90" t="e">
        <f t="shared" si="13"/>
        <v>#VALUE!</v>
      </c>
      <c r="AG23" s="122"/>
      <c r="AO23" s="119"/>
      <c r="AP23" s="118"/>
      <c r="AQ23" s="120"/>
      <c r="AR23" s="121"/>
    </row>
    <row r="24" spans="1:44" s="25" customFormat="1" ht="24.95" customHeight="1">
      <c r="A24" s="133"/>
      <c r="B24" s="34" t="s">
        <v>1163</v>
      </c>
      <c r="C24" s="74" t="str">
        <f>VLOOKUP(B24,'Informações Técnicas'!$A:$B,2,0)</f>
        <v>VCY NEOVADIOL GF CONTORNOS 15ML</v>
      </c>
      <c r="D24" s="29" t="str">
        <f>VLOOKUP(B24,'Informações Técnicas'!$A:$C,3,0)</f>
        <v>15 ml</v>
      </c>
      <c r="E24" s="36">
        <f>VLOOKUP(B24,'Informações Técnicas'!$A:$E,5,0)</f>
        <v>3337871322083</v>
      </c>
      <c r="F24" s="50" t="str">
        <f>IF(OR($B$3="Escolha o Estado",$B$3=""),"",IF(OR($B$3="MA",$B$3="RN"),VLOOKUP(VLOOKUP($B24,'Informações Técnicas'!$A:$M,6,0),ICMS!$B:$AE,HLOOKUP($B$3&amp;" "&amp;VLOOKUP('Tabela de Preços'!B24,'Informações Técnicas'!$A:$O,15,0),ICMS!$1:$3,3,0),0)/100,VLOOKUP(VLOOKUP($B24,'Informações Técnicas'!$A:$M,6,0),ICMS!$B:$AE,HLOOKUP($B$3,ICMS!$2:$3,2,0),0)/100))</f>
        <v/>
      </c>
      <c r="G24" s="37" t="str">
        <f>IF(OR($B$3="Escolha o estado",$A$1=""),"",(IFERROR(HLOOKUP($B$3,'Informações Técnicas'!$O$4:$AC$153,VLOOKUP($B24,'Informações Técnicas'!$A:$AC,29,FALSE),FALSE),0)))</f>
        <v/>
      </c>
      <c r="H24" s="48">
        <f>IFERROR(VLOOKUP(B24,'Preços 2017'!$C:$H,6,0),VLOOKUP(B24,'Preços 2017'!$B:$H,7,0))</f>
        <v>199.9</v>
      </c>
      <c r="I24" s="30" t="str">
        <f>IF($A$1='Preços 2017'!$L$2,IFERROR(VLOOKUP('Tabela de Preços'!$B24,'Preços 2017'!$C:$N,10,0),VLOOKUP('Tabela de Preços'!$B24,'Preços 2017'!$B:$N,11,0)),IF($A$1='Preços 2017'!$M$2,IFERROR(VLOOKUP('Tabela de Preços'!$B24,'Preços 2017'!$C:$N,11,0),VLOOKUP('Tabela de Preços'!$B24,'Preços 2017'!$B:$N,12,0)),IF($A$1='Preços 2017'!$N$2,IFERROR(VLOOKUP('Tabela de Preços'!$B24,'Preços 2017'!$C:$N,12,0),VLOOKUP('Tabela de Preços'!$B24,'Preços 2017'!$B:$N,13,0)),"")))</f>
        <v/>
      </c>
      <c r="J24" s="31" t="str">
        <f t="shared" ref="J24" si="29">IFERROR(IF($B$3="Escolha o Estado","",(I24*(1-$B$4-(IF(F24&lt;17%,0,F24-17%))))),"")</f>
        <v/>
      </c>
      <c r="K24" s="31" t="str">
        <f t="shared" si="6"/>
        <v/>
      </c>
      <c r="L24" s="31" t="str">
        <f>IFERROR(IF(OR($B$3="Escolha o estado",$A$1=""),"",IF(OR($B$3="SP",$B$3="MG",$B$3="RS",$B$3="PR",$B$3="SC"),(K24*$F24)-(J24*IF(VLOOKUP($B24,'Informações Técnicas'!$A:$O,15,FALSE)="Importado",4%,12%)),IF($B$3="RJ",(K24*$F24)-(J24*14%),IF(OR($B$3="AP"),(K24*$F24)-(J24*IF(VLOOKUP($B24,'Informações Técnicas'!$A:$O,15,FALSE)="importado",4%,7%)),0))))*IF($G24&gt;0,1,0),"")</f>
        <v/>
      </c>
      <c r="M24" s="31" t="str">
        <f>IF($B$3="Escolha o Estado","",IF(IFERROR(VLOOKUP(B24,'Preços 2017'!C:K,9,0),VLOOKUP(B24,'Preços 2017'!B:K,10,0))=22%,'Tabela de Preços'!J24*0.22,0))</f>
        <v/>
      </c>
      <c r="N24" s="31" t="str">
        <f t="shared" si="7"/>
        <v/>
      </c>
      <c r="O24" s="32" t="str">
        <f t="shared" si="8"/>
        <v/>
      </c>
      <c r="P24" s="100" t="str">
        <f>VLOOKUP(B24,[13]PV_Vichy!$A:$C,3,0)</f>
        <v>P1300084</v>
      </c>
      <c r="Q24" s="100"/>
      <c r="R24" s="100"/>
      <c r="S24" s="100"/>
      <c r="T24" s="100"/>
      <c r="U24" s="100"/>
      <c r="V24" s="100"/>
      <c r="W24" s="100"/>
      <c r="X24" s="105"/>
      <c r="Y24" s="19"/>
      <c r="Z24" s="25" t="str">
        <f>VLOOKUP(B24,'Preços 2017'!$C:$E,3,0)</f>
        <v>Importado</v>
      </c>
      <c r="AA24" s="91">
        <f>IF(VLOOKUP(B24,'Preços 2017'!$C:$E,3,0)="Importado",4%,IF($A$1="N/NO/CO/ES","7%",IF($A$1="SP/SUL/MG",12%,IF(VLOOKUP($B24,'Preços 2017'!$C:$G,5,0)&gt;=14%,14%,7%))))</f>
        <v>0.04</v>
      </c>
      <c r="AB24" s="89" t="e">
        <f t="shared" si="9"/>
        <v>#VALUE!</v>
      </c>
      <c r="AC24" s="89" t="e">
        <f t="shared" si="10"/>
        <v>#VALUE!</v>
      </c>
      <c r="AD24" s="25" t="e">
        <f t="shared" si="11"/>
        <v>#VALUE!</v>
      </c>
      <c r="AE24" s="89" t="e">
        <f t="shared" si="12"/>
        <v>#VALUE!</v>
      </c>
      <c r="AF24" s="90" t="e">
        <f t="shared" si="13"/>
        <v>#VALUE!</v>
      </c>
      <c r="AG24" s="122"/>
      <c r="AO24" s="119"/>
      <c r="AP24" s="118"/>
      <c r="AQ24" s="120"/>
      <c r="AR24" s="121"/>
    </row>
    <row r="25" spans="1:44" s="25" customFormat="1" ht="24.95" customHeight="1">
      <c r="A25" s="133"/>
      <c r="B25" s="33" t="s">
        <v>676</v>
      </c>
      <c r="C25" s="74" t="str">
        <f>VLOOKUP(B25,'Informações Técnicas'!$A:$B,2,0)</f>
        <v>VCY NEOVADIOL CONCEN 30ML</v>
      </c>
      <c r="D25" s="29" t="str">
        <f>VLOOKUP(B25,'Informações Técnicas'!$A:$C,3,0)</f>
        <v>30ml</v>
      </c>
      <c r="E25" s="36">
        <f>VLOOKUP(B25,'Informações Técnicas'!$A:$E,5,0)</f>
        <v>3337871325060</v>
      </c>
      <c r="F25" s="50" t="str">
        <f>IF(OR($B$3="Escolha o Estado",$B$3=""),"",IF(OR($B$3="MA",$B$3="RN"),VLOOKUP(VLOOKUP($B25,'Informações Técnicas'!$A:$M,6,0),ICMS!$B:$AE,HLOOKUP($B$3&amp;" "&amp;VLOOKUP('Tabela de Preços'!B25,'Informações Técnicas'!$A:$O,15,0),ICMS!$1:$3,3,0),0)/100,VLOOKUP(VLOOKUP($B25,'Informações Técnicas'!$A:$M,6,0),ICMS!$B:$AE,HLOOKUP($B$3,ICMS!$2:$3,2,0),0)/100))</f>
        <v/>
      </c>
      <c r="G25" s="37" t="str">
        <f>IF(OR($B$3="Escolha o estado",$A$1=""),"",(IFERROR(HLOOKUP($B$3,'Informações Técnicas'!$O$4:$AC$153,VLOOKUP($B25,'Informações Técnicas'!$A:$AC,29,FALSE),FALSE),0)))</f>
        <v/>
      </c>
      <c r="H25" s="48">
        <f>IFERROR(VLOOKUP(B25,'Preços 2017'!$C:$H,6,0),VLOOKUP(B25,'Preços 2017'!$B:$H,7,0))</f>
        <v>259.89999999999998</v>
      </c>
      <c r="I25" s="30" t="str">
        <f>IF($A$1='Preços 2017'!$L$2,IFERROR(VLOOKUP('Tabela de Preços'!$B25,'Preços 2017'!$C:$N,10,0),VLOOKUP('Tabela de Preços'!$B25,'Preços 2017'!$B:$N,11,0)),IF($A$1='Preços 2017'!$M$2,IFERROR(VLOOKUP('Tabela de Preços'!$B25,'Preços 2017'!$C:$N,11,0),VLOOKUP('Tabela de Preços'!$B25,'Preços 2017'!$B:$N,12,0)),IF($A$1='Preços 2017'!$N$2,IFERROR(VLOOKUP('Tabela de Preços'!$B25,'Preços 2017'!$C:$N,12,0),VLOOKUP('Tabela de Preços'!$B25,'Preços 2017'!$B:$N,13,0)),"")))</f>
        <v/>
      </c>
      <c r="J25" s="31" t="str">
        <f t="shared" si="0"/>
        <v/>
      </c>
      <c r="K25" s="31" t="str">
        <f t="shared" si="6"/>
        <v/>
      </c>
      <c r="L25" s="31" t="str">
        <f>IFERROR(IF(OR($B$3="Escolha o estado",$A$1=""),"",IF(OR($B$3="SP",$B$3="MG",$B$3="RS",$B$3="PR",$B$3="SC"),(K25*$F25)-(J25*IF(VLOOKUP($B25,'Informações Técnicas'!$A:$O,15,FALSE)="Importado",4%,12%)),IF($B$3="RJ",(K25*$F25)-(J25*14%),IF(OR($B$3="AP"),(K25*$F25)-(J25*IF(VLOOKUP($B25,'Informações Técnicas'!$A:$O,15,FALSE)="importado",4%,7%)),0))))*IF($G25&gt;0,1,0),"")</f>
        <v/>
      </c>
      <c r="M25" s="31" t="str">
        <f>IF($B$3="Escolha o Estado","",IF(IFERROR(VLOOKUP(B25,'Preços 2017'!C:K,9,0),VLOOKUP(B25,'Preços 2017'!B:K,10,0))=22%,'Tabela de Preços'!J25*0.22,0))</f>
        <v/>
      </c>
      <c r="N25" s="31" t="str">
        <f t="shared" si="7"/>
        <v/>
      </c>
      <c r="O25" s="32" t="str">
        <f t="shared" si="8"/>
        <v/>
      </c>
      <c r="P25" s="100" t="str">
        <f>VLOOKUP(B25,[13]PV_Vichy!$A:$C,3,0)</f>
        <v>P1300718</v>
      </c>
      <c r="Q25" s="100"/>
      <c r="R25" s="100"/>
      <c r="S25" s="100"/>
      <c r="T25" s="100"/>
      <c r="U25" s="100"/>
      <c r="V25" s="100"/>
      <c r="W25" s="100"/>
      <c r="X25" s="105"/>
      <c r="Y25" s="19"/>
      <c r="Z25" s="25" t="str">
        <f>VLOOKUP(B25,'Preços 2017'!$C:$E,3,0)</f>
        <v>Importado</v>
      </c>
      <c r="AA25" s="91">
        <f>IF(VLOOKUP(B25,'Preços 2017'!$C:$E,3,0)="Importado",4%,IF($A$1="N/NO/CO/ES","7%",IF($A$1="SP/SUL/MG",12%,IF(VLOOKUP($B25,'Preços 2017'!$C:$G,5,0)&gt;=14%,14%,7%))))</f>
        <v>0.04</v>
      </c>
      <c r="AB25" s="89" t="e">
        <f t="shared" si="9"/>
        <v>#VALUE!</v>
      </c>
      <c r="AC25" s="89" t="e">
        <f t="shared" si="10"/>
        <v>#VALUE!</v>
      </c>
      <c r="AD25" s="25" t="e">
        <f t="shared" si="11"/>
        <v>#VALUE!</v>
      </c>
      <c r="AE25" s="89" t="e">
        <f t="shared" si="12"/>
        <v>#VALUE!</v>
      </c>
      <c r="AF25" s="90" t="e">
        <f t="shared" si="13"/>
        <v>#VALUE!</v>
      </c>
      <c r="AG25" s="122"/>
      <c r="AO25" s="119"/>
      <c r="AP25" s="118"/>
      <c r="AQ25" s="120"/>
      <c r="AR25" s="121"/>
    </row>
    <row r="26" spans="1:44" s="25" customFormat="1" ht="24.95" customHeight="1">
      <c r="A26" s="133"/>
      <c r="B26" s="33" t="s">
        <v>697</v>
      </c>
      <c r="C26" s="74" t="str">
        <f>VLOOKUP(B26,'Informações Técnicas'!$A:$B,2,0)</f>
        <v>VCY NEOVADIOL NUIT 50ML</v>
      </c>
      <c r="D26" s="29" t="str">
        <f>VLOOKUP(B26,'Informações Técnicas'!$A:$C,3,0)</f>
        <v>50 ml</v>
      </c>
      <c r="E26" s="36">
        <f>VLOOKUP(B26,'Informações Técnicas'!$A:$E,5,0)</f>
        <v>3337875483940</v>
      </c>
      <c r="F26" s="50" t="str">
        <f>IF(OR($B$3="Escolha o Estado",$B$3=""),"",IF(OR($B$3="MA",$B$3="RN"),VLOOKUP(VLOOKUP($B26,'Informações Técnicas'!$A:$M,6,0),ICMS!$B:$AE,HLOOKUP($B$3&amp;" "&amp;VLOOKUP('Tabela de Preços'!B26,'Informações Técnicas'!$A:$O,15,0),ICMS!$1:$3,3,0),0)/100,VLOOKUP(VLOOKUP($B26,'Informações Técnicas'!$A:$M,6,0),ICMS!$B:$AE,HLOOKUP($B$3,ICMS!$2:$3,2,0),0)/100))</f>
        <v/>
      </c>
      <c r="G26" s="37" t="str">
        <f>IF(OR($B$3="Escolha o estado",$A$1=""),"",(IFERROR(HLOOKUP($B$3,'Informações Técnicas'!$O$4:$AC$153,VLOOKUP($B26,'Informações Técnicas'!$A:$AC,29,FALSE),FALSE),0)))</f>
        <v/>
      </c>
      <c r="H26" s="106">
        <f>IFERROR(VLOOKUP(B26,'Preços 2017'!$C:$H,6,0),VLOOKUP(B26,'Preços 2017'!$B:$H,7,0))</f>
        <v>264.89999999999998</v>
      </c>
      <c r="I26" s="30" t="str">
        <f>IF($A$1='Preços 2017'!$L$2,IFERROR(VLOOKUP('Tabela de Preços'!$B26,'Preços 2017'!$C:$N,10,0),VLOOKUP('Tabela de Preços'!$B26,'Preços 2017'!$B:$N,11,0)),IF($A$1='Preços 2017'!$M$2,IFERROR(VLOOKUP('Tabela de Preços'!$B26,'Preços 2017'!$C:$N,11,0),VLOOKUP('Tabela de Preços'!$B26,'Preços 2017'!$B:$N,12,0)),IF($A$1='Preços 2017'!$N$2,IFERROR(VLOOKUP('Tabela de Preços'!$B26,'Preços 2017'!$C:$N,12,0),VLOOKUP('Tabela de Preços'!$B26,'Preços 2017'!$B:$N,13,0)),"")))</f>
        <v/>
      </c>
      <c r="J26" s="31" t="str">
        <f t="shared" ref="J26" si="30">IFERROR(IF($B$3="Escolha o Estado","",(I26*(1-$B$4-(IF(F26&lt;17%,0,F26-17%))))),"")</f>
        <v/>
      </c>
      <c r="K26" s="31" t="str">
        <f t="shared" si="6"/>
        <v/>
      </c>
      <c r="L26" s="31" t="str">
        <f>IFERROR(IF(OR($B$3="Escolha o estado",$A$1=""),"",IF(OR($B$3="SP",$B$3="MG",$B$3="RS",$B$3="PR",$B$3="SC"),(K26*$F26)-(J26*IF(VLOOKUP($B26,'Informações Técnicas'!$A:$O,15,FALSE)="Importado",4%,12%)),IF($B$3="RJ",(K26*$F26)-(J26*14%),IF(OR($B$3="AP"),(K26*$F26)-(J26*IF(VLOOKUP($B26,'Informações Técnicas'!$A:$O,15,FALSE)="importado",4%,7%)),0))))*IF($G26&gt;0,1,0),"")</f>
        <v/>
      </c>
      <c r="M26" s="31" t="str">
        <f>IF($B$3="Escolha o Estado","",IF(IFERROR(VLOOKUP(B26,'Preços 2017'!C:K,9,0),VLOOKUP(B26,'Preços 2017'!B:K,10,0))=22%,'Tabela de Preços'!J26*0.22,0))</f>
        <v/>
      </c>
      <c r="N26" s="31" t="str">
        <f t="shared" si="7"/>
        <v/>
      </c>
      <c r="O26" s="32" t="str">
        <f t="shared" si="8"/>
        <v/>
      </c>
      <c r="P26" s="100" t="str">
        <f>VLOOKUP(B26,[13]PV_Vichy!$A:$C,3,0)</f>
        <v>P1301016</v>
      </c>
      <c r="Q26" s="100"/>
      <c r="R26" s="100"/>
      <c r="S26" s="100"/>
      <c r="T26" s="100"/>
      <c r="U26" s="100"/>
      <c r="V26" s="100"/>
      <c r="W26" s="100"/>
      <c r="X26" s="105"/>
      <c r="Y26" s="19"/>
      <c r="Z26" s="25" t="str">
        <f>VLOOKUP(B26,'Preços 2017'!$C:$E,3,0)</f>
        <v>Importado</v>
      </c>
      <c r="AA26" s="91">
        <f>IF(VLOOKUP(B26,'Preços 2017'!$C:$E,3,0)="Importado",4%,IF($A$1="N/NO/CO/ES","7%",IF($A$1="SP/SUL/MG",12%,IF(VLOOKUP($B26,'Preços 2017'!$C:$G,5,0)&gt;=14%,14%,7%))))</f>
        <v>0.04</v>
      </c>
      <c r="AB26" s="89" t="e">
        <f t="shared" si="9"/>
        <v>#VALUE!</v>
      </c>
      <c r="AC26" s="89" t="e">
        <f t="shared" si="10"/>
        <v>#VALUE!</v>
      </c>
      <c r="AD26" s="25" t="e">
        <f t="shared" si="11"/>
        <v>#VALUE!</v>
      </c>
      <c r="AE26" s="89" t="e">
        <f t="shared" si="12"/>
        <v>#VALUE!</v>
      </c>
      <c r="AF26" s="90" t="e">
        <f t="shared" si="13"/>
        <v>#VALUE!</v>
      </c>
      <c r="AG26" s="122"/>
      <c r="AO26" s="119"/>
      <c r="AP26" s="118"/>
      <c r="AQ26" s="120"/>
      <c r="AR26" s="121"/>
    </row>
    <row r="27" spans="1:44" s="25" customFormat="1" ht="24.95" customHeight="1">
      <c r="A27" s="133"/>
      <c r="B27" s="33" t="s">
        <v>885</v>
      </c>
      <c r="C27" s="74" t="str">
        <f>VLOOKUP(B27,'Informações Técnicas'!$A:$B,2,0)</f>
        <v>VCY IDEALIA OLHOS 15ML</v>
      </c>
      <c r="D27" s="29" t="str">
        <f>VLOOKUP(B27,'Informações Técnicas'!$A:$C,3,0)</f>
        <v>15 ml</v>
      </c>
      <c r="E27" s="36">
        <f>VLOOKUP(B27,'Informações Técnicas'!$A:$E,5,0)</f>
        <v>3337871323561</v>
      </c>
      <c r="F27" s="50" t="str">
        <f>IF(OR($B$3="Escolha o Estado",$B$3=""),"",IF(OR($B$3="MA",$B$3="RN"),VLOOKUP(VLOOKUP($B27,'Informações Técnicas'!$A:$M,6,0),ICMS!$B:$AE,HLOOKUP($B$3&amp;" "&amp;VLOOKUP('Tabela de Preços'!B27,'Informações Técnicas'!$A:$O,15,0),ICMS!$1:$3,3,0),0)/100,VLOOKUP(VLOOKUP($B27,'Informações Técnicas'!$A:$M,6,0),ICMS!$B:$AE,HLOOKUP($B$3,ICMS!$2:$3,2,0),0)/100))</f>
        <v/>
      </c>
      <c r="G27" s="37" t="str">
        <f>IF(OR($B$3="Escolha o estado",$A$1=""),"",(IFERROR(HLOOKUP($B$3,'Informações Técnicas'!$O$4:$AC$153,VLOOKUP($B27,'Informações Técnicas'!$A:$AC,29,FALSE),FALSE),0)))</f>
        <v/>
      </c>
      <c r="H27" s="48">
        <f>IFERROR(VLOOKUP(B27,'Preços 2017'!$C:$H,6,0),VLOOKUP(B27,'Preços 2017'!$B:$H,7,0))</f>
        <v>189.9</v>
      </c>
      <c r="I27" s="30" t="str">
        <f>IF($A$1='Preços 2017'!$L$2,IFERROR(VLOOKUP('Tabela de Preços'!$B27,'Preços 2017'!$C:$N,10,0),VLOOKUP('Tabela de Preços'!$B27,'Preços 2017'!$B:$N,11,0)),IF($A$1='Preços 2017'!$M$2,IFERROR(VLOOKUP('Tabela de Preços'!$B27,'Preços 2017'!$C:$N,11,0),VLOOKUP('Tabela de Preços'!$B27,'Preços 2017'!$B:$N,12,0)),IF($A$1='Preços 2017'!$N$2,IFERROR(VLOOKUP('Tabela de Preços'!$B27,'Preços 2017'!$C:$N,12,0),VLOOKUP('Tabela de Preços'!$B27,'Preços 2017'!$B:$N,13,0)),"")))</f>
        <v/>
      </c>
      <c r="J27" s="31" t="str">
        <f t="shared" ref="J27:J29" si="31">IFERROR(IF($B$3="Escolha o Estado","",(I27*(1-$B$4-(IF(F27&lt;17%,0,F27-17%))))),"")</f>
        <v/>
      </c>
      <c r="K27" s="31" t="str">
        <f t="shared" ref="K27:K29" si="32">IF(OR($B$3="Escolha o estado",$A$1=""),"",IF(OR($B$3="RJ",$B$3="SP",$B$3="MG",$B$3="RS",$B$3="SC",$B$3="AP",$B$3="PR"),IFERROR((J27+M27)*(1+G27),0),0))</f>
        <v/>
      </c>
      <c r="L27" s="31" t="str">
        <f>IFERROR(IF(OR($B$3="Escolha o estado",$A$1=""),"",IF(OR($B$3="SP",$B$3="MG",$B$3="RS",$B$3="PR",$B$3="SC"),(K27*$F27)-(J27*IF(VLOOKUP($B27,'Informações Técnicas'!$A:$O,15,FALSE)="Importado",4%,12%)),IF($B$3="RJ",(K27*$F27)-(J27*14%),IF(OR($B$3="AP"),(K27*$F27)-(J27*IF(VLOOKUP($B27,'Informações Técnicas'!$A:$O,15,FALSE)="importado",4%,7%)),0))))*IF($G27&gt;0,1,0),"")</f>
        <v/>
      </c>
      <c r="M27" s="31" t="str">
        <f>IF($B$3="Escolha o Estado","",IF(IFERROR(VLOOKUP(B27,'Preços 2017'!C:K,9,0),VLOOKUP(B27,'Preços 2017'!B:K,10,0))=22%,'Tabela de Preços'!J27*0.22,0))</f>
        <v/>
      </c>
      <c r="N27" s="31" t="str">
        <f t="shared" ref="N27:N29" si="33">IF(OR($B$3="Escolha o estado",$A$1=""),"",IF(G27&gt;0,J27+L27+M27,J27+L27+M27))</f>
        <v/>
      </c>
      <c r="O27" s="32" t="str">
        <f t="shared" si="8"/>
        <v/>
      </c>
      <c r="P27" s="100" t="str">
        <f>VLOOKUP(B27,[13]PV_Vichy!$A:$C,3,0)</f>
        <v>P1300396</v>
      </c>
      <c r="Q27" s="100"/>
      <c r="R27" s="100"/>
      <c r="S27" s="100"/>
      <c r="T27" s="100"/>
      <c r="U27" s="100"/>
      <c r="V27" s="100"/>
      <c r="W27" s="100"/>
      <c r="X27" s="105"/>
      <c r="Y27" s="19"/>
      <c r="Z27" s="25" t="str">
        <f>VLOOKUP(B27,'Preços 2017'!$C:$E,3,0)</f>
        <v>Importado</v>
      </c>
      <c r="AA27" s="91">
        <f>IF(VLOOKUP(B27,'Preços 2017'!$C:$E,3,0)="Importado",4%,IF($A$1="N/NO/CO/ES","7%",IF($A$1="SP/SUL/MG",12%,IF(VLOOKUP($B27,'Preços 2017'!$C:$G,5,0)&gt;=14%,14%,7%))))</f>
        <v>0.04</v>
      </c>
      <c r="AB27" s="89" t="e">
        <f t="shared" si="9"/>
        <v>#VALUE!</v>
      </c>
      <c r="AC27" s="89" t="e">
        <f t="shared" si="10"/>
        <v>#VALUE!</v>
      </c>
      <c r="AD27" s="25" t="e">
        <f t="shared" si="11"/>
        <v>#VALUE!</v>
      </c>
      <c r="AE27" s="89" t="e">
        <f t="shared" si="12"/>
        <v>#VALUE!</v>
      </c>
      <c r="AF27" s="90" t="e">
        <f t="shared" si="13"/>
        <v>#VALUE!</v>
      </c>
      <c r="AG27" s="122"/>
      <c r="AO27" s="119"/>
      <c r="AP27" s="118"/>
      <c r="AQ27" s="120"/>
      <c r="AR27" s="121"/>
    </row>
    <row r="28" spans="1:44" s="25" customFormat="1" ht="24.95" customHeight="1">
      <c r="A28" s="133"/>
      <c r="B28" s="33" t="s">
        <v>1166</v>
      </c>
      <c r="C28" s="74" t="str">
        <f>VLOOKUP(B28,'Informações Técnicas'!$A:$B,2,0)</f>
        <v>VCY MINERALS 89 30ML</v>
      </c>
      <c r="D28" s="29" t="str">
        <f>VLOOKUP(B28,'Informações Técnicas'!$A:$C,3,0)</f>
        <v>30ml</v>
      </c>
      <c r="E28" s="36">
        <f>VLOOKUP(B28,'Informações Técnicas'!$A:$E,5,0)</f>
        <v>3337875594516</v>
      </c>
      <c r="F28" s="50" t="str">
        <f>IF(OR($B$3="Escolha o Estado",$B$3=""),"",IF(OR($B$3="MA",$B$3="RN"),VLOOKUP(VLOOKUP($B28,'Informações Técnicas'!$A:$M,6,0),ICMS!$B:$AE,HLOOKUP($B$3&amp;" "&amp;VLOOKUP('Tabela de Preços'!B28,'Informações Técnicas'!$A:$O,15,0),ICMS!$1:$3,3,0),0)/100,VLOOKUP(VLOOKUP($B28,'Informações Técnicas'!$A:$M,6,0),ICMS!$B:$AE,HLOOKUP($B$3,ICMS!$2:$3,2,0),0)/100))</f>
        <v/>
      </c>
      <c r="G28" s="37" t="str">
        <f>IF(OR($B$3="Escolha o estado",$A$1=""),"",(IFERROR(HLOOKUP($B$3,'Informações Técnicas'!$O$4:$AC$153,VLOOKUP($B28,'Informações Técnicas'!$A:$AC,29,FALSE),FALSE),0)))</f>
        <v/>
      </c>
      <c r="H28" s="48">
        <f>IFERROR(VLOOKUP(B28,'Preços 2017'!$C:$H,6,0),VLOOKUP(B28,'Preços 2017'!$B:$H,7,0))</f>
        <v>99.9</v>
      </c>
      <c r="I28" s="30" t="str">
        <f>IF($A$1='Preços 2017'!$L$2,IFERROR(VLOOKUP('Tabela de Preços'!$B28,'Preços 2017'!$C:$N,10,0),VLOOKUP('Tabela de Preços'!$B28,'Preços 2017'!$B:$N,11,0)),IF($A$1='Preços 2017'!$M$2,IFERROR(VLOOKUP('Tabela de Preços'!$B28,'Preços 2017'!$C:$N,11,0),VLOOKUP('Tabela de Preços'!$B28,'Preços 2017'!$B:$N,12,0)),IF($A$1='Preços 2017'!$N$2,IFERROR(VLOOKUP('Tabela de Preços'!$B28,'Preços 2017'!$C:$N,12,0),VLOOKUP('Tabela de Preços'!$B28,'Preços 2017'!$B:$N,13,0)),"")))</f>
        <v/>
      </c>
      <c r="J28" s="31" t="str">
        <f t="shared" ref="J28" si="34">IFERROR(IF($B$3="Escolha o Estado","",(I28*(1-$B$4-(IF(F28&lt;17%,0,F28-17%))))),"")</f>
        <v/>
      </c>
      <c r="K28" s="31" t="str">
        <f t="shared" ref="K28" si="35">IF(OR($B$3="Escolha o estado",$A$1=""),"",IF(OR($B$3="RJ",$B$3="SP",$B$3="MG",$B$3="RS",$B$3="SC",$B$3="AP",$B$3="PR"),IFERROR((J28+M28)*(1+G28),0),0))</f>
        <v/>
      </c>
      <c r="L28" s="31" t="str">
        <f>IFERROR(IF(OR($B$3="Escolha o estado",$A$1=""),"",IF(OR($B$3="SP",$B$3="MG",$B$3="RS",$B$3="PR",$B$3="SC"),(K28*$F28)-(J28*IF(VLOOKUP($B28,'Informações Técnicas'!$A:$O,15,FALSE)="Importado",4%,12%)),IF($B$3="RJ",(K28*$F28)-(J28*14%),IF(OR($B$3="AP"),(K28*$F28)-(J28*IF(VLOOKUP($B28,'Informações Técnicas'!$A:$O,15,FALSE)="importado",4%,7%)),0))))*IF($G28&gt;0,1,0),"")</f>
        <v/>
      </c>
      <c r="M28" s="31" t="str">
        <f>IF($B$3="Escolha o Estado","",IF(IFERROR(VLOOKUP(B28,'Preços 2017'!C:K,9,0),VLOOKUP(B28,'Preços 2017'!B:K,10,0))=22%,'Tabela de Preços'!J28*0.22,0))</f>
        <v/>
      </c>
      <c r="N28" s="31" t="str">
        <f t="shared" ref="N28" si="36">IF(OR($B$3="Escolha o estado",$A$1=""),"",IF(G28&gt;0,J28+L28+M28,J28+L28+M28))</f>
        <v/>
      </c>
      <c r="O28" s="32" t="str">
        <f t="shared" si="8"/>
        <v/>
      </c>
      <c r="P28" s="100" t="str">
        <f>VLOOKUP(B28,[13]PV_Vichy!$A:$C,3,0)</f>
        <v>P1301166</v>
      </c>
      <c r="Q28" s="100"/>
      <c r="R28" s="100"/>
      <c r="S28" s="100"/>
      <c r="T28" s="100"/>
      <c r="U28" s="100"/>
      <c r="V28" s="100"/>
      <c r="W28" s="100"/>
      <c r="X28" s="105"/>
      <c r="Y28" s="19"/>
      <c r="Z28" s="25" t="str">
        <f>VLOOKUP(B28,'Preços 2017'!$C:$E,3,0)</f>
        <v>Importado</v>
      </c>
      <c r="AA28" s="91">
        <f>IF(VLOOKUP(B28,'Preços 2017'!$C:$E,3,0)="Importado",4%,IF($A$1="N/NO/CO/ES","7%",IF($A$1="SP/SUL/MG",12%,IF(VLOOKUP($B28,'Preços 2017'!$C:$G,5,0)&gt;=14%,14%,7%))))</f>
        <v>0.04</v>
      </c>
      <c r="AB28" s="89" t="e">
        <f t="shared" si="9"/>
        <v>#VALUE!</v>
      </c>
      <c r="AC28" s="89" t="e">
        <f t="shared" si="10"/>
        <v>#VALUE!</v>
      </c>
      <c r="AD28" s="25" t="e">
        <f t="shared" si="11"/>
        <v>#VALUE!</v>
      </c>
      <c r="AE28" s="89" t="e">
        <f t="shared" si="12"/>
        <v>#VALUE!</v>
      </c>
      <c r="AF28" s="90" t="e">
        <f t="shared" si="13"/>
        <v>#VALUE!</v>
      </c>
      <c r="AG28" s="122"/>
      <c r="AO28" s="119"/>
      <c r="AP28" s="118"/>
      <c r="AQ28" s="120"/>
      <c r="AR28" s="121"/>
    </row>
    <row r="29" spans="1:44" s="25" customFormat="1" ht="24.95" customHeight="1">
      <c r="A29" s="133"/>
      <c r="B29" s="33" t="s">
        <v>755</v>
      </c>
      <c r="C29" s="74" t="str">
        <f>VLOOKUP(B29,'Informações Técnicas'!$A:$B,2,0)</f>
        <v>VCY MINERALS 89 50ML</v>
      </c>
      <c r="D29" s="29" t="str">
        <f>VLOOKUP(B29,'Informações Técnicas'!$A:$C,3,0)</f>
        <v>50ml</v>
      </c>
      <c r="E29" s="36">
        <f>VLOOKUP(B29,'Informações Técnicas'!$A:$E,5,0)</f>
        <v>3337875543248</v>
      </c>
      <c r="F29" s="50" t="str">
        <f>IF(OR($B$3="Escolha o Estado",$B$3=""),"",IF(OR($B$3="MA",$B$3="RN"),VLOOKUP(VLOOKUP($B29,'Informações Técnicas'!$A:$M,6,0),ICMS!$B:$AE,HLOOKUP($B$3&amp;" "&amp;VLOOKUP('Tabela de Preços'!B29,'Informações Técnicas'!$A:$O,15,0),ICMS!$1:$3,3,0),0)/100,VLOOKUP(VLOOKUP($B29,'Informações Técnicas'!$A:$M,6,0),ICMS!$B:$AE,HLOOKUP($B$3,ICMS!$2:$3,2,0),0)/100))</f>
        <v/>
      </c>
      <c r="G29" s="37" t="str">
        <f>IF(OR($B$3="Escolha o estado",$A$1=""),"",(IFERROR(HLOOKUP($B$3,'Informações Técnicas'!$O$4:$AC$153,VLOOKUP($B29,'Informações Técnicas'!$A:$AC,29,FALSE),FALSE),0)))</f>
        <v/>
      </c>
      <c r="H29" s="48">
        <f>IFERROR(VLOOKUP(B29,'Preços 2017'!$C:$H,6,0),VLOOKUP(B29,'Preços 2017'!$B:$H,7,0))</f>
        <v>159.9</v>
      </c>
      <c r="I29" s="30" t="str">
        <f>IF($A$1='Preços 2017'!$L$2,IFERROR(VLOOKUP('Tabela de Preços'!$B29,'Preços 2017'!$C:$N,10,0),VLOOKUP('Tabela de Preços'!$B29,'Preços 2017'!$B:$N,11,0)),IF($A$1='Preços 2017'!$M$2,IFERROR(VLOOKUP('Tabela de Preços'!$B29,'Preços 2017'!$C:$N,11,0),VLOOKUP('Tabela de Preços'!$B29,'Preços 2017'!$B:$N,12,0)),IF($A$1='Preços 2017'!$N$2,IFERROR(VLOOKUP('Tabela de Preços'!$B29,'Preços 2017'!$C:$N,12,0),VLOOKUP('Tabela de Preços'!$B29,'Preços 2017'!$B:$N,13,0)),"")))</f>
        <v/>
      </c>
      <c r="J29" s="31" t="str">
        <f t="shared" si="31"/>
        <v/>
      </c>
      <c r="K29" s="31" t="str">
        <f t="shared" si="32"/>
        <v/>
      </c>
      <c r="L29" s="31" t="str">
        <f>IFERROR(IF(OR($B$3="Escolha o estado",$A$1=""),"",IF(OR($B$3="SP",$B$3="MG",$B$3="RS",$B$3="PR",$B$3="SC"),(K29*$F29)-(J29*IF(VLOOKUP($B29,'Informações Técnicas'!$A:$O,15,FALSE)="Importado",4%,12%)),IF($B$3="RJ",(K29*$F29)-(J29*14%),IF(OR($B$3="AP"),(K29*$F29)-(J29*IF(VLOOKUP($B29,'Informações Técnicas'!$A:$O,15,FALSE)="importado",4%,7%)),0))))*IF($G29&gt;0,1,0),"")</f>
        <v/>
      </c>
      <c r="M29" s="31" t="str">
        <f>IF($B$3="Escolha o Estado","",IF(IFERROR(VLOOKUP(B29,'Preços 2017'!C:K,9,0),VLOOKUP(B29,'Preços 2017'!B:K,10,0))=22%,'Tabela de Preços'!J29*0.22,0))</f>
        <v/>
      </c>
      <c r="N29" s="31" t="str">
        <f t="shared" si="33"/>
        <v/>
      </c>
      <c r="O29" s="32" t="str">
        <f t="shared" si="8"/>
        <v/>
      </c>
      <c r="P29" s="100" t="str">
        <f>VLOOKUP(B29,[13]PV_Vichy!$A:$C,3,0)</f>
        <v>P1301081</v>
      </c>
      <c r="Q29" s="100"/>
      <c r="R29" s="100"/>
      <c r="S29" s="100"/>
      <c r="T29" s="100"/>
      <c r="U29" s="100"/>
      <c r="V29" s="100"/>
      <c r="W29" s="100"/>
      <c r="X29" s="105"/>
      <c r="Y29" s="19"/>
      <c r="Z29" s="25" t="str">
        <f>VLOOKUP(B29,'Preços 2017'!$C:$E,3,0)</f>
        <v>Importado</v>
      </c>
      <c r="AA29" s="91">
        <f>IF(VLOOKUP(B29,'Preços 2017'!$C:$E,3,0)="Importado",4%,IF($A$1="N/NO/CO/ES","7%",IF($A$1="SP/SUL/MG",12%,IF(VLOOKUP($B29,'Preços 2017'!$C:$G,5,0)&gt;=14%,14%,7%))))</f>
        <v>0.04</v>
      </c>
      <c r="AB29" s="89" t="e">
        <f t="shared" si="9"/>
        <v>#VALUE!</v>
      </c>
      <c r="AC29" s="89" t="e">
        <f t="shared" si="10"/>
        <v>#VALUE!</v>
      </c>
      <c r="AD29" s="25" t="e">
        <f t="shared" si="11"/>
        <v>#VALUE!</v>
      </c>
      <c r="AE29" s="89" t="e">
        <f t="shared" si="12"/>
        <v>#VALUE!</v>
      </c>
      <c r="AF29" s="90" t="e">
        <f t="shared" si="13"/>
        <v>#VALUE!</v>
      </c>
      <c r="AG29" s="122"/>
      <c r="AO29" s="119"/>
      <c r="AP29" s="118"/>
      <c r="AQ29" s="120"/>
      <c r="AR29" s="121"/>
    </row>
    <row r="30" spans="1:44" s="25" customFormat="1" ht="24.95" customHeight="1">
      <c r="A30" s="140" t="s">
        <v>868</v>
      </c>
      <c r="B30" s="34" t="s">
        <v>334</v>
      </c>
      <c r="C30" s="74" t="str">
        <f>VLOOKUP(B30,'Informações Técnicas'!$A:$B,2,0)</f>
        <v>VCY DBD BASE FLUIDA FACIAL 15 30ML</v>
      </c>
      <c r="D30" s="29" t="str">
        <f>VLOOKUP(B30,'Informações Técnicas'!$A:$C,3,0)</f>
        <v>30ml</v>
      </c>
      <c r="E30" s="36">
        <f>VLOOKUP(B30,'Informações Técnicas'!$A:$E,5,0)</f>
        <v>3337871316594</v>
      </c>
      <c r="F30" s="50" t="str">
        <f>IF(OR($B$3="Escolha o Estado",$B$3=""),"",IF(OR($B$3="MA",$B$3="RN"),VLOOKUP(VLOOKUP($B30,'Informações Técnicas'!$A:$M,6,0),ICMS!$B:$AE,HLOOKUP($B$3&amp;" "&amp;VLOOKUP('Tabela de Preços'!B30,'Informações Técnicas'!$A:$O,15,0),ICMS!$1:$3,3,0),0)/100,VLOOKUP(VLOOKUP($B30,'Informações Técnicas'!$A:$M,6,0),ICMS!$B:$AE,HLOOKUP($B$3,ICMS!$2:$3,2,0),0)/100))</f>
        <v/>
      </c>
      <c r="G30" s="37" t="str">
        <f>IF(OR($B$3="Escolha o estado",$A$1=""),"",(IFERROR(HLOOKUP($B$3,'Informações Técnicas'!$O$4:$AC$153,VLOOKUP($B30,'Informações Técnicas'!$A:$AC,29,FALSE),FALSE),0)))</f>
        <v/>
      </c>
      <c r="H30" s="48">
        <f>IFERROR(VLOOKUP(B30,'Preços 2017'!$C:$H,6,0),VLOOKUP(B30,'Preços 2017'!$B:$H,7,0))</f>
        <v>159.9</v>
      </c>
      <c r="I30" s="30" t="str">
        <f>IF($A$1='Preços 2017'!$L$2,IFERROR(VLOOKUP('Tabela de Preços'!$B30,'Preços 2017'!$C:$N,10,0),VLOOKUP('Tabela de Preços'!$B30,'Preços 2017'!$B:$N,11,0)),IF($A$1='Preços 2017'!$M$2,IFERROR(VLOOKUP('Tabela de Preços'!$B30,'Preços 2017'!$C:$N,11,0),VLOOKUP('Tabela de Preços'!$B30,'Preços 2017'!$B:$N,12,0)),IF($A$1='Preços 2017'!$N$2,IFERROR(VLOOKUP('Tabela de Preços'!$B30,'Preços 2017'!$C:$N,12,0),VLOOKUP('Tabela de Preços'!$B30,'Preços 2017'!$B:$N,13,0)),"")))</f>
        <v/>
      </c>
      <c r="J30" s="31" t="str">
        <f t="shared" si="0"/>
        <v/>
      </c>
      <c r="K30" s="31" t="str">
        <f t="shared" si="6"/>
        <v/>
      </c>
      <c r="L30" s="31" t="str">
        <f>IFERROR(IF(OR($B$3="Escolha o estado",$A$1=""),"",IF(OR($B$3="SP",$B$3="MG",$B$3="RS",$B$3="PR",$B$3="SC"),(K30*$F30)-(J30*IF(VLOOKUP($B30,'Informações Técnicas'!$A:$O,15,FALSE)="Importado",4%,12%)),IF($B$3="RJ",(K30*$F30)-(J30*14%),IF(OR($B$3="AP"),(K30*$F30)-(J30*IF(VLOOKUP($B30,'Informações Técnicas'!$A:$O,15,FALSE)="importado",4%,7%)),0))))*IF($G30&gt;0,1,0),"")</f>
        <v/>
      </c>
      <c r="M30" s="31" t="str">
        <f>IF($B$3="Escolha o Estado","",IF(IFERROR(VLOOKUP(B30,'Preços 2017'!C:K,9,0),VLOOKUP(B30,'Preços 2017'!B:K,10,0))=22%,'Tabela de Preços'!J30*0.22,0))</f>
        <v/>
      </c>
      <c r="N30" s="31" t="str">
        <f t="shared" si="7"/>
        <v/>
      </c>
      <c r="O30" s="32" t="str">
        <f t="shared" si="8"/>
        <v/>
      </c>
      <c r="P30" s="100" t="str">
        <f>VLOOKUP(B30,[13]PV_Vichy!$A:$C,3,0)</f>
        <v>P1300242</v>
      </c>
      <c r="Q30" s="100"/>
      <c r="R30" s="100"/>
      <c r="S30" s="100"/>
      <c r="T30" s="100"/>
      <c r="U30" s="100"/>
      <c r="V30" s="100"/>
      <c r="W30" s="100"/>
      <c r="X30" s="105"/>
      <c r="Y30" s="19"/>
      <c r="Z30" s="25" t="str">
        <f>VLOOKUP(B30,'Preços 2017'!$C:$E,3,0)</f>
        <v>Importado</v>
      </c>
      <c r="AA30" s="91">
        <f>IF(VLOOKUP(B30,'Preços 2017'!$C:$E,3,0)="Importado",4%,IF($A$1="N/NO/CO/ES","7%",IF($A$1="SP/SUL/MG",12%,IF(VLOOKUP($B30,'Preços 2017'!$C:$G,5,0)&gt;=14%,14%,7%))))</f>
        <v>0.04</v>
      </c>
      <c r="AB30" s="89" t="e">
        <f t="shared" si="9"/>
        <v>#VALUE!</v>
      </c>
      <c r="AC30" s="89" t="e">
        <f t="shared" si="10"/>
        <v>#VALUE!</v>
      </c>
      <c r="AD30" s="25" t="e">
        <f t="shared" si="11"/>
        <v>#VALUE!</v>
      </c>
      <c r="AE30" s="89" t="e">
        <f t="shared" si="12"/>
        <v>#VALUE!</v>
      </c>
      <c r="AF30" s="90" t="e">
        <f t="shared" si="13"/>
        <v>#VALUE!</v>
      </c>
      <c r="AG30" s="122"/>
      <c r="AO30" s="119"/>
      <c r="AP30" s="118"/>
      <c r="AQ30" s="120"/>
      <c r="AR30" s="121"/>
    </row>
    <row r="31" spans="1:44" s="25" customFormat="1" ht="24.95" customHeight="1">
      <c r="A31" s="127"/>
      <c r="B31" s="34" t="s">
        <v>336</v>
      </c>
      <c r="C31" s="74" t="str">
        <f>VLOOKUP(B31,'Informações Técnicas'!$A:$B,2,0)</f>
        <v>VCY DBD BASE FLUIDA FACIAL 25 30ML</v>
      </c>
      <c r="D31" s="29" t="str">
        <f>VLOOKUP(B31,'Informações Técnicas'!$A:$C,3,0)</f>
        <v>30ml</v>
      </c>
      <c r="E31" s="36">
        <f>VLOOKUP(B31,'Informações Técnicas'!$A:$E,5,0)</f>
        <v>3337871316600</v>
      </c>
      <c r="F31" s="50" t="str">
        <f>IF(OR($B$3="Escolha o Estado",$B$3=""),"",IF(OR($B$3="MA",$B$3="RN"),VLOOKUP(VLOOKUP($B31,'Informações Técnicas'!$A:$M,6,0),ICMS!$B:$AE,HLOOKUP($B$3&amp;" "&amp;VLOOKUP('Tabela de Preços'!B31,'Informações Técnicas'!$A:$O,15,0),ICMS!$1:$3,3,0),0)/100,VLOOKUP(VLOOKUP($B31,'Informações Técnicas'!$A:$M,6,0),ICMS!$B:$AE,HLOOKUP($B$3,ICMS!$2:$3,2,0),0)/100))</f>
        <v/>
      </c>
      <c r="G31" s="37" t="str">
        <f>IF(OR($B$3="Escolha o estado",$A$1=""),"",(IFERROR(HLOOKUP($B$3,'Informações Técnicas'!$O$4:$AC$153,VLOOKUP($B31,'Informações Técnicas'!$A:$AC,29,FALSE),FALSE),0)))</f>
        <v/>
      </c>
      <c r="H31" s="48">
        <f>IFERROR(VLOOKUP(B31,'Preços 2017'!$C:$H,6,0),VLOOKUP(B31,'Preços 2017'!$B:$H,7,0))</f>
        <v>159.9</v>
      </c>
      <c r="I31" s="30" t="str">
        <f>IF($A$1='Preços 2017'!$L$2,IFERROR(VLOOKUP('Tabela de Preços'!$B31,'Preços 2017'!$C:$N,10,0),VLOOKUP('Tabela de Preços'!$B31,'Preços 2017'!$B:$N,11,0)),IF($A$1='Preços 2017'!$M$2,IFERROR(VLOOKUP('Tabela de Preços'!$B31,'Preços 2017'!$C:$N,11,0),VLOOKUP('Tabela de Preços'!$B31,'Preços 2017'!$B:$N,12,0)),IF($A$1='Preços 2017'!$N$2,IFERROR(VLOOKUP('Tabela de Preços'!$B31,'Preços 2017'!$C:$N,12,0),VLOOKUP('Tabela de Preços'!$B31,'Preços 2017'!$B:$N,13,0)),"")))</f>
        <v/>
      </c>
      <c r="J31" s="31" t="str">
        <f t="shared" ref="J31" si="37">IFERROR(IF($B$3="Escolha o Estado","",(I31*(1-$B$4-(IF(F31&lt;17%,0,F31-17%))))),"")</f>
        <v/>
      </c>
      <c r="K31" s="31" t="str">
        <f t="shared" ref="K31" si="38">IF(OR($B$3="Escolha o estado",$A$1=""),"",IF(OR($B$3="RJ",$B$3="SP",$B$3="MG",$B$3="RS",$B$3="SC",$B$3="AP",$B$3="PR"),IFERROR((J31+M31)*(1+G31),0),0))</f>
        <v/>
      </c>
      <c r="L31" s="31" t="str">
        <f>IFERROR(IF(OR($B$3="Escolha o estado",$A$1=""),"",IF(OR($B$3="SP",$B$3="MG",$B$3="RS",$B$3="PR",$B$3="SC"),(K31*$F31)-(J31*IF(VLOOKUP($B31,'Informações Técnicas'!$A:$O,15,FALSE)="Importado",4%,12%)),IF($B$3="RJ",(K31*$F31)-(J31*14%),IF(OR($B$3="AP"),(K31*$F31)-(J31*IF(VLOOKUP($B31,'Informações Técnicas'!$A:$O,15,FALSE)="importado",4%,7%)),0))))*IF($G31&gt;0,1,0),"")</f>
        <v/>
      </c>
      <c r="M31" s="31" t="str">
        <f>IF($B$3="Escolha o Estado","",IF(IFERROR(VLOOKUP(B31,'Preços 2017'!C:K,9,0),VLOOKUP(B31,'Preços 2017'!B:K,10,0))=22%,'Tabela de Preços'!J31*0.22,0))</f>
        <v/>
      </c>
      <c r="N31" s="31" t="str">
        <f t="shared" si="7"/>
        <v/>
      </c>
      <c r="O31" s="32" t="str">
        <f t="shared" si="8"/>
        <v/>
      </c>
      <c r="P31" s="100" t="str">
        <f>VLOOKUP(B31,[13]PV_Vichy!$A:$C,3,0)</f>
        <v>P1300242</v>
      </c>
      <c r="Q31" s="100"/>
      <c r="R31" s="100"/>
      <c r="S31" s="100"/>
      <c r="T31" s="100"/>
      <c r="U31" s="100"/>
      <c r="V31" s="100"/>
      <c r="W31" s="100"/>
      <c r="X31" s="105"/>
      <c r="Y31" s="19"/>
      <c r="Z31" s="25" t="str">
        <f>VLOOKUP(B31,'Preços 2017'!$C:$E,3,0)</f>
        <v>Importado</v>
      </c>
      <c r="AA31" s="91">
        <f>IF(VLOOKUP(B31,'Preços 2017'!$C:$E,3,0)="Importado",4%,IF($A$1="N/NO/CO/ES","7%",IF($A$1="SP/SUL/MG",12%,IF(VLOOKUP($B31,'Preços 2017'!$C:$G,5,0)&gt;=14%,14%,7%))))</f>
        <v>0.04</v>
      </c>
      <c r="AB31" s="89" t="e">
        <f t="shared" si="9"/>
        <v>#VALUE!</v>
      </c>
      <c r="AC31" s="89" t="e">
        <f t="shared" si="10"/>
        <v>#VALUE!</v>
      </c>
      <c r="AD31" s="25" t="e">
        <f t="shared" si="11"/>
        <v>#VALUE!</v>
      </c>
      <c r="AE31" s="89" t="e">
        <f t="shared" si="12"/>
        <v>#VALUE!</v>
      </c>
      <c r="AF31" s="90" t="e">
        <f t="shared" si="13"/>
        <v>#VALUE!</v>
      </c>
      <c r="AG31" s="122"/>
      <c r="AO31" s="119"/>
      <c r="AP31" s="118"/>
      <c r="AQ31" s="120"/>
      <c r="AR31" s="121"/>
    </row>
    <row r="32" spans="1:44" s="25" customFormat="1" ht="24.95" customHeight="1">
      <c r="A32" s="127"/>
      <c r="B32" s="34" t="s">
        <v>338</v>
      </c>
      <c r="C32" s="74" t="str">
        <f>VLOOKUP(B32,'Informações Técnicas'!$A:$B,2,0)</f>
        <v>VCY DBD BASE FLUIDA FACIAL 35 30ML</v>
      </c>
      <c r="D32" s="29" t="str">
        <f>VLOOKUP(B32,'Informações Técnicas'!$A:$C,3,0)</f>
        <v>30ml</v>
      </c>
      <c r="E32" s="36">
        <f>VLOOKUP(B32,'Informações Técnicas'!$A:$E,5,0)</f>
        <v>3337871316617</v>
      </c>
      <c r="F32" s="50" t="str">
        <f>IF(OR($B$3="Escolha o Estado",$B$3=""),"",IF(OR($B$3="MA",$B$3="RN"),VLOOKUP(VLOOKUP($B32,'Informações Técnicas'!$A:$M,6,0),ICMS!$B:$AE,HLOOKUP($B$3&amp;" "&amp;VLOOKUP('Tabela de Preços'!B32,'Informações Técnicas'!$A:$O,15,0),ICMS!$1:$3,3,0),0)/100,VLOOKUP(VLOOKUP($B32,'Informações Técnicas'!$A:$M,6,0),ICMS!$B:$AE,HLOOKUP($B$3,ICMS!$2:$3,2,0),0)/100))</f>
        <v/>
      </c>
      <c r="G32" s="37" t="str">
        <f>IF(OR($B$3="Escolha o estado",$A$1=""),"",(IFERROR(HLOOKUP($B$3,'Informações Técnicas'!$O$4:$AC$153,VLOOKUP($B32,'Informações Técnicas'!$A:$AC,29,FALSE),FALSE),0)))</f>
        <v/>
      </c>
      <c r="H32" s="48">
        <f>IFERROR(VLOOKUP(B32,'Preços 2017'!$C:$H,6,0),VLOOKUP(B32,'Preços 2017'!$B:$H,7,0))</f>
        <v>159.9</v>
      </c>
      <c r="I32" s="30" t="str">
        <f>IF($A$1='Preços 2017'!$L$2,IFERROR(VLOOKUP('Tabela de Preços'!$B32,'Preços 2017'!$C:$N,10,0),VLOOKUP('Tabela de Preços'!$B32,'Preços 2017'!$B:$N,11,0)),IF($A$1='Preços 2017'!$M$2,IFERROR(VLOOKUP('Tabela de Preços'!$B32,'Preços 2017'!$C:$N,11,0),VLOOKUP('Tabela de Preços'!$B32,'Preços 2017'!$B:$N,12,0)),IF($A$1='Preços 2017'!$N$2,IFERROR(VLOOKUP('Tabela de Preços'!$B32,'Preços 2017'!$C:$N,12,0),VLOOKUP('Tabela de Preços'!$B32,'Preços 2017'!$B:$N,13,0)),"")))</f>
        <v/>
      </c>
      <c r="J32" s="31" t="str">
        <f t="shared" si="0"/>
        <v/>
      </c>
      <c r="K32" s="31" t="str">
        <f t="shared" si="6"/>
        <v/>
      </c>
      <c r="L32" s="31" t="str">
        <f>IFERROR(IF(OR($B$3="Escolha o estado",$A$1=""),"",IF(OR($B$3="SP",$B$3="MG",$B$3="RS",$B$3="PR",$B$3="SC"),(K32*$F32)-(J32*IF(VLOOKUP($B32,'Informações Técnicas'!$A:$O,15,FALSE)="Importado",4%,12%)),IF($B$3="RJ",(K32*$F32)-(J32*14%),IF(OR($B$3="AP"),(K32*$F32)-(J32*IF(VLOOKUP($B32,'Informações Técnicas'!$A:$O,15,FALSE)="importado",4%,7%)),0))))*IF($G32&gt;0,1,0),"")</f>
        <v/>
      </c>
      <c r="M32" s="31" t="str">
        <f>IF($B$3="Escolha o Estado","",IF(IFERROR(VLOOKUP(B32,'Preços 2017'!C:K,9,0),VLOOKUP(B32,'Preços 2017'!B:K,10,0))=22%,'Tabela de Preços'!J32*0.22,0))</f>
        <v/>
      </c>
      <c r="N32" s="31" t="str">
        <f t="shared" si="7"/>
        <v/>
      </c>
      <c r="O32" s="32" t="str">
        <f t="shared" si="8"/>
        <v/>
      </c>
      <c r="P32" s="100" t="str">
        <f>VLOOKUP(B32,[13]PV_Vichy!$A:$C,3,0)</f>
        <v>P1300242</v>
      </c>
      <c r="Q32" s="100"/>
      <c r="R32" s="100"/>
      <c r="S32" s="100"/>
      <c r="T32" s="100"/>
      <c r="U32" s="100"/>
      <c r="V32" s="100"/>
      <c r="W32" s="100"/>
      <c r="X32" s="105"/>
      <c r="Y32" s="19"/>
      <c r="Z32" s="25" t="str">
        <f>VLOOKUP(B32,'Preços 2017'!$C:$E,3,0)</f>
        <v>Importado</v>
      </c>
      <c r="AA32" s="91">
        <f>IF(VLOOKUP(B32,'Preços 2017'!$C:$E,3,0)="Importado",4%,IF($A$1="N/NO/CO/ES","7%",IF($A$1="SP/SUL/MG",12%,IF(VLOOKUP($B32,'Preços 2017'!$C:$G,5,0)&gt;=14%,14%,7%))))</f>
        <v>0.04</v>
      </c>
      <c r="AB32" s="89" t="e">
        <f t="shared" si="9"/>
        <v>#VALUE!</v>
      </c>
      <c r="AC32" s="89" t="e">
        <f t="shared" si="10"/>
        <v>#VALUE!</v>
      </c>
      <c r="AD32" s="25" t="e">
        <f t="shared" si="11"/>
        <v>#VALUE!</v>
      </c>
      <c r="AE32" s="89" t="e">
        <f t="shared" si="12"/>
        <v>#VALUE!</v>
      </c>
      <c r="AF32" s="90" t="e">
        <f t="shared" si="13"/>
        <v>#VALUE!</v>
      </c>
      <c r="AG32" s="122"/>
      <c r="AO32" s="119"/>
      <c r="AP32" s="118"/>
      <c r="AQ32" s="120"/>
      <c r="AR32" s="121"/>
    </row>
    <row r="33" spans="1:44" s="25" customFormat="1" ht="24.95" customHeight="1">
      <c r="A33" s="127"/>
      <c r="B33" s="34" t="s">
        <v>402</v>
      </c>
      <c r="C33" s="74" t="str">
        <f>VLOOKUP(B33,'Informações Técnicas'!$A:$B,2,0)</f>
        <v>VCY DBD BASE FLUIDA FACIAL 45 30ML</v>
      </c>
      <c r="D33" s="29" t="str">
        <f>VLOOKUP(B33,'Informações Técnicas'!$A:$C,3,0)</f>
        <v>30 ml</v>
      </c>
      <c r="E33" s="36">
        <f>VLOOKUP(B33,'Informações Técnicas'!$A:$E,5,0)</f>
        <v>3337871316624</v>
      </c>
      <c r="F33" s="50" t="str">
        <f>IF(OR($B$3="Escolha o Estado",$B$3=""),"",IF(OR($B$3="MA",$B$3="RN"),VLOOKUP(VLOOKUP($B33,'Informações Técnicas'!$A:$M,6,0),ICMS!$B:$AE,HLOOKUP($B$3&amp;" "&amp;VLOOKUP('Tabela de Preços'!B33,'Informações Técnicas'!$A:$O,15,0),ICMS!$1:$3,3,0),0)/100,VLOOKUP(VLOOKUP($B33,'Informações Técnicas'!$A:$M,6,0),ICMS!$B:$AE,HLOOKUP($B$3,ICMS!$2:$3,2,0),0)/100))</f>
        <v/>
      </c>
      <c r="G33" s="37" t="str">
        <f>IF(OR($B$3="Escolha o estado",$A$1=""),"",(IFERROR(HLOOKUP($B$3,'Informações Técnicas'!$O$4:$AC$153,VLOOKUP($B33,'Informações Técnicas'!$A:$AC,29,FALSE),FALSE),0)))</f>
        <v/>
      </c>
      <c r="H33" s="48">
        <f>IFERROR(VLOOKUP(B33,'Preços 2017'!$C:$H,6,0),VLOOKUP(B33,'Preços 2017'!$B:$H,7,0))</f>
        <v>159.9</v>
      </c>
      <c r="I33" s="30" t="str">
        <f>IF($A$1='Preços 2017'!$L$2,IFERROR(VLOOKUP('Tabela de Preços'!$B33,'Preços 2017'!$C:$N,10,0),VLOOKUP('Tabela de Preços'!$B33,'Preços 2017'!$B:$N,11,0)),IF($A$1='Preços 2017'!$M$2,IFERROR(VLOOKUP('Tabela de Preços'!$B33,'Preços 2017'!$C:$N,11,0),VLOOKUP('Tabela de Preços'!$B33,'Preços 2017'!$B:$N,12,0)),IF($A$1='Preços 2017'!$N$2,IFERROR(VLOOKUP('Tabela de Preços'!$B33,'Preços 2017'!$C:$N,12,0),VLOOKUP('Tabela de Preços'!$B33,'Preços 2017'!$B:$N,13,0)),"")))</f>
        <v/>
      </c>
      <c r="J33" s="31" t="str">
        <f t="shared" ref="J33" si="39">IFERROR(IF($B$3="Escolha o Estado","",(I33*(1-$B$4-(IF(F33&lt;17%,0,F33-17%))))),"")</f>
        <v/>
      </c>
      <c r="K33" s="31" t="str">
        <f t="shared" si="6"/>
        <v/>
      </c>
      <c r="L33" s="31" t="str">
        <f>IFERROR(IF(OR($B$3="Escolha o estado",$A$1=""),"",IF(OR($B$3="SP",$B$3="MG",$B$3="RS",$B$3="PR",$B$3="SC"),(K33*$F33)-(J33*IF(VLOOKUP($B33,'Informações Técnicas'!$A:$O,15,FALSE)="Importado",4%,12%)),IF($B$3="RJ",(K33*$F33)-(J33*14%),IF(OR($B$3="AP"),(K33*$F33)-(J33*IF(VLOOKUP($B33,'Informações Técnicas'!$A:$O,15,FALSE)="importado",4%,7%)),0))))*IF($G33&gt;0,1,0),"")</f>
        <v/>
      </c>
      <c r="M33" s="31" t="str">
        <f>IF($B$3="Escolha o Estado","",IF(IFERROR(VLOOKUP(B33,'Preços 2017'!C:K,9,0),VLOOKUP(B33,'Preços 2017'!B:K,10,0))=22%,'Tabela de Preços'!J33*0.22,0))</f>
        <v/>
      </c>
      <c r="N33" s="31" t="str">
        <f t="shared" si="7"/>
        <v/>
      </c>
      <c r="O33" s="32" t="str">
        <f t="shared" si="8"/>
        <v/>
      </c>
      <c r="P33" s="100" t="str">
        <f>VLOOKUP(B33,[13]PV_Vichy!$A:$C,3,0)</f>
        <v>P1300242</v>
      </c>
      <c r="Q33" s="100"/>
      <c r="R33" s="100"/>
      <c r="S33" s="100"/>
      <c r="T33" s="100"/>
      <c r="U33" s="100"/>
      <c r="V33" s="100"/>
      <c r="W33" s="100"/>
      <c r="X33" s="105"/>
      <c r="Y33" s="19"/>
      <c r="Z33" s="25" t="str">
        <f>VLOOKUP(B33,'Preços 2017'!$C:$E,3,0)</f>
        <v>Importado</v>
      </c>
      <c r="AA33" s="91">
        <f>IF(VLOOKUP(B33,'Preços 2017'!$C:$E,3,0)="Importado",4%,IF($A$1="N/NO/CO/ES","7%",IF($A$1="SP/SUL/MG",12%,IF(VLOOKUP($B33,'Preços 2017'!$C:$G,5,0)&gt;=14%,14%,7%))))</f>
        <v>0.04</v>
      </c>
      <c r="AB33" s="89" t="e">
        <f t="shared" si="9"/>
        <v>#VALUE!</v>
      </c>
      <c r="AC33" s="89" t="e">
        <f t="shared" si="10"/>
        <v>#VALUE!</v>
      </c>
      <c r="AD33" s="25" t="e">
        <f t="shared" si="11"/>
        <v>#VALUE!</v>
      </c>
      <c r="AE33" s="89" t="e">
        <f t="shared" si="12"/>
        <v>#VALUE!</v>
      </c>
      <c r="AF33" s="90" t="e">
        <f t="shared" si="13"/>
        <v>#VALUE!</v>
      </c>
      <c r="AG33" s="122"/>
      <c r="AO33" s="119"/>
      <c r="AP33" s="118"/>
      <c r="AQ33" s="120"/>
      <c r="AR33" s="121"/>
    </row>
    <row r="34" spans="1:44" s="25" customFormat="1" ht="24.95" customHeight="1">
      <c r="A34" s="127"/>
      <c r="B34" s="34" t="s">
        <v>340</v>
      </c>
      <c r="C34" s="74" t="str">
        <f>VLOOKUP(B34,'Informações Técnicas'!$A:$B,2,0)</f>
        <v>VCY DBD BASE FLUIDA FACIAL 55 30ML</v>
      </c>
      <c r="D34" s="29" t="str">
        <f>VLOOKUP(B34,'Informações Técnicas'!$A:$C,3,0)</f>
        <v>30ml</v>
      </c>
      <c r="E34" s="36">
        <f>VLOOKUP(B34,'Informações Técnicas'!$A:$E,5,0)</f>
        <v>3337871316631</v>
      </c>
      <c r="F34" s="50" t="str">
        <f>IF(OR($B$3="Escolha o Estado",$B$3=""),"",IF(OR($B$3="MA",$B$3="RN"),VLOOKUP(VLOOKUP($B34,'Informações Técnicas'!$A:$M,6,0),ICMS!$B:$AE,HLOOKUP($B$3&amp;" "&amp;VLOOKUP('Tabela de Preços'!B34,'Informações Técnicas'!$A:$O,15,0),ICMS!$1:$3,3,0),0)/100,VLOOKUP(VLOOKUP($B34,'Informações Técnicas'!$A:$M,6,0),ICMS!$B:$AE,HLOOKUP($B$3,ICMS!$2:$3,2,0),0)/100))</f>
        <v/>
      </c>
      <c r="G34" s="37" t="str">
        <f>IF(OR($B$3="Escolha o estado",$A$1=""),"",(IFERROR(HLOOKUP($B$3,'Informações Técnicas'!$O$4:$AC$153,VLOOKUP($B34,'Informações Técnicas'!$A:$AC,29,FALSE),FALSE),0)))</f>
        <v/>
      </c>
      <c r="H34" s="48">
        <f>IFERROR(VLOOKUP(B34,'Preços 2017'!$C:$H,6,0),VLOOKUP(B34,'Preços 2017'!$B:$H,7,0))</f>
        <v>159.9</v>
      </c>
      <c r="I34" s="30" t="str">
        <f>IF($A$1='Preços 2017'!$L$2,IFERROR(VLOOKUP('Tabela de Preços'!$B34,'Preços 2017'!$C:$N,10,0),VLOOKUP('Tabela de Preços'!$B34,'Preços 2017'!$B:$N,11,0)),IF($A$1='Preços 2017'!$M$2,IFERROR(VLOOKUP('Tabela de Preços'!$B34,'Preços 2017'!$C:$N,11,0),VLOOKUP('Tabela de Preços'!$B34,'Preços 2017'!$B:$N,12,0)),IF($A$1='Preços 2017'!$N$2,IFERROR(VLOOKUP('Tabela de Preços'!$B34,'Preços 2017'!$C:$N,12,0),VLOOKUP('Tabela de Preços'!$B34,'Preços 2017'!$B:$N,13,0)),"")))</f>
        <v/>
      </c>
      <c r="J34" s="31" t="str">
        <f t="shared" ref="J34" si="40">IFERROR(IF($B$3="Escolha o Estado","",(I34*(1-$B$4-(IF(F34&lt;17%,0,F34-17%))))),"")</f>
        <v/>
      </c>
      <c r="K34" s="31" t="str">
        <f t="shared" ref="K34" si="41">IF(OR($B$3="Escolha o estado",$A$1=""),"",IF(OR($B$3="RJ",$B$3="SP",$B$3="MG",$B$3="RS",$B$3="SC",$B$3="AP",$B$3="PR"),IFERROR((J34+M34)*(1+G34),0),0))</f>
        <v/>
      </c>
      <c r="L34" s="31" t="str">
        <f>IFERROR(IF(OR($B$3="Escolha o estado",$A$1=""),"",IF(OR($B$3="SP",$B$3="MG",$B$3="RS",$B$3="PR",$B$3="SC"),(K34*$F34)-(J34*IF(VLOOKUP($B34,'Informações Técnicas'!$A:$O,15,FALSE)="Importado",4%,12%)),IF($B$3="RJ",(K34*$F34)-(J34*14%),IF(OR($B$3="AP"),(K34*$F34)-(J34*IF(VLOOKUP($B34,'Informações Técnicas'!$A:$O,15,FALSE)="importado",4%,7%)),0))))*IF($G34&gt;0,1,0),"")</f>
        <v/>
      </c>
      <c r="M34" s="31" t="str">
        <f>IF($B$3="Escolha o Estado","",IF(IFERROR(VLOOKUP(B34,'Preços 2017'!C:K,9,0),VLOOKUP(B34,'Preços 2017'!B:K,10,0))=22%,'Tabela de Preços'!J34*0.22,0))</f>
        <v/>
      </c>
      <c r="N34" s="31" t="str">
        <f t="shared" si="7"/>
        <v/>
      </c>
      <c r="O34" s="32" t="str">
        <f t="shared" si="8"/>
        <v/>
      </c>
      <c r="P34" s="100" t="str">
        <f>VLOOKUP(B34,[13]PV_Vichy!$A:$C,3,0)</f>
        <v>P1300242</v>
      </c>
      <c r="Q34" s="100"/>
      <c r="R34" s="100"/>
      <c r="S34" s="100"/>
      <c r="T34" s="100"/>
      <c r="U34" s="100"/>
      <c r="V34" s="100"/>
      <c r="W34" s="100"/>
      <c r="X34" s="105"/>
      <c r="Y34" s="19"/>
      <c r="Z34" s="25" t="str">
        <f>VLOOKUP(B34,'Preços 2017'!$C:$E,3,0)</f>
        <v>Importado</v>
      </c>
      <c r="AA34" s="91">
        <f>IF(VLOOKUP(B34,'Preços 2017'!$C:$E,3,0)="Importado",4%,IF($A$1="N/NO/CO/ES","7%",IF($A$1="SP/SUL/MG",12%,IF(VLOOKUP($B34,'Preços 2017'!$C:$G,5,0)&gt;=14%,14%,7%))))</f>
        <v>0.04</v>
      </c>
      <c r="AB34" s="89" t="e">
        <f t="shared" si="9"/>
        <v>#VALUE!</v>
      </c>
      <c r="AC34" s="89" t="e">
        <f t="shared" si="10"/>
        <v>#VALUE!</v>
      </c>
      <c r="AD34" s="25" t="e">
        <f t="shared" si="11"/>
        <v>#VALUE!</v>
      </c>
      <c r="AE34" s="89" t="e">
        <f t="shared" si="12"/>
        <v>#VALUE!</v>
      </c>
      <c r="AF34" s="90" t="e">
        <f t="shared" si="13"/>
        <v>#VALUE!</v>
      </c>
      <c r="AG34" s="122"/>
      <c r="AO34" s="119"/>
      <c r="AP34" s="118"/>
      <c r="AQ34" s="120"/>
      <c r="AR34" s="121"/>
    </row>
    <row r="35" spans="1:44" s="25" customFormat="1" ht="24.95" customHeight="1">
      <c r="A35" s="127"/>
      <c r="B35" s="34" t="s">
        <v>342</v>
      </c>
      <c r="C35" s="74" t="str">
        <f>VLOOKUP(B35,'Informações Técnicas'!$A:$B,2,0)</f>
        <v>VCY DBD BASE COMPACTA 15 10ML</v>
      </c>
      <c r="D35" s="29" t="str">
        <f>VLOOKUP(B35,'Informações Técnicas'!$A:$C,3,0)</f>
        <v>10ml</v>
      </c>
      <c r="E35" s="36">
        <f>VLOOKUP(B35,'Informações Técnicas'!$A:$E,5,0)</f>
        <v>3337871324742</v>
      </c>
      <c r="F35" s="50" t="str">
        <f>IF(OR($B$3="Escolha o Estado",$B$3=""),"",IF(OR($B$3="MA",$B$3="RN"),VLOOKUP(VLOOKUP($B35,'Informações Técnicas'!$A:$M,6,0),ICMS!$B:$AE,HLOOKUP($B$3&amp;" "&amp;VLOOKUP('Tabela de Preços'!B35,'Informações Técnicas'!$A:$O,15,0),ICMS!$1:$3,3,0),0)/100,VLOOKUP(VLOOKUP($B35,'Informações Técnicas'!$A:$M,6,0),ICMS!$B:$AE,HLOOKUP($B$3,ICMS!$2:$3,2,0),0)/100))</f>
        <v/>
      </c>
      <c r="G35" s="37" t="str">
        <f>IF(OR($B$3="Escolha o estado",$A$1=""),"",(IFERROR(HLOOKUP($B$3,'Informações Técnicas'!$O$4:$AC$153,VLOOKUP($B35,'Informações Técnicas'!$A:$AC,29,FALSE),FALSE),0)))</f>
        <v/>
      </c>
      <c r="H35" s="48">
        <f>IFERROR(VLOOKUP(B35,'Preços 2017'!$C:$H,6,0),VLOOKUP(B35,'Preços 2017'!$B:$H,7,0))</f>
        <v>188.9</v>
      </c>
      <c r="I35" s="30" t="str">
        <f>IF($A$1='Preços 2017'!$L$2,IFERROR(VLOOKUP('Tabela de Preços'!$B35,'Preços 2017'!$C:$N,10,0),VLOOKUP('Tabela de Preços'!$B35,'Preços 2017'!$B:$N,11,0)),IF($A$1='Preços 2017'!$M$2,IFERROR(VLOOKUP('Tabela de Preços'!$B35,'Preços 2017'!$C:$N,11,0),VLOOKUP('Tabela de Preços'!$B35,'Preços 2017'!$B:$N,12,0)),IF($A$1='Preços 2017'!$N$2,IFERROR(VLOOKUP('Tabela de Preços'!$B35,'Preços 2017'!$C:$N,12,0),VLOOKUP('Tabela de Preços'!$B35,'Preços 2017'!$B:$N,13,0)),"")))</f>
        <v/>
      </c>
      <c r="J35" s="31" t="str">
        <f t="shared" ref="J35" si="42">IFERROR(IF($B$3="Escolha o Estado","",(I35*(1-$B$4-(IF(F35&lt;17%,0,F35-17%))))),"")</f>
        <v/>
      </c>
      <c r="K35" s="31" t="str">
        <f t="shared" si="6"/>
        <v/>
      </c>
      <c r="L35" s="31" t="str">
        <f>IFERROR(IF(OR($B$3="Escolha o estado",$A$1=""),"",IF(OR($B$3="SP",$B$3="MG",$B$3="RS",$B$3="PR",$B$3="SC"),(K35*$F35)-(J35*IF(VLOOKUP($B35,'Informações Técnicas'!$A:$O,15,FALSE)="Importado",4%,12%)),IF($B$3="RJ",(K35*$F35)-(J35*14%),IF(OR($B$3="AP"),(K35*$F35)-(J35*IF(VLOOKUP($B35,'Informações Técnicas'!$A:$O,15,FALSE)="importado",4%,7%)),0))))*IF($G35&gt;0,1,0),"")</f>
        <v/>
      </c>
      <c r="M35" s="31" t="str">
        <f>IF($B$3="Escolha o Estado","",IF(IFERROR(VLOOKUP(B35,'Preços 2017'!C:K,9,0),VLOOKUP(B35,'Preços 2017'!B:K,10,0))=22%,'Tabela de Preços'!J35*0.22,0))</f>
        <v/>
      </c>
      <c r="N35" s="31" t="str">
        <f t="shared" si="7"/>
        <v/>
      </c>
      <c r="O35" s="32" t="str">
        <f t="shared" si="8"/>
        <v/>
      </c>
      <c r="P35" s="100" t="str">
        <f>VLOOKUP(B35,[13]PV_Vichy!$A:$C,3,0)</f>
        <v>P1300773</v>
      </c>
      <c r="Q35" s="100"/>
      <c r="R35" s="100"/>
      <c r="S35" s="100"/>
      <c r="T35" s="100"/>
      <c r="U35" s="100"/>
      <c r="V35" s="100"/>
      <c r="W35" s="100"/>
      <c r="X35" s="105"/>
      <c r="Y35" s="19"/>
      <c r="Z35" s="25" t="str">
        <f>VLOOKUP(B35,'Preços 2017'!$C:$E,3,0)</f>
        <v>Importado</v>
      </c>
      <c r="AA35" s="91">
        <f>IF(VLOOKUP(B35,'Preços 2017'!$C:$E,3,0)="Importado",4%,IF($A$1="N/NO/CO/ES","7%",IF($A$1="SP/SUL/MG",12%,IF(VLOOKUP($B35,'Preços 2017'!$C:$G,5,0)&gt;=14%,14%,7%))))</f>
        <v>0.04</v>
      </c>
      <c r="AB35" s="89" t="e">
        <f t="shared" si="9"/>
        <v>#VALUE!</v>
      </c>
      <c r="AC35" s="89" t="e">
        <f t="shared" si="10"/>
        <v>#VALUE!</v>
      </c>
      <c r="AD35" s="25" t="e">
        <f t="shared" si="11"/>
        <v>#VALUE!</v>
      </c>
      <c r="AE35" s="89" t="e">
        <f t="shared" si="12"/>
        <v>#VALUE!</v>
      </c>
      <c r="AF35" s="90" t="e">
        <f t="shared" si="13"/>
        <v>#VALUE!</v>
      </c>
      <c r="AG35" s="122"/>
      <c r="AO35" s="119"/>
      <c r="AP35" s="118"/>
      <c r="AQ35" s="120"/>
      <c r="AR35" s="121"/>
    </row>
    <row r="36" spans="1:44" s="25" customFormat="1" ht="24.95" customHeight="1">
      <c r="A36" s="127"/>
      <c r="B36" s="34" t="s">
        <v>332</v>
      </c>
      <c r="C36" s="74" t="str">
        <f>VLOOKUP(B36,'Informações Técnicas'!$A:$B,2,0)</f>
        <v>VCY DERMABLEND PO COMPACTO 28G</v>
      </c>
      <c r="D36" s="29" t="str">
        <f>VLOOKUP(B36,'Informações Técnicas'!$A:$C,3,0)</f>
        <v>28g</v>
      </c>
      <c r="E36" s="36">
        <f>VLOOKUP(B36,'Informações Técnicas'!$A:$E,5,0)</f>
        <v>3337871311582</v>
      </c>
      <c r="F36" s="50" t="str">
        <f>IF(OR($B$3="Escolha o Estado",$B$3=""),"",IF(OR($B$3="MA",$B$3="RN"),VLOOKUP(VLOOKUP($B36,'Informações Técnicas'!$A:$M,6,0),ICMS!$B:$AE,HLOOKUP($B$3&amp;" "&amp;VLOOKUP('Tabela de Preços'!B36,'Informações Técnicas'!$A:$O,15,0),ICMS!$1:$3,3,0),0)/100,VLOOKUP(VLOOKUP($B36,'Informações Técnicas'!$A:$M,6,0),ICMS!$B:$AE,HLOOKUP($B$3,ICMS!$2:$3,2,0),0)/100))</f>
        <v/>
      </c>
      <c r="G36" s="37" t="str">
        <f>IF(OR($B$3="Escolha o estado",$A$1=""),"",(IFERROR(HLOOKUP($B$3,'Informações Técnicas'!$O$4:$AC$153,VLOOKUP($B36,'Informações Técnicas'!$A:$AC,29,FALSE),FALSE),0)))</f>
        <v/>
      </c>
      <c r="H36" s="48">
        <f>IFERROR(VLOOKUP(B36,'Preços 2017'!$C:$H,6,0),VLOOKUP(B36,'Preços 2017'!$B:$H,7,0))</f>
        <v>174.9</v>
      </c>
      <c r="I36" s="30" t="str">
        <f>IF($A$1='Preços 2017'!$L$2,IFERROR(VLOOKUP('Tabela de Preços'!$B36,'Preços 2017'!$C:$N,10,0),VLOOKUP('Tabela de Preços'!$B36,'Preços 2017'!$B:$N,11,0)),IF($A$1='Preços 2017'!$M$2,IFERROR(VLOOKUP('Tabela de Preços'!$B36,'Preços 2017'!$C:$N,11,0),VLOOKUP('Tabela de Preços'!$B36,'Preços 2017'!$B:$N,12,0)),IF($A$1='Preços 2017'!$N$2,IFERROR(VLOOKUP('Tabela de Preços'!$B36,'Preços 2017'!$C:$N,12,0),VLOOKUP('Tabela de Preços'!$B36,'Preços 2017'!$B:$N,13,0)),"")))</f>
        <v/>
      </c>
      <c r="J36" s="107" t="str">
        <f t="shared" ref="J36" si="43">IFERROR(IF($B$3="Escolha o Estado","",(I36*(1-$B$4-(IF(F36&lt;17%,0,F36-17%))))),"")</f>
        <v/>
      </c>
      <c r="K36" s="31" t="str">
        <f t="shared" ref="K36" si="44">IF(OR($B$3="Escolha o estado",$A$1=""),"",IF(OR($B$3="RJ",$B$3="SP",$B$3="MG",$B$3="RS",$B$3="SC",$B$3="AP",$B$3="PR"),IFERROR((J36+M36)*(1+G36),0),0))</f>
        <v/>
      </c>
      <c r="L36" s="31" t="str">
        <f>IFERROR(IF(OR($B$3="Escolha o estado",$A$1=""),"",IF(OR($B$3="SP",$B$3="MG",$B$3="RS",$B$3="PR",$B$3="SC"),(K36*$F36)-(J36*IF(VLOOKUP($B36,'Informações Técnicas'!$A:$O,15,FALSE)="Importado",4%,12%)),IF($B$3="RJ",(K36*$F36)-(J36*14%),IF(OR($B$3="AP"),(K36*$F36)-(J36*IF(VLOOKUP($B36,'Informações Técnicas'!$A:$O,15,FALSE)="importado",4%,7%)),0))))*IF($G36&gt;0,1,0),"")</f>
        <v/>
      </c>
      <c r="M36" s="31" t="str">
        <f>IF($B$3="Escolha o Estado","",IF(IFERROR(VLOOKUP(B36,'Preços 2017'!C:K,9,0),VLOOKUP(B36,'Preços 2017'!B:K,10,0))=22%,'Tabela de Preços'!J36*0.22,0))</f>
        <v/>
      </c>
      <c r="N36" s="31" t="str">
        <f t="shared" ref="N36" si="45">IF(OR($B$3="Escolha o estado",$A$1=""),"",IF(G36&gt;0,J36+L36+M36,J36+L36+M36))</f>
        <v/>
      </c>
      <c r="O36" s="32" t="str">
        <f t="shared" si="8"/>
        <v/>
      </c>
      <c r="P36" s="100" t="str">
        <f>VLOOKUP(B36,[13]PV_Vichy!$A:$C,3,0)</f>
        <v>P1300236</v>
      </c>
      <c r="Q36" s="100"/>
      <c r="R36" s="100"/>
      <c r="S36" s="100"/>
      <c r="T36" s="100"/>
      <c r="U36" s="100"/>
      <c r="V36" s="100"/>
      <c r="W36" s="100"/>
      <c r="X36" s="105"/>
      <c r="Y36" s="19"/>
      <c r="Z36" s="25" t="str">
        <f>VLOOKUP(B36,'Preços 2017'!$C:$E,3,0)</f>
        <v>Importado</v>
      </c>
      <c r="AA36" s="91">
        <f>IF(VLOOKUP(B36,'Preços 2017'!$C:$E,3,0)="Importado",4%,IF($A$1="N/NO/CO/ES","7%",IF($A$1="SP/SUL/MG",12%,IF(VLOOKUP($B36,'Preços 2017'!$C:$G,5,0)&gt;=14%,14%,7%))))</f>
        <v>0.04</v>
      </c>
      <c r="AB36" s="89" t="e">
        <f t="shared" si="9"/>
        <v>#VALUE!</v>
      </c>
      <c r="AC36" s="89" t="e">
        <f t="shared" si="10"/>
        <v>#VALUE!</v>
      </c>
      <c r="AD36" s="25" t="e">
        <f t="shared" si="11"/>
        <v>#VALUE!</v>
      </c>
      <c r="AE36" s="89" t="e">
        <f t="shared" si="12"/>
        <v>#VALUE!</v>
      </c>
      <c r="AF36" s="90" t="e">
        <f t="shared" si="13"/>
        <v>#VALUE!</v>
      </c>
      <c r="AG36" s="122"/>
      <c r="AO36" s="119"/>
      <c r="AP36" s="118"/>
      <c r="AQ36" s="120"/>
      <c r="AR36" s="121"/>
    </row>
    <row r="37" spans="1:44" s="25" customFormat="1" ht="24.95" customHeight="1">
      <c r="A37" s="127"/>
      <c r="B37" s="34" t="s">
        <v>354</v>
      </c>
      <c r="C37" s="74" t="str">
        <f>VLOOKUP(B37,'Informações Técnicas'!$A:$B,2,0)</f>
        <v>VCY DBD BASTAO CORRETIVO 35 4,5G</v>
      </c>
      <c r="D37" s="29" t="str">
        <f>VLOOKUP(B37,'Informações Técnicas'!$A:$C,3,0)</f>
        <v>4,5g</v>
      </c>
      <c r="E37" s="36">
        <f>VLOOKUP(B37,'Informações Técnicas'!$A:$E,5,0)</f>
        <v>3337871324834</v>
      </c>
      <c r="F37" s="50" t="str">
        <f>IF(OR($B$3="Escolha o Estado",$B$3=""),"",IF(OR($B$3="MA",$B$3="RN"),VLOOKUP(VLOOKUP($B37,'Informações Técnicas'!$A:$M,6,0),ICMS!$B:$AE,HLOOKUP($B$3&amp;" "&amp;VLOOKUP('Tabela de Preços'!B37,'Informações Técnicas'!$A:$O,15,0),ICMS!$1:$3,3,0),0)/100,VLOOKUP(VLOOKUP($B37,'Informações Técnicas'!$A:$M,6,0),ICMS!$B:$AE,HLOOKUP($B$3,ICMS!$2:$3,2,0),0)/100))</f>
        <v/>
      </c>
      <c r="G37" s="37" t="str">
        <f>IF(OR($B$3="Escolha o estado",$A$1=""),"",(IFERROR(HLOOKUP($B$3,'Informações Técnicas'!$O$4:$AC$153,VLOOKUP($B37,'Informações Técnicas'!$A:$AC,29,FALSE),FALSE),0)))</f>
        <v/>
      </c>
      <c r="H37" s="48">
        <f>IFERROR(VLOOKUP(B37,'Preços 2017'!$C:$H,6,0),VLOOKUP(B37,'Preços 2017'!$B:$H,7,0))</f>
        <v>149.9</v>
      </c>
      <c r="I37" s="30" t="str">
        <f>IF($A$1='Preços 2017'!$L$2,IFERROR(VLOOKUP('Tabela de Preços'!$B37,'Preços 2017'!$C:$N,10,0),VLOOKUP('Tabela de Preços'!$B37,'Preços 2017'!$B:$N,11,0)),IF($A$1='Preços 2017'!$M$2,IFERROR(VLOOKUP('Tabela de Preços'!$B37,'Preços 2017'!$C:$N,11,0),VLOOKUP('Tabela de Preços'!$B37,'Preços 2017'!$B:$N,12,0)),IF($A$1='Preços 2017'!$N$2,IFERROR(VLOOKUP('Tabela de Preços'!$B37,'Preços 2017'!$C:$N,12,0),VLOOKUP('Tabela de Preços'!$B37,'Preços 2017'!$B:$N,13,0)),"")))</f>
        <v/>
      </c>
      <c r="J37" s="107" t="str">
        <f t="shared" ref="J37" si="46">IFERROR(IF($B$3="Escolha o Estado","",(I37*(1-$B$4-(IF(F37&lt;17%,0,F37-17%))))),"")</f>
        <v/>
      </c>
      <c r="K37" s="31" t="str">
        <f t="shared" ref="K37" si="47">IF(OR($B$3="Escolha o estado",$A$1=""),"",IF(OR($B$3="RJ",$B$3="SP",$B$3="MG",$B$3="RS",$B$3="SC",$B$3="AP",$B$3="PR"),IFERROR((J37+M37)*(1+G37),0),0))</f>
        <v/>
      </c>
      <c r="L37" s="31" t="str">
        <f>IFERROR(IF(OR($B$3="Escolha o estado",$A$1=""),"",IF(OR($B$3="SP",$B$3="MG",$B$3="RS",$B$3="PR",$B$3="SC"),(K37*$F37)-(J37*IF(VLOOKUP($B37,'Informações Técnicas'!$A:$O,15,FALSE)="Importado",4%,12%)),IF($B$3="RJ",(K37*$F37)-(J37*14%),IF(OR($B$3="AP"),(K37*$F37)-(J37*IF(VLOOKUP($B37,'Informações Técnicas'!$A:$O,15,FALSE)="importado",4%,7%)),0))))*IF($G37&gt;0,1,0),"")</f>
        <v/>
      </c>
      <c r="M37" s="31" t="str">
        <f>IF($B$3="Escolha o Estado","",IF(IFERROR(VLOOKUP(B37,'Preços 2017'!C:K,9,0),VLOOKUP(B37,'Preços 2017'!B:K,10,0))=22%,'Tabela de Preços'!J37*0.22,0))</f>
        <v/>
      </c>
      <c r="N37" s="31" t="str">
        <f t="shared" ref="N37" si="48">IF(OR($B$3="Escolha o estado",$A$1=""),"",IF(G37&gt;0,J37+L37+M37,J37+L37+M37))</f>
        <v/>
      </c>
      <c r="O37" s="32" t="str">
        <f t="shared" si="8"/>
        <v/>
      </c>
      <c r="P37" s="100" t="str">
        <f>VLOOKUP(B37,[13]PV_Vichy!$A:$C,3,0)</f>
        <v>P1300774</v>
      </c>
      <c r="Q37" s="100"/>
      <c r="R37" s="100"/>
      <c r="S37" s="100"/>
      <c r="T37" s="100"/>
      <c r="U37" s="100"/>
      <c r="V37" s="100"/>
      <c r="W37" s="100"/>
      <c r="X37" s="105"/>
      <c r="Y37" s="19"/>
      <c r="Z37" s="25" t="str">
        <f>VLOOKUP(B37,'Preços 2017'!$C:$E,3,0)</f>
        <v>Importado</v>
      </c>
      <c r="AA37" s="91">
        <f>IF(VLOOKUP(B37,'Preços 2017'!$C:$E,3,0)="Importado",4%,IF($A$1="N/NO/CO/ES","7%",IF($A$1="SP/SUL/MG",12%,IF(VLOOKUP($B37,'Preços 2017'!$C:$G,5,0)&gt;=14%,14%,7%))))</f>
        <v>0.04</v>
      </c>
      <c r="AB37" s="89" t="e">
        <f t="shared" si="9"/>
        <v>#VALUE!</v>
      </c>
      <c r="AC37" s="89" t="e">
        <f t="shared" si="10"/>
        <v>#VALUE!</v>
      </c>
      <c r="AD37" s="25" t="e">
        <f t="shared" si="11"/>
        <v>#VALUE!</v>
      </c>
      <c r="AE37" s="89" t="e">
        <f t="shared" si="12"/>
        <v>#VALUE!</v>
      </c>
      <c r="AF37" s="90" t="e">
        <f t="shared" si="13"/>
        <v>#VALUE!</v>
      </c>
      <c r="AG37" s="122"/>
      <c r="AO37" s="119"/>
      <c r="AP37" s="118"/>
      <c r="AQ37" s="120"/>
      <c r="AR37" s="121"/>
    </row>
    <row r="38" spans="1:44" s="25" customFormat="1" ht="24.95" customHeight="1">
      <c r="A38" s="127"/>
      <c r="B38" s="34" t="s">
        <v>350</v>
      </c>
      <c r="C38" s="74" t="str">
        <f>VLOOKUP(B38,'Informações Técnicas'!$A:$B,2,0)</f>
        <v>VCY DBD BASTAO CORRETIVO 15 4,5G</v>
      </c>
      <c r="D38" s="29" t="str">
        <f>VLOOKUP(B38,'Informações Técnicas'!$A:$C,3,0)</f>
        <v xml:space="preserve">4,5 g </v>
      </c>
      <c r="E38" s="36">
        <f>VLOOKUP(B38,'Informações Técnicas'!$A:$E,5,0)</f>
        <v>3337871324810</v>
      </c>
      <c r="F38" s="50" t="str">
        <f>IF(OR($B$3="Escolha o Estado",$B$3=""),"",IF(OR($B$3="MA",$B$3="RN"),VLOOKUP(VLOOKUP($B38,'Informações Técnicas'!$A:$M,6,0),ICMS!$B:$AE,HLOOKUP($B$3&amp;" "&amp;VLOOKUP('Tabela de Preços'!B38,'Informações Técnicas'!$A:$O,15,0),ICMS!$1:$3,3,0),0)/100,VLOOKUP(VLOOKUP($B38,'Informações Técnicas'!$A:$M,6,0),ICMS!$B:$AE,HLOOKUP($B$3,ICMS!$2:$3,2,0),0)/100))</f>
        <v/>
      </c>
      <c r="G38" s="37" t="str">
        <f>IF(OR($B$3="Escolha o estado",$A$1=""),"",(IFERROR(HLOOKUP($B$3,'Informações Técnicas'!$O$4:$AC$153,VLOOKUP($B38,'Informações Técnicas'!$A:$AC,29,FALSE),FALSE),0)))</f>
        <v/>
      </c>
      <c r="H38" s="48">
        <f>IFERROR(VLOOKUP(B38,'Preços 2017'!$C:$H,6,0),VLOOKUP(B38,'Preços 2017'!$B:$H,7,0))</f>
        <v>149.9</v>
      </c>
      <c r="I38" s="30" t="str">
        <f>IF($A$1='Preços 2017'!$L$2,IFERROR(VLOOKUP('Tabela de Preços'!$B38,'Preços 2017'!$C:$N,10,0),VLOOKUP('Tabela de Preços'!$B38,'Preços 2017'!$B:$N,11,0)),IF($A$1='Preços 2017'!$M$2,IFERROR(VLOOKUP('Tabela de Preços'!$B38,'Preços 2017'!$C:$N,11,0),VLOOKUP('Tabela de Preços'!$B38,'Preços 2017'!$B:$N,12,0)),IF($A$1='Preços 2017'!$N$2,IFERROR(VLOOKUP('Tabela de Preços'!$B38,'Preços 2017'!$C:$N,12,0),VLOOKUP('Tabela de Preços'!$B38,'Preços 2017'!$B:$N,13,0)),"")))</f>
        <v/>
      </c>
      <c r="J38" s="31" t="str">
        <f t="shared" ref="J38:J47" si="49">IFERROR(IF($B$3="Escolha o Estado","",(I38*(1-$B$4-(IF(F38&lt;17%,0,F38-17%))))),"")</f>
        <v/>
      </c>
      <c r="K38" s="31" t="str">
        <f t="shared" ref="K38:K47" si="50">IF(OR($B$3="Escolha o estado",$A$1=""),"",IF(OR($B$3="RJ",$B$3="SP",$B$3="MG",$B$3="RS",$B$3="SC",$B$3="AP",$B$3="PR"),IFERROR((J38+M38)*(1+G38),0),0))</f>
        <v/>
      </c>
      <c r="L38" s="31" t="str">
        <f>IFERROR(IF(OR($B$3="Escolha o estado",$A$1=""),"",IF(OR($B$3="SP",$B$3="MG",$B$3="RS",$B$3="PR",$B$3="SC"),(K38*$F38)-(J38*IF(VLOOKUP($B38,'Informações Técnicas'!$A:$O,15,FALSE)="Importado",4%,12%)),IF($B$3="RJ",(K38*$F38)-(J38*14%),IF(OR($B$3="AP"),(K38*$F38)-(J38*IF(VLOOKUP($B38,'Informações Técnicas'!$A:$O,15,FALSE)="importado",4%,7%)),0))))*IF($G38&gt;0,1,0),"")</f>
        <v/>
      </c>
      <c r="M38" s="31" t="str">
        <f>IF($B$3="Escolha o Estado","",IF(IFERROR(VLOOKUP(B38,'Preços 2017'!C:K,9,0),VLOOKUP(B38,'Preços 2017'!B:K,10,0))=22%,'Tabela de Preços'!J38*0.22,0))</f>
        <v/>
      </c>
      <c r="N38" s="31" t="str">
        <f t="shared" si="7"/>
        <v/>
      </c>
      <c r="O38" s="32" t="str">
        <f t="shared" si="8"/>
        <v/>
      </c>
      <c r="P38" s="100" t="str">
        <f>VLOOKUP(B38,[13]PV_Vichy!$A:$C,3,0)</f>
        <v>P1300774</v>
      </c>
      <c r="Q38" s="100"/>
      <c r="R38" s="100"/>
      <c r="S38" s="100"/>
      <c r="T38" s="100"/>
      <c r="U38" s="100"/>
      <c r="V38" s="100"/>
      <c r="W38" s="100"/>
      <c r="X38" s="105"/>
      <c r="Y38" s="19"/>
      <c r="Z38" s="25" t="str">
        <f>VLOOKUP(B38,'Preços 2017'!$C:$E,3,0)</f>
        <v>Importado</v>
      </c>
      <c r="AA38" s="91">
        <f>IF(VLOOKUP(B38,'Preços 2017'!$C:$E,3,0)="Importado",4%,IF($A$1="N/NO/CO/ES","7%",IF($A$1="SP/SUL/MG",12%,IF(VLOOKUP($B38,'Preços 2017'!$C:$G,5,0)&gt;=14%,14%,7%))))</f>
        <v>0.04</v>
      </c>
      <c r="AB38" s="89" t="e">
        <f t="shared" si="9"/>
        <v>#VALUE!</v>
      </c>
      <c r="AC38" s="89" t="e">
        <f t="shared" si="10"/>
        <v>#VALUE!</v>
      </c>
      <c r="AD38" s="25" t="e">
        <f t="shared" si="11"/>
        <v>#VALUE!</v>
      </c>
      <c r="AE38" s="89" t="e">
        <f t="shared" si="12"/>
        <v>#VALUE!</v>
      </c>
      <c r="AF38" s="90" t="e">
        <f t="shared" si="13"/>
        <v>#VALUE!</v>
      </c>
      <c r="AG38" s="122"/>
      <c r="AO38" s="119"/>
      <c r="AP38" s="118"/>
      <c r="AQ38" s="120"/>
      <c r="AR38" s="121"/>
    </row>
    <row r="39" spans="1:44" s="25" customFormat="1" ht="24.95" customHeight="1">
      <c r="A39" s="127"/>
      <c r="B39" s="34" t="s">
        <v>352</v>
      </c>
      <c r="C39" s="74" t="str">
        <f>VLOOKUP(B39,'Informações Técnicas'!$A:$B,2,0)</f>
        <v>VCY DBD BASTAO CORRETIVO 25 4,5G</v>
      </c>
      <c r="D39" s="29" t="str">
        <f>VLOOKUP(B39,'Informações Técnicas'!$A:$C,3,0)</f>
        <v xml:space="preserve">4,5 g </v>
      </c>
      <c r="E39" s="36">
        <f>VLOOKUP(B39,'Informações Técnicas'!$A:$E,5,0)</f>
        <v>3337871324827</v>
      </c>
      <c r="F39" s="50" t="str">
        <f>IF(OR($B$3="Escolha o Estado",$B$3=""),"",IF(OR($B$3="MA",$B$3="RN"),VLOOKUP(VLOOKUP($B39,'Informações Técnicas'!$A:$M,6,0),ICMS!$B:$AE,HLOOKUP($B$3&amp;" "&amp;VLOOKUP('Tabela de Preços'!B39,'Informações Técnicas'!$A:$O,15,0),ICMS!$1:$3,3,0),0)/100,VLOOKUP(VLOOKUP($B39,'Informações Técnicas'!$A:$M,6,0),ICMS!$B:$AE,HLOOKUP($B$3,ICMS!$2:$3,2,0),0)/100))</f>
        <v/>
      </c>
      <c r="G39" s="37" t="str">
        <f>IF(OR($B$3="Escolha o estado",$A$1=""),"",(IFERROR(HLOOKUP($B$3,'Informações Técnicas'!$O$4:$AC$153,VLOOKUP($B39,'Informações Técnicas'!$A:$AC,29,FALSE),FALSE),0)))</f>
        <v/>
      </c>
      <c r="H39" s="48">
        <f>IFERROR(VLOOKUP(B39,'Preços 2017'!$C:$H,6,0),VLOOKUP(B39,'Preços 2017'!$B:$H,7,0))</f>
        <v>149.9</v>
      </c>
      <c r="I39" s="30" t="str">
        <f>IF($A$1='Preços 2017'!$L$2,IFERROR(VLOOKUP('Tabela de Preços'!$B39,'Preços 2017'!$C:$N,10,0),VLOOKUP('Tabela de Preços'!$B39,'Preços 2017'!$B:$N,11,0)),IF($A$1='Preços 2017'!$M$2,IFERROR(VLOOKUP('Tabela de Preços'!$B39,'Preços 2017'!$C:$N,11,0),VLOOKUP('Tabela de Preços'!$B39,'Preços 2017'!$B:$N,12,0)),IF($A$1='Preços 2017'!$N$2,IFERROR(VLOOKUP('Tabela de Preços'!$B39,'Preços 2017'!$C:$N,12,0),VLOOKUP('Tabela de Preços'!$B39,'Preços 2017'!$B:$N,13,0)),"")))</f>
        <v/>
      </c>
      <c r="J39" s="31" t="str">
        <f t="shared" si="49"/>
        <v/>
      </c>
      <c r="K39" s="31" t="str">
        <f t="shared" si="50"/>
        <v/>
      </c>
      <c r="L39" s="31" t="str">
        <f>IFERROR(IF(OR($B$3="Escolha o estado",$A$1=""),"",IF(OR($B$3="SP",$B$3="MG",$B$3="RS",$B$3="PR",$B$3="SC"),(K39*$F39)-(J39*IF(VLOOKUP($B39,'Informações Técnicas'!$A:$O,15,FALSE)="Importado",4%,12%)),IF($B$3="RJ",(K39*$F39)-(J39*14%),IF(OR($B$3="AP"),(K39*$F39)-(J39*IF(VLOOKUP($B39,'Informações Técnicas'!$A:$O,15,FALSE)="importado",4%,7%)),0))))*IF($G39&gt;0,1,0),"")</f>
        <v/>
      </c>
      <c r="M39" s="31" t="str">
        <f>IF($B$3="Escolha o Estado","",IF(IFERROR(VLOOKUP(B39,'Preços 2017'!C:K,9,0),VLOOKUP(B39,'Preços 2017'!B:K,10,0))=22%,'Tabela de Preços'!J39*0.22,0))</f>
        <v/>
      </c>
      <c r="N39" s="31" t="str">
        <f t="shared" si="7"/>
        <v/>
      </c>
      <c r="O39" s="32" t="str">
        <f t="shared" si="8"/>
        <v/>
      </c>
      <c r="P39" s="100" t="str">
        <f>VLOOKUP(B39,[13]PV_Vichy!$A:$C,3,0)</f>
        <v>P1300774</v>
      </c>
      <c r="Q39" s="100"/>
      <c r="R39" s="100"/>
      <c r="S39" s="100"/>
      <c r="T39" s="100"/>
      <c r="U39" s="100"/>
      <c r="V39" s="100"/>
      <c r="W39" s="100"/>
      <c r="X39" s="105"/>
      <c r="Y39" s="19"/>
      <c r="Z39" s="25" t="str">
        <f>VLOOKUP(B39,'Preços 2017'!$C:$E,3,0)</f>
        <v>Importado</v>
      </c>
      <c r="AA39" s="91">
        <f>IF(VLOOKUP(B39,'Preços 2017'!$C:$E,3,0)="Importado",4%,IF($A$1="N/NO/CO/ES","7%",IF($A$1="SP/SUL/MG",12%,IF(VLOOKUP($B39,'Preços 2017'!$C:$G,5,0)&gt;=14%,14%,7%))))</f>
        <v>0.04</v>
      </c>
      <c r="AB39" s="89" t="e">
        <f t="shared" si="9"/>
        <v>#VALUE!</v>
      </c>
      <c r="AC39" s="89" t="e">
        <f t="shared" si="10"/>
        <v>#VALUE!</v>
      </c>
      <c r="AD39" s="25" t="e">
        <f t="shared" si="11"/>
        <v>#VALUE!</v>
      </c>
      <c r="AE39" s="89" t="e">
        <f t="shared" si="12"/>
        <v>#VALUE!</v>
      </c>
      <c r="AF39" s="90" t="e">
        <f t="shared" si="13"/>
        <v>#VALUE!</v>
      </c>
      <c r="AG39" s="122"/>
      <c r="AO39" s="119"/>
      <c r="AP39" s="118"/>
      <c r="AQ39" s="120"/>
      <c r="AR39" s="121"/>
    </row>
    <row r="40" spans="1:44" s="25" customFormat="1" ht="24.95" customHeight="1">
      <c r="A40" s="127"/>
      <c r="B40" s="34" t="s">
        <v>356</v>
      </c>
      <c r="C40" s="74" t="str">
        <f>VLOOKUP(B40,'Informações Técnicas'!$A:$B,2,0)</f>
        <v>VCY DBD BASTAO CORRETIVO 45 4,5G</v>
      </c>
      <c r="D40" s="29" t="str">
        <f>VLOOKUP(B40,'Informações Técnicas'!$A:$C,3,0)</f>
        <v xml:space="preserve">4,5 g </v>
      </c>
      <c r="E40" s="36">
        <f>VLOOKUP(B40,'Informações Técnicas'!$A:$E,5,0)</f>
        <v>3337871324858</v>
      </c>
      <c r="F40" s="50" t="str">
        <f>IF(OR($B$3="Escolha o Estado",$B$3=""),"",IF(OR($B$3="MA",$B$3="RN"),VLOOKUP(VLOOKUP($B40,'Informações Técnicas'!$A:$M,6,0),ICMS!$B:$AE,HLOOKUP($B$3&amp;" "&amp;VLOOKUP('Tabela de Preços'!B40,'Informações Técnicas'!$A:$O,15,0),ICMS!$1:$3,3,0),0)/100,VLOOKUP(VLOOKUP($B40,'Informações Técnicas'!$A:$M,6,0),ICMS!$B:$AE,HLOOKUP($B$3,ICMS!$2:$3,2,0),0)/100))</f>
        <v/>
      </c>
      <c r="G40" s="37" t="str">
        <f>IF(OR($B$3="Escolha o estado",$A$1=""),"",(IFERROR(HLOOKUP($B$3,'Informações Técnicas'!$O$4:$AC$153,VLOOKUP($B40,'Informações Técnicas'!$A:$AC,29,FALSE),FALSE),0)))</f>
        <v/>
      </c>
      <c r="H40" s="48">
        <f>IFERROR(VLOOKUP(B40,'Preços 2017'!$C:$H,6,0),VLOOKUP(B40,'Preços 2017'!$B:$H,7,0))</f>
        <v>149.9</v>
      </c>
      <c r="I40" s="30" t="str">
        <f>IF($A$1='Preços 2017'!$L$2,IFERROR(VLOOKUP('Tabela de Preços'!$B40,'Preços 2017'!$C:$N,10,0),VLOOKUP('Tabela de Preços'!$B40,'Preços 2017'!$B:$N,11,0)),IF($A$1='Preços 2017'!$M$2,IFERROR(VLOOKUP('Tabela de Preços'!$B40,'Preços 2017'!$C:$N,11,0),VLOOKUP('Tabela de Preços'!$B40,'Preços 2017'!$B:$N,12,0)),IF($A$1='Preços 2017'!$N$2,IFERROR(VLOOKUP('Tabela de Preços'!$B40,'Preços 2017'!$C:$N,12,0),VLOOKUP('Tabela de Preços'!$B40,'Preços 2017'!$B:$N,13,0)),"")))</f>
        <v/>
      </c>
      <c r="J40" s="31" t="str">
        <f t="shared" si="49"/>
        <v/>
      </c>
      <c r="K40" s="31" t="str">
        <f t="shared" si="50"/>
        <v/>
      </c>
      <c r="L40" s="31" t="str">
        <f>IFERROR(IF(OR($B$3="Escolha o estado",$A$1=""),"",IF(OR($B$3="SP",$B$3="MG",$B$3="RS",$B$3="PR",$B$3="SC"),(K40*$F40)-(J40*IF(VLOOKUP($B40,'Informações Técnicas'!$A:$O,15,FALSE)="Importado",4%,12%)),IF($B$3="RJ",(K40*$F40)-(J40*14%),IF(OR($B$3="AP"),(K40*$F40)-(J40*IF(VLOOKUP($B40,'Informações Técnicas'!$A:$O,15,FALSE)="importado",4%,7%)),0))))*IF($G40&gt;0,1,0),"")</f>
        <v/>
      </c>
      <c r="M40" s="31" t="str">
        <f>IF($B$3="Escolha o Estado","",IF(IFERROR(VLOOKUP(B40,'Preços 2017'!C:K,9,0),VLOOKUP(B40,'Preços 2017'!B:K,10,0))=22%,'Tabela de Preços'!J40*0.22,0))</f>
        <v/>
      </c>
      <c r="N40" s="31" t="str">
        <f t="shared" si="7"/>
        <v/>
      </c>
      <c r="O40" s="32" t="str">
        <f t="shared" si="8"/>
        <v/>
      </c>
      <c r="P40" s="100" t="str">
        <f>VLOOKUP(B40,[13]PV_Vichy!$A:$C,3,0)</f>
        <v>P1300774</v>
      </c>
      <c r="Q40" s="100"/>
      <c r="R40" s="100"/>
      <c r="S40" s="100"/>
      <c r="T40" s="100"/>
      <c r="U40" s="100"/>
      <c r="V40" s="100"/>
      <c r="W40" s="100"/>
      <c r="X40" s="105"/>
      <c r="Y40" s="19"/>
      <c r="Z40" s="25" t="str">
        <f>VLOOKUP(B40,'Preços 2017'!$C:$E,3,0)</f>
        <v>Importado</v>
      </c>
      <c r="AA40" s="91">
        <f>IF(VLOOKUP(B40,'Preços 2017'!$C:$E,3,0)="Importado",4%,IF($A$1="N/NO/CO/ES","7%",IF($A$1="SP/SUL/MG",12%,IF(VLOOKUP($B40,'Preços 2017'!$C:$G,5,0)&gt;=14%,14%,7%))))</f>
        <v>0.04</v>
      </c>
      <c r="AB40" s="89" t="e">
        <f t="shared" si="9"/>
        <v>#VALUE!</v>
      </c>
      <c r="AC40" s="89" t="e">
        <f t="shared" si="10"/>
        <v>#VALUE!</v>
      </c>
      <c r="AD40" s="25" t="e">
        <f t="shared" si="11"/>
        <v>#VALUE!</v>
      </c>
      <c r="AE40" s="89" t="e">
        <f t="shared" si="12"/>
        <v>#VALUE!</v>
      </c>
      <c r="AF40" s="90" t="e">
        <f t="shared" si="13"/>
        <v>#VALUE!</v>
      </c>
      <c r="AG40" s="122"/>
      <c r="AO40" s="119"/>
      <c r="AP40" s="118"/>
      <c r="AQ40" s="120"/>
      <c r="AR40" s="121"/>
    </row>
    <row r="41" spans="1:44" s="25" customFormat="1" ht="24.95" customHeight="1">
      <c r="A41" s="128"/>
      <c r="B41" s="34" t="s">
        <v>406</v>
      </c>
      <c r="C41" s="74" t="str">
        <f>VLOOKUP(B41,'Informações Técnicas'!$A:$B,2,0)</f>
        <v>VCY DBD BASTAO CORRETIVO 55 4,5G</v>
      </c>
      <c r="D41" s="29" t="str">
        <f>VLOOKUP(B41,'Informações Técnicas'!$A:$C,3,0)</f>
        <v xml:space="preserve">4,5 g </v>
      </c>
      <c r="E41" s="36">
        <f>VLOOKUP(B41,'Informações Técnicas'!$A:$E,5,0)</f>
        <v>3337871324841</v>
      </c>
      <c r="F41" s="50" t="str">
        <f>IF(OR($B$3="Escolha o Estado",$B$3=""),"",IF(OR($B$3="MA",$B$3="RN"),VLOOKUP(VLOOKUP($B41,'Informações Técnicas'!$A:$M,6,0),ICMS!$B:$AE,HLOOKUP($B$3&amp;" "&amp;VLOOKUP('Tabela de Preços'!B41,'Informações Técnicas'!$A:$O,15,0),ICMS!$1:$3,3,0),0)/100,VLOOKUP(VLOOKUP($B41,'Informações Técnicas'!$A:$M,6,0),ICMS!$B:$AE,HLOOKUP($B$3,ICMS!$2:$3,2,0),0)/100))</f>
        <v/>
      </c>
      <c r="G41" s="37" t="str">
        <f>IF(OR($B$3="Escolha o estado",$A$1=""),"",(IFERROR(HLOOKUP($B$3,'Informações Técnicas'!$O$4:$AC$153,VLOOKUP($B41,'Informações Técnicas'!$A:$AC,29,FALSE),FALSE),0)))</f>
        <v/>
      </c>
      <c r="H41" s="48">
        <f>IFERROR(VLOOKUP(B41,'Preços 2017'!$C:$H,6,0),VLOOKUP(B41,'Preços 2017'!$B:$H,7,0))</f>
        <v>149.9</v>
      </c>
      <c r="I41" s="30" t="str">
        <f>IF($A$1='Preços 2017'!$L$2,IFERROR(VLOOKUP('Tabela de Preços'!$B41,'Preços 2017'!$C:$N,10,0),VLOOKUP('Tabela de Preços'!$B41,'Preços 2017'!$B:$N,11,0)),IF($A$1='Preços 2017'!$M$2,IFERROR(VLOOKUP('Tabela de Preços'!$B41,'Preços 2017'!$C:$N,11,0),VLOOKUP('Tabela de Preços'!$B41,'Preços 2017'!$B:$N,12,0)),IF($A$1='Preços 2017'!$N$2,IFERROR(VLOOKUP('Tabela de Preços'!$B41,'Preços 2017'!$C:$N,12,0),VLOOKUP('Tabela de Preços'!$B41,'Preços 2017'!$B:$N,13,0)),"")))</f>
        <v/>
      </c>
      <c r="J41" s="31" t="str">
        <f t="shared" ref="J41" si="51">IFERROR(IF($B$3="Escolha o Estado","",(I41*(1-$B$4-(IF(F41&lt;17%,0,F41-17%))))),"")</f>
        <v/>
      </c>
      <c r="K41" s="31" t="str">
        <f t="shared" ref="K41" si="52">IF(OR($B$3="Escolha o estado",$A$1=""),"",IF(OR($B$3="RJ",$B$3="SP",$B$3="MG",$B$3="RS",$B$3="SC",$B$3="AP",$B$3="PR"),IFERROR((J41+M41)*(1+G41),0),0))</f>
        <v/>
      </c>
      <c r="L41" s="31" t="str">
        <f>IFERROR(IF(OR($B$3="Escolha o estado",$A$1=""),"",IF(OR($B$3="SP",$B$3="MG",$B$3="RS",$B$3="PR",$B$3="SC"),(K41*$F41)-(J41*IF(VLOOKUP($B41,'Informações Técnicas'!$A:$O,15,FALSE)="Importado",4%,12%)),IF($B$3="RJ",(K41*$F41)-(J41*14%),IF(OR($B$3="AP"),(K41*$F41)-(J41*IF(VLOOKUP($B41,'Informações Técnicas'!$A:$O,15,FALSE)="importado",4%,7%)),0))))*IF($G41&gt;0,1,0),"")</f>
        <v/>
      </c>
      <c r="M41" s="31" t="str">
        <f>IF($B$3="Escolha o Estado","",IF(IFERROR(VLOOKUP(B41,'Preços 2017'!C:K,9,0),VLOOKUP(B41,'Preços 2017'!B:K,10,0))=22%,'Tabela de Preços'!J41*0.22,0))</f>
        <v/>
      </c>
      <c r="N41" s="31" t="str">
        <f t="shared" si="7"/>
        <v/>
      </c>
      <c r="O41" s="32" t="str">
        <f t="shared" si="8"/>
        <v/>
      </c>
      <c r="P41" s="100" t="str">
        <f>VLOOKUP(B41,[13]PV_Vichy!$A:$C,3,0)</f>
        <v>P1300774</v>
      </c>
      <c r="Q41" s="100"/>
      <c r="R41" s="100"/>
      <c r="S41" s="100"/>
      <c r="T41" s="100"/>
      <c r="U41" s="100"/>
      <c r="V41" s="100"/>
      <c r="W41" s="100"/>
      <c r="X41" s="105"/>
      <c r="Y41" s="19"/>
      <c r="Z41" s="25" t="str">
        <f>VLOOKUP(B41,'Preços 2017'!$C:$E,3,0)</f>
        <v>Importado</v>
      </c>
      <c r="AA41" s="91">
        <f>IF(VLOOKUP(B41,'Preços 2017'!$C:$E,3,0)="Importado",4%,IF($A$1="N/NO/CO/ES","7%",IF($A$1="SP/SUL/MG",12%,IF(VLOOKUP($B41,'Preços 2017'!$C:$G,5,0)&gt;=14%,14%,7%))))</f>
        <v>0.04</v>
      </c>
      <c r="AB41" s="89" t="e">
        <f t="shared" si="9"/>
        <v>#VALUE!</v>
      </c>
      <c r="AC41" s="89" t="e">
        <f t="shared" si="10"/>
        <v>#VALUE!</v>
      </c>
      <c r="AD41" s="25" t="e">
        <f t="shared" si="11"/>
        <v>#VALUE!</v>
      </c>
      <c r="AE41" s="89" t="e">
        <f t="shared" si="12"/>
        <v>#VALUE!</v>
      </c>
      <c r="AF41" s="90" t="e">
        <f t="shared" si="13"/>
        <v>#VALUE!</v>
      </c>
      <c r="AG41" s="122"/>
      <c r="AO41" s="119"/>
      <c r="AP41" s="118"/>
      <c r="AQ41" s="120"/>
      <c r="AR41" s="121"/>
    </row>
    <row r="42" spans="1:44" s="25" customFormat="1" ht="24.95" customHeight="1">
      <c r="A42" s="126" t="s">
        <v>126</v>
      </c>
      <c r="B42" s="34" t="s">
        <v>430</v>
      </c>
      <c r="C42" s="74" t="str">
        <f>VLOOKUP(B42,'Informações Técnicas'!$A:$B,2,0)</f>
        <v>VCY DEO 7 EFIC REFOR CRM 30ML</v>
      </c>
      <c r="D42" s="29" t="str">
        <f>VLOOKUP(B42,'Informações Técnicas'!$A:$C,3,0)</f>
        <v>30 ml</v>
      </c>
      <c r="E42" s="36">
        <f>VLOOKUP(B42,'Informações Técnicas'!$A:$E,5,0)</f>
        <v>3337871310455</v>
      </c>
      <c r="F42" s="50" t="str">
        <f>IF(OR($B$3="Escolha o Estado",$B$3=""),"",IF(OR($B$3="MA",$B$3="RN"),VLOOKUP(VLOOKUP($B42,'Informações Técnicas'!$A:$M,6,0),ICMS!$B:$AE,HLOOKUP($B$3&amp;" "&amp;VLOOKUP('Tabela de Preços'!B42,'Informações Técnicas'!$A:$O,15,0),ICMS!$1:$3,3,0),0)/100,VLOOKUP(VLOOKUP($B42,'Informações Técnicas'!$A:$M,6,0),ICMS!$B:$AE,HLOOKUP($B$3,ICMS!$2:$3,2,0),0)/100))</f>
        <v/>
      </c>
      <c r="G42" s="37" t="str">
        <f>IF(OR($B$3="Escolha o estado",$A$1=""),"",(IFERROR(HLOOKUP($B$3,'Informações Técnicas'!$O$4:$AC$153,VLOOKUP($B42,'Informações Técnicas'!$A:$AC,29,FALSE),FALSE),0)))</f>
        <v/>
      </c>
      <c r="H42" s="48">
        <f>IFERROR(VLOOKUP(B42,'Preços 2017'!$C:$H,6,0),VLOOKUP(B42,'Preços 2017'!$B:$H,7,0))</f>
        <v>72.900000000000006</v>
      </c>
      <c r="I42" s="30" t="str">
        <f>IF($A$1='Preços 2017'!$L$2,IFERROR(VLOOKUP('Tabela de Preços'!$B42,'Preços 2017'!$C:$N,10,0),VLOOKUP('Tabela de Preços'!$B42,'Preços 2017'!$B:$N,11,0)),IF($A$1='Preços 2017'!$M$2,IFERROR(VLOOKUP('Tabela de Preços'!$B42,'Preços 2017'!$C:$N,11,0),VLOOKUP('Tabela de Preços'!$B42,'Preços 2017'!$B:$N,12,0)),IF($A$1='Preços 2017'!$N$2,IFERROR(VLOOKUP('Tabela de Preços'!$B42,'Preços 2017'!$C:$N,12,0),VLOOKUP('Tabela de Preços'!$B42,'Preços 2017'!$B:$N,13,0)),"")))</f>
        <v/>
      </c>
      <c r="J42" s="31" t="str">
        <f t="shared" si="49"/>
        <v/>
      </c>
      <c r="K42" s="31" t="str">
        <f t="shared" si="50"/>
        <v/>
      </c>
      <c r="L42" s="31" t="str">
        <f>IFERROR(IF(OR($B$3="Escolha o estado",$A$1=""),"",IF(OR($B$3="SP",$B$3="MG",$B$3="RS",$B$3="PR",$B$3="SC"),(K42*$F42)-(J42*IF(VLOOKUP($B42,'Informações Técnicas'!$A:$O,15,FALSE)="Importado",4%,12%)),IF($B$3="RJ",(K42*$F42)-(J42*14%),IF(OR($B$3="AP"),(K42*$F42)-(J42*IF(VLOOKUP($B42,'Informações Técnicas'!$A:$O,15,FALSE)="importado",4%,7%)),0))))*IF($G42&gt;0,1,0),"")</f>
        <v/>
      </c>
      <c r="M42" s="31" t="str">
        <f>IF($B$3="Escolha o Estado","",IF(IFERROR(VLOOKUP(B42,'Preços 2017'!C:K,9,0),VLOOKUP(B42,'Preços 2017'!B:K,10,0))=22%,'Tabela de Preços'!J42*0.22,0))</f>
        <v/>
      </c>
      <c r="N42" s="31" t="str">
        <f t="shared" si="7"/>
        <v/>
      </c>
      <c r="O42" s="32" t="str">
        <f t="shared" si="8"/>
        <v/>
      </c>
      <c r="P42" s="100" t="str">
        <f>VLOOKUP(B42,[13]PV_Vichy!$A:$C,3,0)</f>
        <v>P1300323</v>
      </c>
      <c r="Q42" s="100"/>
      <c r="R42" s="100"/>
      <c r="S42" s="100"/>
      <c r="T42" s="100"/>
      <c r="U42" s="100"/>
      <c r="V42" s="100"/>
      <c r="W42" s="100"/>
      <c r="X42" s="105"/>
      <c r="Y42" s="19"/>
      <c r="Z42" s="25" t="str">
        <f>VLOOKUP(B42,'Preços 2017'!$C:$E,3,0)</f>
        <v>Importado</v>
      </c>
      <c r="AA42" s="91">
        <f>IF(VLOOKUP(B42,'Preços 2017'!$C:$E,3,0)="Importado",4%,IF($A$1="N/NO/CO/ES","7%",IF($A$1="SP/SUL/MG",12%,IF(VLOOKUP($B42,'Preços 2017'!$C:$G,5,0)&gt;=14%,14%,7%))))</f>
        <v>0.04</v>
      </c>
      <c r="AB42" s="89" t="e">
        <f t="shared" si="9"/>
        <v>#VALUE!</v>
      </c>
      <c r="AC42" s="89" t="e">
        <f t="shared" si="10"/>
        <v>#VALUE!</v>
      </c>
      <c r="AD42" s="25" t="e">
        <f t="shared" si="11"/>
        <v>#VALUE!</v>
      </c>
      <c r="AE42" s="89" t="e">
        <f t="shared" si="12"/>
        <v>#VALUE!</v>
      </c>
      <c r="AF42" s="90" t="e">
        <f t="shared" si="13"/>
        <v>#VALUE!</v>
      </c>
      <c r="AG42" s="122"/>
      <c r="AO42" s="119"/>
      <c r="AP42" s="118"/>
      <c r="AQ42" s="120"/>
      <c r="AR42" s="121"/>
    </row>
    <row r="43" spans="1:44" s="25" customFormat="1" ht="24.95" customHeight="1">
      <c r="A43" s="126"/>
      <c r="B43" s="34" t="s">
        <v>428</v>
      </c>
      <c r="C43" s="74" t="str">
        <f>VLOOKUP(B43,'Informações Técnicas'!$A:$B,2,0)</f>
        <v>VCY DEO 48H R.ON 50ML</v>
      </c>
      <c r="D43" s="29" t="str">
        <f>VLOOKUP(B43,'Informações Técnicas'!$A:$C,3,0)</f>
        <v>50ml</v>
      </c>
      <c r="E43" s="36">
        <f>VLOOKUP(B43,'Informações Técnicas'!$A:$E,5,0)</f>
        <v>3337871320300</v>
      </c>
      <c r="F43" s="50" t="str">
        <f>IF(OR($B$3="Escolha o Estado",$B$3=""),"",IF(OR($B$3="MA",$B$3="RN"),VLOOKUP(VLOOKUP($B43,'Informações Técnicas'!$A:$M,6,0),ICMS!$B:$AE,HLOOKUP($B$3&amp;" "&amp;VLOOKUP('Tabela de Preços'!B43,'Informações Técnicas'!$A:$O,15,0),ICMS!$1:$3,3,0),0)/100,VLOOKUP(VLOOKUP($B43,'Informações Técnicas'!$A:$M,6,0),ICMS!$B:$AE,HLOOKUP($B$3,ICMS!$2:$3,2,0),0)/100))</f>
        <v/>
      </c>
      <c r="G43" s="37" t="str">
        <f>IF(OR($B$3="Escolha o estado",$A$1=""),"",(IFERROR(HLOOKUP($B$3,'Informações Técnicas'!$O$4:$AC$153,VLOOKUP($B43,'Informações Técnicas'!$A:$AC,29,FALSE),FALSE),0)))</f>
        <v/>
      </c>
      <c r="H43" s="48">
        <f>IFERROR(VLOOKUP(B43,'Preços 2017'!$C:$H,6,0),VLOOKUP(B43,'Preços 2017'!$B:$H,7,0))</f>
        <v>72.900000000000006</v>
      </c>
      <c r="I43" s="30" t="str">
        <f>IF($A$1='Preços 2017'!$L$2,IFERROR(VLOOKUP('Tabela de Preços'!$B43,'Preços 2017'!$C:$N,10,0),VLOOKUP('Tabela de Preços'!$B43,'Preços 2017'!$B:$N,11,0)),IF($A$1='Preços 2017'!$M$2,IFERROR(VLOOKUP('Tabela de Preços'!$B43,'Preços 2017'!$C:$N,11,0),VLOOKUP('Tabela de Preços'!$B43,'Preços 2017'!$B:$N,12,0)),IF($A$1='Preços 2017'!$N$2,IFERROR(VLOOKUP('Tabela de Preços'!$B43,'Preços 2017'!$C:$N,12,0),VLOOKUP('Tabela de Preços'!$B43,'Preços 2017'!$B:$N,13,0)),"")))</f>
        <v/>
      </c>
      <c r="J43" s="31" t="str">
        <f t="shared" si="49"/>
        <v/>
      </c>
      <c r="K43" s="31" t="str">
        <f t="shared" si="50"/>
        <v/>
      </c>
      <c r="L43" s="31" t="str">
        <f>IFERROR(IF(OR($B$3="Escolha o estado",$A$1=""),"",IF(OR($B$3="SP",$B$3="MG",$B$3="RS",$B$3="PR",$B$3="SC"),(K43*$F43)-(J43*IF(VLOOKUP($B43,'Informações Técnicas'!$A:$O,15,FALSE)="Importado",4%,12%)),IF($B$3="RJ",(K43*$F43)-(J43*14%),IF(OR($B$3="AP"),(K43*$F43)-(J43*IF(VLOOKUP($B43,'Informações Técnicas'!$A:$O,15,FALSE)="importado",4%,7%)),0))))*IF($G43&gt;0,1,0),"")</f>
        <v/>
      </c>
      <c r="M43" s="31" t="str">
        <f>IF($B$3="Escolha o Estado","",IF(IFERROR(VLOOKUP(B43,'Preços 2017'!C:K,9,0),VLOOKUP(B43,'Preços 2017'!B:K,10,0))=22%,'Tabela de Preços'!J43*0.22,0))</f>
        <v/>
      </c>
      <c r="N43" s="31" t="str">
        <f t="shared" si="7"/>
        <v/>
      </c>
      <c r="O43" s="32" t="str">
        <f t="shared" si="8"/>
        <v/>
      </c>
      <c r="P43" s="100" t="str">
        <f>VLOOKUP(B43,[13]PV_Vichy!$A:$C,3,0)</f>
        <v>P1300316</v>
      </c>
      <c r="Q43" s="100"/>
      <c r="R43" s="100"/>
      <c r="S43" s="100"/>
      <c r="T43" s="100"/>
      <c r="U43" s="100"/>
      <c r="V43" s="100"/>
      <c r="W43" s="100"/>
      <c r="X43" s="105"/>
      <c r="Y43" s="19"/>
      <c r="Z43" s="25" t="str">
        <f>VLOOKUP(B43,'Preços 2017'!$C:$E,3,0)</f>
        <v>Importado</v>
      </c>
      <c r="AA43" s="91">
        <f>IF(VLOOKUP(B43,'Preços 2017'!$C:$E,3,0)="Importado",4%,IF($A$1="N/NO/CO/ES","7%",IF($A$1="SP/SUL/MG",12%,IF(VLOOKUP($B43,'Preços 2017'!$C:$G,5,0)&gt;=14%,14%,7%))))</f>
        <v>0.04</v>
      </c>
      <c r="AB43" s="89" t="e">
        <f t="shared" si="9"/>
        <v>#VALUE!</v>
      </c>
      <c r="AC43" s="89" t="e">
        <f t="shared" si="10"/>
        <v>#VALUE!</v>
      </c>
      <c r="AD43" s="25" t="e">
        <f t="shared" si="11"/>
        <v>#VALUE!</v>
      </c>
      <c r="AE43" s="89" t="e">
        <f t="shared" si="12"/>
        <v>#VALUE!</v>
      </c>
      <c r="AF43" s="90" t="e">
        <f t="shared" si="13"/>
        <v>#VALUE!</v>
      </c>
      <c r="AG43" s="122"/>
      <c r="AO43" s="119"/>
      <c r="AP43" s="118"/>
      <c r="AQ43" s="120"/>
      <c r="AR43" s="121"/>
    </row>
    <row r="44" spans="1:44" s="25" customFormat="1" ht="24.95" customHeight="1">
      <c r="A44" s="126"/>
      <c r="B44" s="34" t="s">
        <v>60</v>
      </c>
      <c r="C44" s="74" t="str">
        <f>VLOOKUP(B44,'Informações Técnicas'!$A:$B,2,0)</f>
        <v>VCY DEO PELE SENS R.ON 50ML</v>
      </c>
      <c r="D44" s="29" t="str">
        <f>VLOOKUP(B44,'Informações Técnicas'!$A:$C,3,0)</f>
        <v>50 ml</v>
      </c>
      <c r="E44" s="36">
        <f>VLOOKUP(B44,'Informações Técnicas'!$A:$E,5,0)</f>
        <v>3337871320324</v>
      </c>
      <c r="F44" s="50" t="str">
        <f>IF(OR($B$3="Escolha o Estado",$B$3=""),"",IF(OR($B$3="MA",$B$3="RN"),VLOOKUP(VLOOKUP($B44,'Informações Técnicas'!$A:$M,6,0),ICMS!$B:$AE,HLOOKUP($B$3&amp;" "&amp;VLOOKUP('Tabela de Preços'!B44,'Informações Técnicas'!$A:$O,15,0),ICMS!$1:$3,3,0),0)/100,VLOOKUP(VLOOKUP($B44,'Informações Técnicas'!$A:$M,6,0),ICMS!$B:$AE,HLOOKUP($B$3,ICMS!$2:$3,2,0),0)/100))</f>
        <v/>
      </c>
      <c r="G44" s="37" t="str">
        <f>IF(OR($B$3="Escolha o estado",$A$1=""),"",(IFERROR(HLOOKUP($B$3,'Informações Técnicas'!$O$4:$AC$153,VLOOKUP($B44,'Informações Técnicas'!$A:$AC,29,FALSE),FALSE),0)))</f>
        <v/>
      </c>
      <c r="H44" s="48">
        <f>IFERROR(VLOOKUP(B44,'Preços 2017'!$C:$H,6,0),VLOOKUP(B44,'Preços 2017'!$B:$H,7,0))</f>
        <v>72.900000000000006</v>
      </c>
      <c r="I44" s="30" t="str">
        <f>IF($A$1='Preços 2017'!$L$2,IFERROR(VLOOKUP('Tabela de Preços'!$B44,'Preços 2017'!$C:$N,10,0),VLOOKUP('Tabela de Preços'!$B44,'Preços 2017'!$B:$N,11,0)),IF($A$1='Preços 2017'!$M$2,IFERROR(VLOOKUP('Tabela de Preços'!$B44,'Preços 2017'!$C:$N,11,0),VLOOKUP('Tabela de Preços'!$B44,'Preços 2017'!$B:$N,12,0)),IF($A$1='Preços 2017'!$N$2,IFERROR(VLOOKUP('Tabela de Preços'!$B44,'Preços 2017'!$C:$N,12,0),VLOOKUP('Tabela de Preços'!$B44,'Preços 2017'!$B:$N,13,0)),"")))</f>
        <v/>
      </c>
      <c r="J44" s="31" t="str">
        <f t="shared" si="49"/>
        <v/>
      </c>
      <c r="K44" s="31" t="str">
        <f t="shared" si="50"/>
        <v/>
      </c>
      <c r="L44" s="31" t="str">
        <f>IFERROR(IF(OR($B$3="Escolha o estado",$A$1=""),"",IF(OR($B$3="SP",$B$3="MG",$B$3="RS",$B$3="PR",$B$3="SC"),(K44*$F44)-(J44*IF(VLOOKUP($B44,'Informações Técnicas'!$A:$O,15,FALSE)="Importado",4%,12%)),IF($B$3="RJ",(K44*$F44)-(J44*14%),IF(OR($B$3="AP"),(K44*$F44)-(J44*IF(VLOOKUP($B44,'Informações Técnicas'!$A:$O,15,FALSE)="importado",4%,7%)),0))))*IF($G44&gt;0,1,0),"")</f>
        <v/>
      </c>
      <c r="M44" s="31" t="str">
        <f>IF($B$3="Escolha o Estado","",IF(IFERROR(VLOOKUP(B44,'Preços 2017'!C:K,9,0),VLOOKUP(B44,'Preços 2017'!B:K,10,0))=22%,'Tabela de Preços'!J44*0.22,0))</f>
        <v/>
      </c>
      <c r="N44" s="31" t="str">
        <f t="shared" si="7"/>
        <v/>
      </c>
      <c r="O44" s="32" t="str">
        <f t="shared" si="8"/>
        <v/>
      </c>
      <c r="P44" s="100" t="str">
        <f>VLOOKUP(B44,[13]PV_Vichy!$A:$C,3,0)</f>
        <v>P1300321</v>
      </c>
      <c r="Q44" s="100"/>
      <c r="R44" s="100"/>
      <c r="S44" s="100"/>
      <c r="T44" s="100"/>
      <c r="U44" s="100"/>
      <c r="V44" s="100"/>
      <c r="W44" s="100"/>
      <c r="X44" s="105"/>
      <c r="Y44" s="19"/>
      <c r="Z44" s="25" t="str">
        <f>VLOOKUP(B44,'Preços 2017'!$C:$E,3,0)</f>
        <v>Importado</v>
      </c>
      <c r="AA44" s="91">
        <f>IF(VLOOKUP(B44,'Preços 2017'!$C:$E,3,0)="Importado",4%,IF($A$1="N/NO/CO/ES","7%",IF($A$1="SP/SUL/MG",12%,IF(VLOOKUP($B44,'Preços 2017'!$C:$G,5,0)&gt;=14%,14%,7%))))</f>
        <v>0.04</v>
      </c>
      <c r="AB44" s="89" t="e">
        <f t="shared" si="9"/>
        <v>#VALUE!</v>
      </c>
      <c r="AC44" s="89" t="e">
        <f t="shared" si="10"/>
        <v>#VALUE!</v>
      </c>
      <c r="AD44" s="25" t="e">
        <f t="shared" si="11"/>
        <v>#VALUE!</v>
      </c>
      <c r="AE44" s="89" t="e">
        <f t="shared" si="12"/>
        <v>#VALUE!</v>
      </c>
      <c r="AF44" s="90" t="e">
        <f t="shared" si="13"/>
        <v>#VALUE!</v>
      </c>
      <c r="AG44" s="122"/>
      <c r="AO44" s="119"/>
      <c r="AP44" s="118"/>
      <c r="AQ44" s="120"/>
      <c r="AR44" s="121"/>
    </row>
    <row r="45" spans="1:44" s="25" customFormat="1" ht="24.95" customHeight="1">
      <c r="A45" s="126"/>
      <c r="B45" s="34" t="s">
        <v>429</v>
      </c>
      <c r="C45" s="74" t="str">
        <f>VLOOKUP(B45,'Informações Técnicas'!$A:$B,2,0)</f>
        <v>VCY DEO STRESS RESIST R.ON 50ML</v>
      </c>
      <c r="D45" s="29" t="str">
        <f>VLOOKUP(B45,'Informações Técnicas'!$A:$C,3,0)</f>
        <v>50 ml</v>
      </c>
      <c r="E45" s="36">
        <f>VLOOKUP(B45,'Informações Técnicas'!$A:$E,5,0)</f>
        <v>3337871324001</v>
      </c>
      <c r="F45" s="50" t="str">
        <f>IF(OR($B$3="Escolha o Estado",$B$3=""),"",IF(OR($B$3="MA",$B$3="RN"),VLOOKUP(VLOOKUP($B45,'Informações Técnicas'!$A:$M,6,0),ICMS!$B:$AE,HLOOKUP($B$3&amp;" "&amp;VLOOKUP('Tabela de Preços'!B45,'Informações Técnicas'!$A:$O,15,0),ICMS!$1:$3,3,0),0)/100,VLOOKUP(VLOOKUP($B45,'Informações Técnicas'!$A:$M,6,0),ICMS!$B:$AE,HLOOKUP($B$3,ICMS!$2:$3,2,0),0)/100))</f>
        <v/>
      </c>
      <c r="G45" s="37" t="str">
        <f>IF(OR($B$3="Escolha o estado",$A$1=""),"",(IFERROR(HLOOKUP($B$3,'Informações Técnicas'!$O$4:$AC$153,VLOOKUP($B45,'Informações Técnicas'!$A:$AC,29,FALSE),FALSE),0)))</f>
        <v/>
      </c>
      <c r="H45" s="48">
        <f>IFERROR(VLOOKUP(B45,'Preços 2017'!$C:$H,6,0),VLOOKUP(B45,'Preços 2017'!$B:$H,7,0))</f>
        <v>72.900000000000006</v>
      </c>
      <c r="I45" s="30" t="str">
        <f>IF($A$1='Preços 2017'!$L$2,IFERROR(VLOOKUP('Tabela de Preços'!$B45,'Preços 2017'!$C:$N,10,0),VLOOKUP('Tabela de Preços'!$B45,'Preços 2017'!$B:$N,11,0)),IF($A$1='Preços 2017'!$M$2,IFERROR(VLOOKUP('Tabela de Preços'!$B45,'Preços 2017'!$C:$N,11,0),VLOOKUP('Tabela de Preços'!$B45,'Preços 2017'!$B:$N,12,0)),IF($A$1='Preços 2017'!$N$2,IFERROR(VLOOKUP('Tabela de Preços'!$B45,'Preços 2017'!$C:$N,12,0),VLOOKUP('Tabela de Preços'!$B45,'Preços 2017'!$B:$N,13,0)),"")))</f>
        <v/>
      </c>
      <c r="J45" s="31" t="str">
        <f t="shared" si="49"/>
        <v/>
      </c>
      <c r="K45" s="31" t="str">
        <f t="shared" si="50"/>
        <v/>
      </c>
      <c r="L45" s="31" t="str">
        <f>IFERROR(IF(OR($B$3="Escolha o estado",$A$1=""),"",IF(OR($B$3="SP",$B$3="MG",$B$3="RS",$B$3="PR",$B$3="SC"),(K45*$F45)-(J45*IF(VLOOKUP($B45,'Informações Técnicas'!$A:$O,15,FALSE)="Importado",4%,12%)),IF($B$3="RJ",(K45*$F45)-(J45*14%),IF(OR($B$3="AP"),(K45*$F45)-(J45*IF(VLOOKUP($B45,'Informações Técnicas'!$A:$O,15,FALSE)="importado",4%,7%)),0))))*IF($G45&gt;0,1,0),"")</f>
        <v/>
      </c>
      <c r="M45" s="31" t="str">
        <f>IF($B$3="Escolha o Estado","",IF(IFERROR(VLOOKUP(B45,'Preços 2017'!C:K,9,0),VLOOKUP(B45,'Preços 2017'!B:K,10,0))=22%,'Tabela de Preços'!J45*0.22,0))</f>
        <v/>
      </c>
      <c r="N45" s="31" t="str">
        <f t="shared" si="7"/>
        <v/>
      </c>
      <c r="O45" s="32" t="str">
        <f t="shared" si="8"/>
        <v/>
      </c>
      <c r="P45" s="100" t="str">
        <f>VLOOKUP(B45,[13]PV_Vichy!$A:$C,3,0)</f>
        <v>P1300324</v>
      </c>
      <c r="Q45" s="100"/>
      <c r="R45" s="100"/>
      <c r="S45" s="100"/>
      <c r="T45" s="100"/>
      <c r="U45" s="100"/>
      <c r="V45" s="100"/>
      <c r="W45" s="100"/>
      <c r="X45" s="105"/>
      <c r="Y45" s="19"/>
      <c r="Z45" s="25" t="str">
        <f>VLOOKUP(B45,'Preços 2017'!$C:$E,3,0)</f>
        <v>Importado</v>
      </c>
      <c r="AA45" s="91">
        <f>IF(VLOOKUP(B45,'Preços 2017'!$C:$E,3,0)="Importado",4%,IF($A$1="N/NO/CO/ES","7%",IF($A$1="SP/SUL/MG",12%,IF(VLOOKUP($B45,'Preços 2017'!$C:$G,5,0)&gt;=14%,14%,7%))))</f>
        <v>0.04</v>
      </c>
      <c r="AB45" s="89" t="e">
        <f t="shared" si="9"/>
        <v>#VALUE!</v>
      </c>
      <c r="AC45" s="89" t="e">
        <f t="shared" si="10"/>
        <v>#VALUE!</v>
      </c>
      <c r="AD45" s="25" t="e">
        <f t="shared" si="11"/>
        <v>#VALUE!</v>
      </c>
      <c r="AE45" s="89" t="e">
        <f t="shared" si="12"/>
        <v>#VALUE!</v>
      </c>
      <c r="AF45" s="90" t="e">
        <f t="shared" si="13"/>
        <v>#VALUE!</v>
      </c>
      <c r="AG45" s="122"/>
      <c r="AO45" s="119"/>
      <c r="AP45" s="118"/>
      <c r="AQ45" s="120"/>
      <c r="AR45" s="121"/>
    </row>
    <row r="46" spans="1:44" s="25" customFormat="1" ht="24.95" customHeight="1">
      <c r="A46" s="126"/>
      <c r="B46" s="34" t="s">
        <v>181</v>
      </c>
      <c r="C46" s="74" t="str">
        <f>VLOOKUP(B46,'Informações Técnicas'!$A:$B,2,0)</f>
        <v>VCY DEO ID. FINISH R.ON 50ML</v>
      </c>
      <c r="D46" s="29" t="str">
        <f>VLOOKUP(B46,'Informações Técnicas'!$A:$C,3,0)</f>
        <v>50 ml</v>
      </c>
      <c r="E46" s="36">
        <f>VLOOKUP(B46,'Informações Técnicas'!$A:$E,5,0)</f>
        <v>3337871325671</v>
      </c>
      <c r="F46" s="50" t="str">
        <f>IF(OR($B$3="Escolha o Estado",$B$3=""),"",IF(OR($B$3="MA",$B$3="RN"),VLOOKUP(VLOOKUP($B46,'Informações Técnicas'!$A:$M,6,0),ICMS!$B:$AE,HLOOKUP($B$3&amp;" "&amp;VLOOKUP('Tabela de Preços'!B46,'Informações Técnicas'!$A:$O,15,0),ICMS!$1:$3,3,0),0)/100,VLOOKUP(VLOOKUP($B46,'Informações Técnicas'!$A:$M,6,0),ICMS!$B:$AE,HLOOKUP($B$3,ICMS!$2:$3,2,0),0)/100))</f>
        <v/>
      </c>
      <c r="G46" s="37" t="str">
        <f>IF(OR($B$3="Escolha o estado",$A$1=""),"",(IFERROR(HLOOKUP($B$3,'Informações Técnicas'!$O$4:$AC$153,VLOOKUP($B46,'Informações Técnicas'!$A:$AC,29,FALSE),FALSE),0)))</f>
        <v/>
      </c>
      <c r="H46" s="48">
        <f>IFERROR(VLOOKUP(B46,'Preços 2017'!$C:$H,6,0),VLOOKUP(B46,'Preços 2017'!$B:$H,7,0))</f>
        <v>72.900000000000006</v>
      </c>
      <c r="I46" s="30" t="str">
        <f>IF($A$1='Preços 2017'!$L$2,IFERROR(VLOOKUP('Tabela de Preços'!$B46,'Preços 2017'!$C:$N,10,0),VLOOKUP('Tabela de Preços'!$B46,'Preços 2017'!$B:$N,11,0)),IF($A$1='Preços 2017'!$M$2,IFERROR(VLOOKUP('Tabela de Preços'!$B46,'Preços 2017'!$C:$N,11,0),VLOOKUP('Tabela de Preços'!$B46,'Preços 2017'!$B:$N,12,0)),IF($A$1='Preços 2017'!$N$2,IFERROR(VLOOKUP('Tabela de Preços'!$B46,'Preços 2017'!$C:$N,12,0),VLOOKUP('Tabela de Preços'!$B46,'Preços 2017'!$B:$N,13,0)),"")))</f>
        <v/>
      </c>
      <c r="J46" s="31" t="str">
        <f t="shared" si="49"/>
        <v/>
      </c>
      <c r="K46" s="31" t="str">
        <f t="shared" si="50"/>
        <v/>
      </c>
      <c r="L46" s="31" t="str">
        <f>IFERROR(IF(OR($B$3="Escolha o estado",$A$1=""),"",IF(OR($B$3="SP",$B$3="MG",$B$3="RS",$B$3="PR",$B$3="SC"),(K46*$F46)-(J46*IF(VLOOKUP($B46,'Informações Técnicas'!$A:$O,15,FALSE)="Importado",4%,12%)),IF($B$3="RJ",(K46*$F46)-(J46*14%),IF(OR($B$3="AP"),(K46*$F46)-(J46*IF(VLOOKUP($B46,'Informações Técnicas'!$A:$O,15,FALSE)="importado",4%,7%)),0))))*IF($G46&gt;0,1,0),"")</f>
        <v/>
      </c>
      <c r="M46" s="31" t="str">
        <f>IF($B$3="Escolha o Estado","",IF(IFERROR(VLOOKUP(B46,'Preços 2017'!C:K,9,0),VLOOKUP(B46,'Preços 2017'!B:K,10,0))=22%,'Tabela de Preços'!J46*0.22,0))</f>
        <v/>
      </c>
      <c r="N46" s="31" t="str">
        <f t="shared" si="7"/>
        <v/>
      </c>
      <c r="O46" s="32" t="str">
        <f t="shared" si="8"/>
        <v/>
      </c>
      <c r="P46" s="100" t="str">
        <f>VLOOKUP(B46,[13]PV_Vichy!$A:$C,3,0)</f>
        <v>P1300832</v>
      </c>
      <c r="Q46" s="100"/>
      <c r="R46" s="100"/>
      <c r="S46" s="100"/>
      <c r="T46" s="100"/>
      <c r="U46" s="100"/>
      <c r="V46" s="100"/>
      <c r="W46" s="100"/>
      <c r="X46" s="105"/>
      <c r="Y46" s="19"/>
      <c r="Z46" s="25" t="str">
        <f>VLOOKUP(B46,'Preços 2017'!$C:$E,3,0)</f>
        <v>Importado</v>
      </c>
      <c r="AA46" s="91">
        <f>IF(VLOOKUP(B46,'Preços 2017'!$C:$E,3,0)="Importado",4%,IF($A$1="N/NO/CO/ES","7%",IF($A$1="SP/SUL/MG",12%,IF(VLOOKUP($B46,'Preços 2017'!$C:$G,5,0)&gt;=14%,14%,7%))))</f>
        <v>0.04</v>
      </c>
      <c r="AB46" s="89" t="e">
        <f t="shared" si="9"/>
        <v>#VALUE!</v>
      </c>
      <c r="AC46" s="89" t="e">
        <f t="shared" si="10"/>
        <v>#VALUE!</v>
      </c>
      <c r="AD46" s="25" t="e">
        <f t="shared" si="11"/>
        <v>#VALUE!</v>
      </c>
      <c r="AE46" s="89" t="e">
        <f t="shared" si="12"/>
        <v>#VALUE!</v>
      </c>
      <c r="AF46" s="90" t="e">
        <f t="shared" si="13"/>
        <v>#VALUE!</v>
      </c>
      <c r="AG46" s="122"/>
      <c r="AO46" s="119"/>
      <c r="AP46" s="118"/>
      <c r="AQ46" s="120"/>
      <c r="AR46" s="121"/>
    </row>
    <row r="47" spans="1:44" s="25" customFormat="1" ht="24.95" customHeight="1">
      <c r="A47" s="126"/>
      <c r="B47" s="34" t="s">
        <v>1162</v>
      </c>
      <c r="C47" s="74" t="str">
        <f>VLOOKUP(B47,'Informações Técnicas'!$A:$B,2,0)</f>
        <v>VCY DEO 48H AER 125ML</v>
      </c>
      <c r="D47" s="29" t="str">
        <f>VLOOKUP(B47,'Informações Técnicas'!$A:$C,3,0)</f>
        <v>125 ml</v>
      </c>
      <c r="E47" s="36">
        <f>VLOOKUP(B47,'Informações Técnicas'!$A:$E,5,0)</f>
        <v>3337871310592</v>
      </c>
      <c r="F47" s="50" t="str">
        <f>IF(OR($B$3="Escolha o Estado",$B$3=""),"",IF(OR($B$3="MA",$B$3="RN"),VLOOKUP(VLOOKUP($B47,'Informações Técnicas'!$A:$M,6,0),ICMS!$B:$AE,HLOOKUP($B$3&amp;" "&amp;VLOOKUP('Tabela de Preços'!B47,'Informações Técnicas'!$A:$O,15,0),ICMS!$1:$3,3,0),0)/100,VLOOKUP(VLOOKUP($B47,'Informações Técnicas'!$A:$M,6,0),ICMS!$B:$AE,HLOOKUP($B$3,ICMS!$2:$3,2,0),0)/100))</f>
        <v/>
      </c>
      <c r="G47" s="37" t="str">
        <f>IF(OR($B$3="Escolha o estado",$A$1=""),"",(IFERROR(HLOOKUP($B$3,'Informações Técnicas'!$O$4:$AC$153,VLOOKUP($B47,'Informações Técnicas'!$A:$AC,29,FALSE),FALSE),0)))</f>
        <v/>
      </c>
      <c r="H47" s="48">
        <f>IFERROR(VLOOKUP(B47,'Preços 2017'!$C:$H,6,0),VLOOKUP(B47,'Preços 2017'!$B:$H,7,0))</f>
        <v>72.900000000000006</v>
      </c>
      <c r="I47" s="30" t="str">
        <f>IF($A$1='Preços 2017'!$L$2,IFERROR(VLOOKUP('Tabela de Preços'!$B47,'Preços 2017'!$C:$N,10,0),VLOOKUP('Tabela de Preços'!$B47,'Preços 2017'!$B:$N,11,0)),IF($A$1='Preços 2017'!$M$2,IFERROR(VLOOKUP('Tabela de Preços'!$B47,'Preços 2017'!$C:$N,11,0),VLOOKUP('Tabela de Preços'!$B47,'Preços 2017'!$B:$N,12,0)),IF($A$1='Preços 2017'!$N$2,IFERROR(VLOOKUP('Tabela de Preços'!$B47,'Preços 2017'!$C:$N,12,0),VLOOKUP('Tabela de Preços'!$B47,'Preços 2017'!$B:$N,13,0)),"")))</f>
        <v/>
      </c>
      <c r="J47" s="31" t="str">
        <f t="shared" si="49"/>
        <v/>
      </c>
      <c r="K47" s="31" t="str">
        <f t="shared" si="50"/>
        <v/>
      </c>
      <c r="L47" s="31" t="str">
        <f>IFERROR(IF(OR($B$3="Escolha o estado",$A$1=""),"",IF(OR($B$3="SP",$B$3="MG",$B$3="RS",$B$3="PR",$B$3="SC"),(K47*$F47)-(J47*IF(VLOOKUP($B47,'Informações Técnicas'!$A:$O,15,FALSE)="Importado",4%,12%)),IF($B$3="RJ",(K47*$F47)-(J47*14%),IF(OR($B$3="AP"),(K47*$F47)-(J47*IF(VLOOKUP($B47,'Informações Técnicas'!$A:$O,15,FALSE)="importado",4%,7%)),0))))*IF($G47&gt;0,1,0),"")</f>
        <v/>
      </c>
      <c r="M47" s="31" t="str">
        <f>IF($B$3="Escolha o Estado","",IF(IFERROR(VLOOKUP(B47,'Preços 2017'!C:K,9,0),VLOOKUP(B47,'Preços 2017'!B:K,10,0))=22%,'Tabela de Preços'!J47*0.22,0))</f>
        <v/>
      </c>
      <c r="N47" s="31" t="str">
        <f t="shared" si="7"/>
        <v/>
      </c>
      <c r="O47" s="32" t="str">
        <f t="shared" si="8"/>
        <v/>
      </c>
      <c r="P47" s="100" t="str">
        <f>VLOOKUP(B47,[13]PV_Vichy!$A:$C,3,0)</f>
        <v>P1300306</v>
      </c>
      <c r="Q47" s="100"/>
      <c r="R47" s="100"/>
      <c r="S47" s="100"/>
      <c r="T47" s="100"/>
      <c r="U47" s="100"/>
      <c r="V47" s="100"/>
      <c r="W47" s="100"/>
      <c r="X47" s="105"/>
      <c r="Y47" s="19"/>
      <c r="Z47" s="25" t="str">
        <f>VLOOKUP(B47,'Preços 2017'!$C:$E,3,0)</f>
        <v>Importado</v>
      </c>
      <c r="AA47" s="91">
        <f>IF(VLOOKUP(B47,'Preços 2017'!$C:$E,3,0)="Importado",4%,IF($A$1="N/NO/CO/ES","7%",IF($A$1="SP/SUL/MG",12%,IF(VLOOKUP($B47,'Preços 2017'!$C:$G,5,0)&gt;=14%,14%,7%))))</f>
        <v>0.04</v>
      </c>
      <c r="AB47" s="89" t="e">
        <f t="shared" si="9"/>
        <v>#VALUE!</v>
      </c>
      <c r="AC47" s="89" t="e">
        <f t="shared" si="10"/>
        <v>#VALUE!</v>
      </c>
      <c r="AD47" s="25" t="e">
        <f t="shared" si="11"/>
        <v>#VALUE!</v>
      </c>
      <c r="AE47" s="89" t="e">
        <f t="shared" si="12"/>
        <v>#VALUE!</v>
      </c>
      <c r="AF47" s="90" t="e">
        <f t="shared" si="13"/>
        <v>#VALUE!</v>
      </c>
      <c r="AG47" s="122"/>
      <c r="AO47" s="119"/>
      <c r="AP47" s="118"/>
      <c r="AQ47" s="120"/>
      <c r="AR47" s="121"/>
    </row>
    <row r="48" spans="1:44" s="25" customFormat="1" ht="24.95" customHeight="1">
      <c r="A48" s="126" t="s">
        <v>139</v>
      </c>
      <c r="B48" s="34" t="s">
        <v>457</v>
      </c>
      <c r="C48" s="74" t="str">
        <f>VLOOKUP(B48,'Informações Técnicas'!$A:$B,2,0)</f>
        <v>VCY DERCOS SH ENE 200ML</v>
      </c>
      <c r="D48" s="29" t="str">
        <f>VLOOKUP(B48,'Informações Técnicas'!$A:$C,3,0)</f>
        <v>200 ml</v>
      </c>
      <c r="E48" s="36">
        <f>VLOOKUP(B48,'Informações Técnicas'!$A:$E,5,0)</f>
        <v>7896014157525</v>
      </c>
      <c r="F48" s="50" t="str">
        <f>IF(OR($B$3="Escolha o Estado",$B$3=""),"",IF(OR($B$3="MA",$B$3="RN"),VLOOKUP(VLOOKUP($B48,'Informações Técnicas'!$A:$M,6,0),ICMS!$B:$AE,HLOOKUP($B$3&amp;" "&amp;VLOOKUP('Tabela de Preços'!B48,'Informações Técnicas'!$A:$O,15,0),ICMS!$1:$3,3,0),0)/100,VLOOKUP(VLOOKUP($B48,'Informações Técnicas'!$A:$M,6,0),ICMS!$B:$AE,HLOOKUP($B$3,ICMS!$2:$3,2,0),0)/100))</f>
        <v/>
      </c>
      <c r="G48" s="37" t="str">
        <f>IF(OR($B$3="Escolha o estado",$A$1=""),"",(IFERROR(HLOOKUP($B$3,'Informações Técnicas'!$O$4:$AC$153,VLOOKUP($B48,'Informações Técnicas'!$A:$AC,29,FALSE),FALSE),0)))</f>
        <v/>
      </c>
      <c r="H48" s="48">
        <f>IFERROR(VLOOKUP(B48,'Preços 2017'!$C:$H,6,0),VLOOKUP(B48,'Preços 2017'!$B:$H,7,0))</f>
        <v>84.9</v>
      </c>
      <c r="I48" s="30" t="str">
        <f>IF($A$1='Preços 2017'!$L$2,IFERROR(VLOOKUP('Tabela de Preços'!$B48,'Preços 2017'!$C:$N,10,0),VLOOKUP('Tabela de Preços'!$B48,'Preços 2017'!$B:$N,11,0)),IF($A$1='Preços 2017'!$M$2,IFERROR(VLOOKUP('Tabela de Preços'!$B48,'Preços 2017'!$C:$N,11,0),VLOOKUP('Tabela de Preços'!$B48,'Preços 2017'!$B:$N,12,0)),IF($A$1='Preços 2017'!$N$2,IFERROR(VLOOKUP('Tabela de Preços'!$B48,'Preços 2017'!$C:$N,12,0),VLOOKUP('Tabela de Preços'!$B48,'Preços 2017'!$B:$N,13,0)),"")))</f>
        <v/>
      </c>
      <c r="J48" s="31" t="str">
        <f t="shared" ref="J48" si="53">IFERROR(IF($B$3="Escolha o Estado","",(I48*(1-$B$4-(IF(F48&lt;17%,0,F48-17%))))),"")</f>
        <v/>
      </c>
      <c r="K48" s="31" t="str">
        <f t="shared" ref="K48" si="54">IF(OR($B$3="Escolha o estado",$A$1=""),"",IF(OR($B$3="RJ",$B$3="SP",$B$3="MG",$B$3="RS",$B$3="SC",$B$3="AP",$B$3="PR"),IFERROR((J48+M48)*(1+G48),0),0))</f>
        <v/>
      </c>
      <c r="L48" s="31" t="str">
        <f>IFERROR(IF(OR($B$3="Escolha o estado",$A$1=""),"",IF(OR($B$3="SP",$B$3="MG",$B$3="RS",$B$3="PR",$B$3="SC"),(K48*$F48)-(J48*IF(VLOOKUP($B48,'Informações Técnicas'!$A:$O,15,FALSE)="Importado",4%,12%)),IF($B$3="RJ",(K48*$F48)-(J48*14%),IF(OR($B$3="AP"),(K48*$F48)-(J48*IF(VLOOKUP($B48,'Informações Técnicas'!$A:$O,15,FALSE)="importado",4%,7%)),0))))*IF($G48&gt;0,1,0),"")</f>
        <v/>
      </c>
      <c r="M48" s="31" t="str">
        <f>IF($B$3="Escolha o Estado","",IF(IFERROR(VLOOKUP(B48,'Preços 2017'!C:K,9,0),VLOOKUP(B48,'Preços 2017'!B:K,10,0))=22%,'Tabela de Preços'!J48*0.22,0))</f>
        <v/>
      </c>
      <c r="N48" s="31" t="str">
        <f t="shared" si="7"/>
        <v/>
      </c>
      <c r="O48" s="32" t="str">
        <f t="shared" si="8"/>
        <v/>
      </c>
      <c r="P48" s="100" t="str">
        <f>VLOOKUP(B48,[13]PV_Vichy!$A:$C,3,0)</f>
        <v>P1300438</v>
      </c>
      <c r="Q48" s="100"/>
      <c r="R48" s="100"/>
      <c r="S48" s="100"/>
      <c r="T48" s="100"/>
      <c r="U48" s="100"/>
      <c r="V48" s="100"/>
      <c r="W48" s="100"/>
      <c r="X48" s="105"/>
      <c r="Y48" s="19"/>
      <c r="Z48" s="25" t="str">
        <f>VLOOKUP(B48,'Preços 2017'!$C:$E,3,0)</f>
        <v>Nacional</v>
      </c>
      <c r="AA48" s="91">
        <f>IF(VLOOKUP(B48,'Preços 2017'!$C:$E,3,0)="Importado",4%,IF($A$1="N/NO/CO/ES","7%",IF($A$1="SP/SUL/MG",12%,IF(VLOOKUP($B48,'Preços 2017'!$C:$G,5,0)&gt;=14%,14%,7%))))</f>
        <v>0.14000000000000001</v>
      </c>
      <c r="AB48" s="89" t="e">
        <f t="shared" si="9"/>
        <v>#VALUE!</v>
      </c>
      <c r="AC48" s="89" t="e">
        <f t="shared" si="10"/>
        <v>#VALUE!</v>
      </c>
      <c r="AD48" s="25" t="e">
        <f t="shared" si="11"/>
        <v>#VALUE!</v>
      </c>
      <c r="AE48" s="89" t="e">
        <f t="shared" si="12"/>
        <v>#VALUE!</v>
      </c>
      <c r="AF48" s="90" t="e">
        <f t="shared" si="13"/>
        <v>#VALUE!</v>
      </c>
      <c r="AG48" s="122"/>
      <c r="AO48" s="119"/>
      <c r="AP48" s="118"/>
      <c r="AQ48" s="120"/>
      <c r="AR48" s="121"/>
    </row>
    <row r="49" spans="1:44" s="25" customFormat="1" ht="24.95" customHeight="1">
      <c r="A49" s="126"/>
      <c r="B49" s="34" t="s">
        <v>454</v>
      </c>
      <c r="C49" s="74" t="str">
        <f>VLOOKUP(B49,'Informações Técnicas'!$A:$B,2,0)</f>
        <v>VCY DERCOS CD ENE 150ML 2016</v>
      </c>
      <c r="D49" s="29" t="str">
        <f>VLOOKUP(B49,'Informações Técnicas'!$A:$C,3,0)</f>
        <v>150 ml</v>
      </c>
      <c r="E49" s="36">
        <f>VLOOKUP(B49,'Informações Técnicas'!$A:$E,5,0)</f>
        <v>7899706130332</v>
      </c>
      <c r="F49" s="50" t="str">
        <f>IF(OR($B$3="Escolha o Estado",$B$3=""),"",IF(OR($B$3="MA",$B$3="RN"),VLOOKUP(VLOOKUP($B49,'Informações Técnicas'!$A:$M,6,0),ICMS!$B:$AE,HLOOKUP($B$3&amp;" "&amp;VLOOKUP('Tabela de Preços'!B49,'Informações Técnicas'!$A:$O,15,0),ICMS!$1:$3,3,0),0)/100,VLOOKUP(VLOOKUP($B49,'Informações Técnicas'!$A:$M,6,0),ICMS!$B:$AE,HLOOKUP($B$3,ICMS!$2:$3,2,0),0)/100))</f>
        <v/>
      </c>
      <c r="G49" s="37" t="str">
        <f>IF(OR($B$3="Escolha o estado",$A$1=""),"",(IFERROR(HLOOKUP($B$3,'Informações Técnicas'!$O$4:$AC$153,VLOOKUP($B49,'Informações Técnicas'!$A:$AC,29,FALSE),FALSE),0)))</f>
        <v/>
      </c>
      <c r="H49" s="48">
        <f>IFERROR(VLOOKUP(B49,'Preços 2017'!$C:$H,6,0),VLOOKUP(B49,'Preços 2017'!$B:$H,7,0))</f>
        <v>84.9</v>
      </c>
      <c r="I49" s="30" t="str">
        <f>IF($A$1='Preços 2017'!$L$2,IFERROR(VLOOKUP('Tabela de Preços'!$B49,'Preços 2017'!$C:$N,10,0),VLOOKUP('Tabela de Preços'!$B49,'Preços 2017'!$B:$N,11,0)),IF($A$1='Preços 2017'!$M$2,IFERROR(VLOOKUP('Tabela de Preços'!$B49,'Preços 2017'!$C:$N,11,0),VLOOKUP('Tabela de Preços'!$B49,'Preços 2017'!$B:$N,12,0)),IF($A$1='Preços 2017'!$N$2,IFERROR(VLOOKUP('Tabela de Preços'!$B49,'Preços 2017'!$C:$N,12,0),VLOOKUP('Tabela de Preços'!$B49,'Preços 2017'!$B:$N,13,0)),"")))</f>
        <v/>
      </c>
      <c r="J49" s="31" t="str">
        <f t="shared" ref="J49" si="55">IFERROR(IF($B$3="Escolha o Estado","",(I49*(1-$B$4-(IF(F49&lt;17%,0,F49-17%))))),"")</f>
        <v/>
      </c>
      <c r="K49" s="31" t="str">
        <f t="shared" si="6"/>
        <v/>
      </c>
      <c r="L49" s="31" t="str">
        <f>IFERROR(IF(OR($B$3="Escolha o estado",$A$1=""),"",IF(OR($B$3="SP",$B$3="MG",$B$3="RS",$B$3="PR",$B$3="SC"),(K49*$F49)-(J49*IF(VLOOKUP($B49,'Informações Técnicas'!$A:$O,15,FALSE)="Importado",4%,12%)),IF($B$3="RJ",(K49*$F49)-(J49*14%),IF(OR($B$3="AP"),(K49*$F49)-(J49*IF(VLOOKUP($B49,'Informações Técnicas'!$A:$O,15,FALSE)="importado",4%,7%)),0))))*IF($G49&gt;0,1,0),"")</f>
        <v/>
      </c>
      <c r="M49" s="31" t="str">
        <f>IF($B$3="Escolha o Estado","",IF(IFERROR(VLOOKUP(B49,'Preços 2017'!C:K,9,0),VLOOKUP(B49,'Preços 2017'!B:K,10,0))=22%,'Tabela de Preços'!J49*0.22,0))</f>
        <v/>
      </c>
      <c r="N49" s="31" t="str">
        <f t="shared" si="7"/>
        <v/>
      </c>
      <c r="O49" s="32" t="str">
        <f t="shared" si="8"/>
        <v/>
      </c>
      <c r="P49" s="100" t="str">
        <f>VLOOKUP(B49,[13]PV_Vichy!$A:$C,3,0)</f>
        <v>P1300502</v>
      </c>
      <c r="Q49" s="100"/>
      <c r="R49" s="100"/>
      <c r="S49" s="100"/>
      <c r="T49" s="100"/>
      <c r="U49" s="100"/>
      <c r="V49" s="100"/>
      <c r="W49" s="100"/>
      <c r="X49" s="105"/>
      <c r="Y49" s="19"/>
      <c r="Z49" s="25" t="str">
        <f>VLOOKUP(B49,'Preços 2017'!$C:$E,3,0)</f>
        <v>Nacional</v>
      </c>
      <c r="AA49" s="91">
        <f>IF(VLOOKUP(B49,'Preços 2017'!$C:$E,3,0)="Importado",4%,IF($A$1="N/NO/CO/ES","7%",IF($A$1="SP/SUL/MG",12%,IF(VLOOKUP($B49,'Preços 2017'!$C:$G,5,0)&gt;=14%,14%,7%))))</f>
        <v>0.14000000000000001</v>
      </c>
      <c r="AB49" s="89" t="e">
        <f t="shared" si="9"/>
        <v>#VALUE!</v>
      </c>
      <c r="AC49" s="89" t="e">
        <f t="shared" si="10"/>
        <v>#VALUE!</v>
      </c>
      <c r="AD49" s="25" t="e">
        <f t="shared" si="11"/>
        <v>#VALUE!</v>
      </c>
      <c r="AE49" s="89" t="e">
        <f t="shared" si="12"/>
        <v>#VALUE!</v>
      </c>
      <c r="AF49" s="90" t="e">
        <f t="shared" si="13"/>
        <v>#VALUE!</v>
      </c>
      <c r="AG49" s="122"/>
      <c r="AO49" s="119"/>
      <c r="AP49" s="118"/>
      <c r="AQ49" s="120"/>
      <c r="AR49" s="121"/>
    </row>
    <row r="50" spans="1:44" s="25" customFormat="1" ht="24.95" customHeight="1">
      <c r="A50" s="126"/>
      <c r="B50" s="34" t="s">
        <v>131</v>
      </c>
      <c r="C50" s="74" t="str">
        <f>VLOOKUP(B50,'Informações Técnicas'!$A:$B,2,0)</f>
        <v>VCY DERCOS MASC NUT-R 200ML 2016</v>
      </c>
      <c r="D50" s="29" t="str">
        <f>VLOOKUP(B50,'Informações Técnicas'!$A:$C,3,0)</f>
        <v>200 ml</v>
      </c>
      <c r="E50" s="36">
        <f>VLOOKUP(B50,'Informações Técnicas'!$A:$E,5,0)</f>
        <v>3337871323783</v>
      </c>
      <c r="F50" s="50" t="str">
        <f>IF(OR($B$3="Escolha o Estado",$B$3=""),"",IF(OR($B$3="MA",$B$3="RN"),VLOOKUP(VLOOKUP($B50,'Informações Técnicas'!$A:$M,6,0),ICMS!$B:$AE,HLOOKUP($B$3&amp;" "&amp;VLOOKUP('Tabela de Preços'!B50,'Informações Técnicas'!$A:$O,15,0),ICMS!$1:$3,3,0),0)/100,VLOOKUP(VLOOKUP($B50,'Informações Técnicas'!$A:$M,6,0),ICMS!$B:$AE,HLOOKUP($B$3,ICMS!$2:$3,2,0),0)/100))</f>
        <v/>
      </c>
      <c r="G50" s="37" t="str">
        <f>IF(OR($B$3="Escolha o estado",$A$1=""),"",(IFERROR(HLOOKUP($B$3,'Informações Técnicas'!$O$4:$AC$153,VLOOKUP($B50,'Informações Técnicas'!$A:$AC,29,FALSE),FALSE),0)))</f>
        <v/>
      </c>
      <c r="H50" s="48">
        <f>IFERROR(VLOOKUP(B50,'Preços 2017'!$C:$H,6,0),VLOOKUP(B50,'Preços 2017'!$B:$H,7,0))</f>
        <v>109.9</v>
      </c>
      <c r="I50" s="30" t="str">
        <f>IF($A$1='Preços 2017'!$L$2,IFERROR(VLOOKUP('Tabela de Preços'!$B50,'Preços 2017'!$C:$N,10,0),VLOOKUP('Tabela de Preços'!$B50,'Preços 2017'!$B:$N,11,0)),IF($A$1='Preços 2017'!$M$2,IFERROR(VLOOKUP('Tabela de Preços'!$B50,'Preços 2017'!$C:$N,11,0),VLOOKUP('Tabela de Preços'!$B50,'Preços 2017'!$B:$N,12,0)),IF($A$1='Preços 2017'!$N$2,IFERROR(VLOOKUP('Tabela de Preços'!$B50,'Preços 2017'!$C:$N,12,0),VLOOKUP('Tabela de Preços'!$B50,'Preços 2017'!$B:$N,13,0)),"")))</f>
        <v/>
      </c>
      <c r="J50" s="31" t="str">
        <f t="shared" si="0"/>
        <v/>
      </c>
      <c r="K50" s="31" t="str">
        <f t="shared" si="6"/>
        <v/>
      </c>
      <c r="L50" s="31" t="str">
        <f>IFERROR(IF(OR($B$3="Escolha o estado",$A$1=""),"",IF(OR($B$3="SP",$B$3="MG",$B$3="RS",$B$3="PR",$B$3="SC"),(K50*$F50)-(J50*IF(VLOOKUP($B50,'Informações Técnicas'!$A:$O,15,FALSE)="Importado",4%,12%)),IF($B$3="RJ",(K50*$F50)-(J50*14%),IF(OR($B$3="AP"),(K50*$F50)-(J50*IF(VLOOKUP($B50,'Informações Técnicas'!$A:$O,15,FALSE)="importado",4%,7%)),0))))*IF($G50&gt;0,1,0),"")</f>
        <v/>
      </c>
      <c r="M50" s="31" t="str">
        <f>IF($B$3="Escolha o Estado","",IF(IFERROR(VLOOKUP(B50,'Preços 2017'!C:K,9,0),VLOOKUP(B50,'Preços 2017'!B:K,10,0))=22%,'Tabela de Preços'!J50*0.22,0))</f>
        <v/>
      </c>
      <c r="N50" s="31" t="str">
        <f t="shared" si="7"/>
        <v/>
      </c>
      <c r="O50" s="32" t="str">
        <f t="shared" si="8"/>
        <v/>
      </c>
      <c r="P50" s="100" t="str">
        <f>VLOOKUP(B50,[13]PV_Vichy!$A:$C,3,0)</f>
        <v>P1300465</v>
      </c>
      <c r="Q50" s="100"/>
      <c r="R50" s="100"/>
      <c r="S50" s="100"/>
      <c r="T50" s="100"/>
      <c r="U50" s="100"/>
      <c r="V50" s="100"/>
      <c r="W50" s="100"/>
      <c r="X50" s="105"/>
      <c r="Y50" s="19"/>
      <c r="Z50" s="25" t="str">
        <f>VLOOKUP(B50,'Preços 2017'!$C:$E,3,0)</f>
        <v>Importado</v>
      </c>
      <c r="AA50" s="91">
        <f>IF(VLOOKUP(B50,'Preços 2017'!$C:$E,3,0)="Importado",4%,IF($A$1="N/NO/CO/ES","7%",IF($A$1="SP/SUL/MG",12%,IF(VLOOKUP($B50,'Preços 2017'!$C:$G,5,0)&gt;=14%,14%,7%))))</f>
        <v>0.04</v>
      </c>
      <c r="AB50" s="89" t="e">
        <f t="shared" si="9"/>
        <v>#VALUE!</v>
      </c>
      <c r="AC50" s="89" t="e">
        <f t="shared" si="10"/>
        <v>#VALUE!</v>
      </c>
      <c r="AD50" s="25" t="e">
        <f t="shared" si="11"/>
        <v>#VALUE!</v>
      </c>
      <c r="AE50" s="89" t="e">
        <f t="shared" si="12"/>
        <v>#VALUE!</v>
      </c>
      <c r="AF50" s="90" t="e">
        <f t="shared" si="13"/>
        <v>#VALUE!</v>
      </c>
      <c r="AG50" s="122"/>
      <c r="AO50" s="119"/>
      <c r="AP50" s="118"/>
      <c r="AQ50" s="120"/>
      <c r="AR50" s="121"/>
    </row>
    <row r="51" spans="1:44" s="25" customFormat="1" ht="24.95" customHeight="1">
      <c r="A51" s="126"/>
      <c r="B51" s="34" t="s">
        <v>816</v>
      </c>
      <c r="C51" s="74" t="str">
        <f>VLOOKUP(B51,'Informações Técnicas'!$A:$B,2,0)</f>
        <v>VCY DERCOS SH MICROPEEL 200ML</v>
      </c>
      <c r="D51" s="29" t="str">
        <f>VLOOKUP(B51,'Informações Técnicas'!$A:$C,3,0)</f>
        <v>150 ml</v>
      </c>
      <c r="E51" s="36">
        <f>VLOOKUP(B51,'Informações Técnicas'!$A:$E,5,0)</f>
        <v>3337875563567</v>
      </c>
      <c r="F51" s="50" t="str">
        <f>IF(OR($B$3="Escolha o Estado",$B$3=""),"",IF(OR($B$3="MA",$B$3="RN"),VLOOKUP(VLOOKUP($B51,'Informações Técnicas'!$A:$M,6,0),ICMS!$B:$AE,HLOOKUP($B$3&amp;" "&amp;VLOOKUP('Tabela de Preços'!B51,'Informações Técnicas'!$A:$O,15,0),ICMS!$1:$3,3,0),0)/100,VLOOKUP(VLOOKUP($B51,'Informações Técnicas'!$A:$M,6,0),ICMS!$B:$AE,HLOOKUP($B$3,ICMS!$2:$3,2,0),0)/100))</f>
        <v/>
      </c>
      <c r="G51" s="37" t="str">
        <f>IF(OR($B$3="Escolha o estado",$A$1=""),"",(IFERROR(HLOOKUP($B$3,'Informações Técnicas'!$O$4:$AC$153,VLOOKUP($B51,'Informações Técnicas'!$A:$AC,29,FALSE),FALSE),0)))</f>
        <v/>
      </c>
      <c r="H51" s="48">
        <f>IFERROR(VLOOKUP(B51,'Preços 2017'!$C:$H,6,0),VLOOKUP(B51,'Preços 2017'!$B:$H,7,0))</f>
        <v>69.900000000000006</v>
      </c>
      <c r="I51" s="30" t="str">
        <f>IF($A$1='Preços 2017'!$L$2,IFERROR(VLOOKUP('Tabela de Preços'!$B51,'Preços 2017'!$C:$N,10,0),VLOOKUP('Tabela de Preços'!$B51,'Preços 2017'!$B:$N,11,0)),IF($A$1='Preços 2017'!$M$2,IFERROR(VLOOKUP('Tabela de Preços'!$B51,'Preços 2017'!$C:$N,11,0),VLOOKUP('Tabela de Preços'!$B51,'Preços 2017'!$B:$N,12,0)),IF($A$1='Preços 2017'!$N$2,IFERROR(VLOOKUP('Tabela de Preços'!$B51,'Preços 2017'!$C:$N,12,0),VLOOKUP('Tabela de Preços'!$B51,'Preços 2017'!$B:$N,13,0)),"")))</f>
        <v/>
      </c>
      <c r="J51" s="31" t="str">
        <f t="shared" ref="J51:J73" si="56">IFERROR(IF($B$3="Escolha o Estado","",(I51*(1-$B$4-(IF(F51&lt;17%,0,F51-17%))))),"")</f>
        <v/>
      </c>
      <c r="K51" s="31" t="str">
        <f t="shared" si="6"/>
        <v/>
      </c>
      <c r="L51" s="31" t="str">
        <f>IFERROR(IF(OR($B$3="Escolha o estado",$A$1=""),"",IF(OR($B$3="SP",$B$3="MG",$B$3="RS",$B$3="PR",$B$3="SC"),(K51*$F51)-(J51*IF(VLOOKUP($B51,'Informações Técnicas'!$A:$O,15,FALSE)="Importado",4%,12%)),IF($B$3="RJ",(K51*$F51)-(J51*14%),IF(OR($B$3="AP"),(K51*$F51)-(J51*IF(VLOOKUP($B51,'Informações Técnicas'!$A:$O,15,FALSE)="importado",4%,7%)),0))))*IF($G51&gt;0,1,0),"")</f>
        <v/>
      </c>
      <c r="M51" s="31" t="str">
        <f>IF($B$3="Escolha o Estado","",IF(IFERROR(VLOOKUP(B51,'Preços 2017'!C:K,9,0),VLOOKUP(B51,'Preços 2017'!B:K,10,0))=22%,'Tabela de Preços'!J51*0.22,0))</f>
        <v/>
      </c>
      <c r="N51" s="31" t="str">
        <f t="shared" si="7"/>
        <v/>
      </c>
      <c r="O51" s="32" t="str">
        <f t="shared" si="8"/>
        <v/>
      </c>
      <c r="P51" s="100" t="str">
        <f>VLOOKUP(B51,[13]PV_Vichy!$A:$C,3,0)</f>
        <v>P1301098</v>
      </c>
      <c r="Q51" s="100"/>
      <c r="R51" s="100"/>
      <c r="S51" s="100"/>
      <c r="T51" s="100"/>
      <c r="U51" s="100"/>
      <c r="V51" s="100"/>
      <c r="W51" s="100"/>
      <c r="X51" s="105"/>
      <c r="Y51" s="19"/>
      <c r="Z51" s="25" t="str">
        <f>VLOOKUP(B51,'Preços 2017'!$C:$E,3,0)</f>
        <v>Importado</v>
      </c>
      <c r="AA51" s="91">
        <f>IF(VLOOKUP(B51,'Preços 2017'!$C:$E,3,0)="Importado",4%,IF($A$1="N/NO/CO/ES","7%",IF($A$1="SP/SUL/MG",12%,IF(VLOOKUP($B51,'Preços 2017'!$C:$G,5,0)&gt;=14%,14%,7%))))</f>
        <v>0.04</v>
      </c>
      <c r="AB51" s="89" t="e">
        <f t="shared" si="9"/>
        <v>#VALUE!</v>
      </c>
      <c r="AC51" s="89" t="e">
        <f t="shared" si="10"/>
        <v>#VALUE!</v>
      </c>
      <c r="AD51" s="25" t="e">
        <f t="shared" si="11"/>
        <v>#VALUE!</v>
      </c>
      <c r="AE51" s="89" t="e">
        <f t="shared" si="12"/>
        <v>#VALUE!</v>
      </c>
      <c r="AF51" s="90" t="e">
        <f t="shared" si="13"/>
        <v>#VALUE!</v>
      </c>
      <c r="AG51" s="122"/>
      <c r="AO51" s="119"/>
      <c r="AP51" s="118"/>
      <c r="AQ51" s="120"/>
      <c r="AR51" s="121"/>
    </row>
    <row r="52" spans="1:44" s="25" customFormat="1" ht="24.95" customHeight="1">
      <c r="A52" s="126"/>
      <c r="B52" s="34" t="s">
        <v>459</v>
      </c>
      <c r="C52" s="74" t="str">
        <f>VLOOKUP(B52,'Informações Técnicas'!$A:$B,2,0)</f>
        <v>VCY DERCOS SH A.CASP 200ML</v>
      </c>
      <c r="D52" s="29" t="str">
        <f>VLOOKUP(B52,'Informações Técnicas'!$A:$C,3,0)</f>
        <v>200 ml</v>
      </c>
      <c r="E52" s="36">
        <f>VLOOKUP(B52,'Informações Técnicas'!$A:$E,5,0)</f>
        <v>7899706132398</v>
      </c>
      <c r="F52" s="50" t="str">
        <f>IF(OR($B$3="Escolha o Estado",$B$3=""),"",IF(OR($B$3="MA",$B$3="RN"),VLOOKUP(VLOOKUP($B52,'Informações Técnicas'!$A:$M,6,0),ICMS!$B:$AE,HLOOKUP($B$3&amp;" "&amp;VLOOKUP('Tabela de Preços'!B52,'Informações Técnicas'!$A:$O,15,0),ICMS!$1:$3,3,0),0)/100,VLOOKUP(VLOOKUP($B52,'Informações Técnicas'!$A:$M,6,0),ICMS!$B:$AE,HLOOKUP($B$3,ICMS!$2:$3,2,0),0)/100))</f>
        <v/>
      </c>
      <c r="G52" s="37" t="str">
        <f>IF(OR($B$3="Escolha o estado",$A$1=""),"",(IFERROR(HLOOKUP($B$3,'Informações Técnicas'!$O$4:$AC$153,VLOOKUP($B52,'Informações Técnicas'!$A:$AC,29,FALSE),FALSE),0)))</f>
        <v/>
      </c>
      <c r="H52" s="48">
        <f>IFERROR(VLOOKUP(B52,'Preços 2017'!$C:$H,6,0),VLOOKUP(B52,'Preços 2017'!$B:$H,7,0))</f>
        <v>79.900000000000006</v>
      </c>
      <c r="I52" s="30" t="str">
        <f>IF($A$1='Preços 2017'!$L$2,IFERROR(VLOOKUP('Tabela de Preços'!$B52,'Preços 2017'!$C:$N,10,0),VLOOKUP('Tabela de Preços'!$B52,'Preços 2017'!$B:$N,11,0)),IF($A$1='Preços 2017'!$M$2,IFERROR(VLOOKUP('Tabela de Preços'!$B52,'Preços 2017'!$C:$N,11,0),VLOOKUP('Tabela de Preços'!$B52,'Preços 2017'!$B:$N,12,0)),IF($A$1='Preços 2017'!$N$2,IFERROR(VLOOKUP('Tabela de Preços'!$B52,'Preços 2017'!$C:$N,12,0),VLOOKUP('Tabela de Preços'!$B52,'Preços 2017'!$B:$N,13,0)),"")))</f>
        <v/>
      </c>
      <c r="J52" s="31" t="str">
        <f t="shared" si="56"/>
        <v/>
      </c>
      <c r="K52" s="31" t="str">
        <f t="shared" si="6"/>
        <v/>
      </c>
      <c r="L52" s="31" t="str">
        <f>IFERROR(IF(OR($B$3="Escolha o estado",$A$1=""),"",IF(OR($B$3="SP",$B$3="MG",$B$3="RS",$B$3="PR",$B$3="SC"),(K52*$F52)-(J52*IF(VLOOKUP($B52,'Informações Técnicas'!$A:$O,15,FALSE)="Importado",4%,12%)),IF($B$3="RJ",(K52*$F52)-(J52*14%),IF(OR($B$3="AP"),(K52*$F52)-(J52*IF(VLOOKUP($B52,'Informações Técnicas'!$A:$O,15,FALSE)="importado",4%,7%)),0))))*IF($G52&gt;0,1,0),"")</f>
        <v/>
      </c>
      <c r="M52" s="31" t="str">
        <f>IF($B$3="Escolha o Estado","",IF(IFERROR(VLOOKUP(B52,'Preços 2017'!C:K,9,0),VLOOKUP(B52,'Preços 2017'!B:K,10,0))=22%,'Tabela de Preços'!J52*0.22,0))</f>
        <v/>
      </c>
      <c r="N52" s="31" t="str">
        <f t="shared" si="7"/>
        <v/>
      </c>
      <c r="O52" s="32" t="str">
        <f t="shared" si="8"/>
        <v/>
      </c>
      <c r="P52" s="100" t="str">
        <f>VLOOKUP(B52,[13]PV_Vichy!$A:$C,3,0)</f>
        <v>P1300922</v>
      </c>
      <c r="Q52" s="100"/>
      <c r="R52" s="100"/>
      <c r="S52" s="100"/>
      <c r="T52" s="100"/>
      <c r="U52" s="100"/>
      <c r="V52" s="100"/>
      <c r="W52" s="100"/>
      <c r="X52" s="105"/>
      <c r="Y52" s="19"/>
      <c r="Z52" s="25" t="str">
        <f>VLOOKUP(B52,'Preços 2017'!$C:$E,3,0)</f>
        <v>Nacional</v>
      </c>
      <c r="AA52" s="91">
        <f>IF(VLOOKUP(B52,'Preços 2017'!$C:$E,3,0)="Importado",4%,IF($A$1="N/NO/CO/ES","7%",IF($A$1="SP/SUL/MG",12%,IF(VLOOKUP($B52,'Preços 2017'!$C:$G,5,0)&gt;=14%,14%,7%))))</f>
        <v>0.14000000000000001</v>
      </c>
      <c r="AB52" s="89" t="e">
        <f t="shared" si="9"/>
        <v>#VALUE!</v>
      </c>
      <c r="AC52" s="89" t="e">
        <f t="shared" si="10"/>
        <v>#VALUE!</v>
      </c>
      <c r="AD52" s="25" t="e">
        <f t="shared" si="11"/>
        <v>#VALUE!</v>
      </c>
      <c r="AE52" s="89" t="e">
        <f t="shared" si="12"/>
        <v>#VALUE!</v>
      </c>
      <c r="AF52" s="90" t="e">
        <f t="shared" si="13"/>
        <v>#VALUE!</v>
      </c>
      <c r="AG52" s="122"/>
      <c r="AO52" s="119"/>
      <c r="AP52" s="118"/>
      <c r="AQ52" s="120"/>
      <c r="AR52" s="121"/>
    </row>
    <row r="53" spans="1:44" s="25" customFormat="1" ht="24.95" customHeight="1">
      <c r="A53" s="126"/>
      <c r="B53" s="34" t="s">
        <v>693</v>
      </c>
      <c r="C53" s="74" t="str">
        <f>VLOOKUP(B53,'Informações Técnicas'!$A:$B,2,0)</f>
        <v>VCY DERCOS SH A.CASP SENS 200ML</v>
      </c>
      <c r="D53" s="29" t="str">
        <f>VLOOKUP(B53,'Informações Técnicas'!$A:$C,3,0)</f>
        <v>200 ml</v>
      </c>
      <c r="E53" s="36">
        <f>VLOOKUP(B53,'Informações Técnicas'!$A:$E,5,0)</f>
        <v>7899706138895</v>
      </c>
      <c r="F53" s="50" t="str">
        <f>IF(OR($B$3="Escolha o Estado",$B$3=""),"",IF(OR($B$3="MA",$B$3="RN"),VLOOKUP(VLOOKUP($B53,'Informações Técnicas'!$A:$M,6,0),ICMS!$B:$AE,HLOOKUP($B$3&amp;" "&amp;VLOOKUP('Tabela de Preços'!B53,'Informações Técnicas'!$A:$O,15,0),ICMS!$1:$3,3,0),0)/100,VLOOKUP(VLOOKUP($B53,'Informações Técnicas'!$A:$M,6,0),ICMS!$B:$AE,HLOOKUP($B$3,ICMS!$2:$3,2,0),0)/100))</f>
        <v/>
      </c>
      <c r="G53" s="37" t="str">
        <f>IF(OR($B$3="Escolha o estado",$A$1=""),"",(IFERROR(HLOOKUP($B$3,'Informações Técnicas'!$O$4:$AC$153,VLOOKUP($B53,'Informações Técnicas'!$A:$AC,29,FALSE),FALSE),0)))</f>
        <v/>
      </c>
      <c r="H53" s="48">
        <f>IFERROR(VLOOKUP(B53,'Preços 2017'!$C:$H,6,0),VLOOKUP(B53,'Preços 2017'!$B:$H,7,0))</f>
        <v>79.900000000000006</v>
      </c>
      <c r="I53" s="30" t="str">
        <f>IF($A$1='Preços 2017'!$L$2,IFERROR(VLOOKUP('Tabela de Preços'!$B53,'Preços 2017'!$C:$N,10,0),VLOOKUP('Tabela de Preços'!$B53,'Preços 2017'!$B:$N,11,0)),IF($A$1='Preços 2017'!$M$2,IFERROR(VLOOKUP('Tabela de Preços'!$B53,'Preços 2017'!$C:$N,11,0),VLOOKUP('Tabela de Preços'!$B53,'Preços 2017'!$B:$N,12,0)),IF($A$1='Preços 2017'!$N$2,IFERROR(VLOOKUP('Tabela de Preços'!$B53,'Preços 2017'!$C:$N,12,0),VLOOKUP('Tabela de Preços'!$B53,'Preços 2017'!$B:$N,13,0)),"")))</f>
        <v/>
      </c>
      <c r="J53" s="31" t="str">
        <f t="shared" si="56"/>
        <v/>
      </c>
      <c r="K53" s="31" t="str">
        <f t="shared" si="6"/>
        <v/>
      </c>
      <c r="L53" s="31" t="str">
        <f>IFERROR(IF(OR($B$3="Escolha o estado",$A$1=""),"",IF(OR($B$3="SP",$B$3="MG",$B$3="RS",$B$3="PR",$B$3="SC"),(K53*$F53)-(J53*IF(VLOOKUP($B53,'Informações Técnicas'!$A:$O,15,FALSE)="Importado",4%,12%)),IF($B$3="RJ",(K53*$F53)-(J53*14%),IF(OR($B$3="AP"),(K53*$F53)-(J53*IF(VLOOKUP($B53,'Informações Técnicas'!$A:$O,15,FALSE)="importado",4%,7%)),0))))*IF($G53&gt;0,1,0),"")</f>
        <v/>
      </c>
      <c r="M53" s="31" t="str">
        <f>IF($B$3="Escolha o Estado","",IF(IFERROR(VLOOKUP(B53,'Preços 2017'!C:K,9,0),VLOOKUP(B53,'Preços 2017'!B:K,10,0))=22%,'Tabela de Preços'!J53*0.22,0))</f>
        <v/>
      </c>
      <c r="N53" s="31" t="str">
        <f t="shared" si="7"/>
        <v/>
      </c>
      <c r="O53" s="32" t="str">
        <f t="shared" si="8"/>
        <v/>
      </c>
      <c r="P53" s="100" t="str">
        <f>VLOOKUP(B53,[13]PV_Vichy!$A:$C,3,0)</f>
        <v>P1300285</v>
      </c>
      <c r="Q53" s="100"/>
      <c r="R53" s="100"/>
      <c r="S53" s="100"/>
      <c r="T53" s="100"/>
      <c r="U53" s="100"/>
      <c r="V53" s="100"/>
      <c r="W53" s="100"/>
      <c r="X53" s="105"/>
      <c r="Y53" s="19"/>
      <c r="Z53" s="25" t="str">
        <f>VLOOKUP(B53,'Preços 2017'!$C:$E,3,0)</f>
        <v>Nacional</v>
      </c>
      <c r="AA53" s="91">
        <f>IF(VLOOKUP(B53,'Preços 2017'!$C:$E,3,0)="Importado",4%,IF($A$1="N/NO/CO/ES","7%",IF($A$1="SP/SUL/MG",12%,IF(VLOOKUP($B53,'Preços 2017'!$C:$G,5,0)&gt;=14%,14%,7%))))</f>
        <v>0.14000000000000001</v>
      </c>
      <c r="AB53" s="89" t="e">
        <f t="shared" si="9"/>
        <v>#VALUE!</v>
      </c>
      <c r="AC53" s="89" t="e">
        <f t="shared" si="10"/>
        <v>#VALUE!</v>
      </c>
      <c r="AD53" s="25" t="e">
        <f t="shared" si="11"/>
        <v>#VALUE!</v>
      </c>
      <c r="AE53" s="89" t="e">
        <f t="shared" si="12"/>
        <v>#VALUE!</v>
      </c>
      <c r="AF53" s="90" t="e">
        <f t="shared" si="13"/>
        <v>#VALUE!</v>
      </c>
      <c r="AG53" s="122"/>
      <c r="AO53" s="119"/>
      <c r="AP53" s="118"/>
      <c r="AQ53" s="120"/>
      <c r="AR53" s="121"/>
    </row>
    <row r="54" spans="1:44" s="25" customFormat="1" ht="24.95" customHeight="1">
      <c r="A54" s="126"/>
      <c r="B54" s="34" t="s">
        <v>695</v>
      </c>
      <c r="C54" s="74" t="str">
        <f>VLOOKUP(B54,'Informações Técnicas'!$A:$B,2,0)</f>
        <v>VCY DERCOS SH ANTIOLEOSIDADE 200ML</v>
      </c>
      <c r="D54" s="29" t="str">
        <f>VLOOKUP(B54,'Informações Técnicas'!$A:$C,3,0)</f>
        <v>200 ml</v>
      </c>
      <c r="E54" s="36">
        <f>VLOOKUP(B54,'Informações Técnicas'!$A:$E,5,0)</f>
        <v>7899706138871</v>
      </c>
      <c r="F54" s="50" t="str">
        <f>IF(OR($B$3="Escolha o Estado",$B$3=""),"",IF(OR($B$3="MA",$B$3="RN"),VLOOKUP(VLOOKUP($B54,'Informações Técnicas'!$A:$M,6,0),ICMS!$B:$AE,HLOOKUP($B$3&amp;" "&amp;VLOOKUP('Tabela de Preços'!B54,'Informações Técnicas'!$A:$O,15,0),ICMS!$1:$3,3,0),0)/100,VLOOKUP(VLOOKUP($B54,'Informações Técnicas'!$A:$M,6,0),ICMS!$B:$AE,HLOOKUP($B$3,ICMS!$2:$3,2,0),0)/100))</f>
        <v/>
      </c>
      <c r="G54" s="37" t="str">
        <f>IF(OR($B$3="Escolha o estado",$A$1=""),"",(IFERROR(HLOOKUP($B$3,'Informações Técnicas'!$O$4:$AC$153,VLOOKUP($B54,'Informações Técnicas'!$A:$AC,29,FALSE),FALSE),0)))</f>
        <v/>
      </c>
      <c r="H54" s="48">
        <f>IFERROR(VLOOKUP(B54,'Preços 2017'!$C:$H,6,0),VLOOKUP(B54,'Preços 2017'!$B:$H,7,0))</f>
        <v>84.9</v>
      </c>
      <c r="I54" s="30" t="str">
        <f>IF($A$1='Preços 2017'!$L$2,IFERROR(VLOOKUP('Tabela de Preços'!$B54,'Preços 2017'!$C:$N,10,0),VLOOKUP('Tabela de Preços'!$B54,'Preços 2017'!$B:$N,11,0)),IF($A$1='Preços 2017'!$M$2,IFERROR(VLOOKUP('Tabela de Preços'!$B54,'Preços 2017'!$C:$N,11,0),VLOOKUP('Tabela de Preços'!$B54,'Preços 2017'!$B:$N,12,0)),IF($A$1='Preços 2017'!$N$2,IFERROR(VLOOKUP('Tabela de Preços'!$B54,'Preços 2017'!$C:$N,12,0),VLOOKUP('Tabela de Preços'!$B54,'Preços 2017'!$B:$N,13,0)),"")))</f>
        <v/>
      </c>
      <c r="J54" s="31" t="str">
        <f t="shared" ref="J54" si="57">IFERROR(IF($B$3="Escolha o Estado","",(I54*(1-$B$4-(IF(F54&lt;17%,0,F54-17%))))),"")</f>
        <v/>
      </c>
      <c r="K54" s="31" t="str">
        <f t="shared" si="6"/>
        <v/>
      </c>
      <c r="L54" s="31" t="str">
        <f>IFERROR(IF(OR($B$3="Escolha o estado",$A$1=""),"",IF(OR($B$3="SP",$B$3="MG",$B$3="RS",$B$3="PR",$B$3="SC"),(K54*$F54)-(J54*IF(VLOOKUP($B54,'Informações Técnicas'!$A:$O,15,FALSE)="Importado",4%,12%)),IF($B$3="RJ",(K54*$F54)-(J54*14%),IF(OR($B$3="AP"),(K54*$F54)-(J54*IF(VLOOKUP($B54,'Informações Técnicas'!$A:$O,15,FALSE)="importado",4%,7%)),0))))*IF($G54&gt;0,1,0),"")</f>
        <v/>
      </c>
      <c r="M54" s="31" t="str">
        <f>IF($B$3="Escolha o Estado","",IF(IFERROR(VLOOKUP(B54,'Preços 2017'!C:K,9,0),VLOOKUP(B54,'Preços 2017'!B:K,10,0))=22%,'Tabela de Preços'!J54*0.22,0))</f>
        <v/>
      </c>
      <c r="N54" s="31" t="str">
        <f t="shared" si="7"/>
        <v/>
      </c>
      <c r="O54" s="32" t="str">
        <f t="shared" si="8"/>
        <v/>
      </c>
      <c r="P54" s="100" t="str">
        <f>VLOOKUP(B54,[13]PV_Vichy!$A:$C,3,0)</f>
        <v>P1300443</v>
      </c>
      <c r="Q54" s="100"/>
      <c r="R54" s="100"/>
      <c r="S54" s="100"/>
      <c r="T54" s="100"/>
      <c r="U54" s="100"/>
      <c r="V54" s="100"/>
      <c r="W54" s="100"/>
      <c r="X54" s="105"/>
      <c r="Y54" s="19"/>
      <c r="Z54" s="25" t="str">
        <f>VLOOKUP(B54,'Preços 2017'!$C:$E,3,0)</f>
        <v>Nacional</v>
      </c>
      <c r="AA54" s="91">
        <f>IF(VLOOKUP(B54,'Preços 2017'!$C:$E,3,0)="Importado",4%,IF($A$1="N/NO/CO/ES","7%",IF($A$1="SP/SUL/MG",12%,IF(VLOOKUP($B54,'Preços 2017'!$C:$G,5,0)&gt;=14%,14%,7%))))</f>
        <v>0.14000000000000001</v>
      </c>
      <c r="AB54" s="89" t="e">
        <f t="shared" si="9"/>
        <v>#VALUE!</v>
      </c>
      <c r="AC54" s="89" t="e">
        <f t="shared" si="10"/>
        <v>#VALUE!</v>
      </c>
      <c r="AD54" s="25" t="e">
        <f t="shared" si="11"/>
        <v>#VALUE!</v>
      </c>
      <c r="AE54" s="89" t="e">
        <f t="shared" si="12"/>
        <v>#VALUE!</v>
      </c>
      <c r="AF54" s="90" t="e">
        <f t="shared" si="13"/>
        <v>#VALUE!</v>
      </c>
      <c r="AG54" s="122"/>
      <c r="AO54" s="119"/>
      <c r="AP54" s="118"/>
      <c r="AQ54" s="120"/>
      <c r="AR54" s="121"/>
    </row>
    <row r="55" spans="1:44" s="25" customFormat="1" ht="24.95" customHeight="1">
      <c r="A55" s="126"/>
      <c r="B55" s="34" t="s">
        <v>751</v>
      </c>
      <c r="C55" s="74" t="str">
        <f>VLOOKUP(B55,'Informações Técnicas'!$A:$B,2,0)</f>
        <v>VCY DERCOS SENSI CARE 400ML</v>
      </c>
      <c r="D55" s="29" t="str">
        <f>VLOOKUP(B55,'Informações Técnicas'!$A:$C,3,0)</f>
        <v>400ml</v>
      </c>
      <c r="E55" s="36">
        <f>VLOOKUP(B55,'Informações Técnicas'!$A:$E,5,0)</f>
        <v>7899706149037</v>
      </c>
      <c r="F55" s="50" t="str">
        <f>IF(OR($B$3="Escolha o Estado",$B$3=""),"",IF(OR($B$3="MA",$B$3="RN"),VLOOKUP(VLOOKUP($B55,'Informações Técnicas'!$A:$M,6,0),ICMS!$B:$AE,HLOOKUP($B$3&amp;" "&amp;VLOOKUP('Tabela de Preços'!B55,'Informações Técnicas'!$A:$O,15,0),ICMS!$1:$3,3,0),0)/100,VLOOKUP(VLOOKUP($B55,'Informações Técnicas'!$A:$M,6,0),ICMS!$B:$AE,HLOOKUP($B$3,ICMS!$2:$3,2,0),0)/100))</f>
        <v/>
      </c>
      <c r="G55" s="37" t="str">
        <f>IF(OR($B$3="Escolha o estado",$A$1=""),"",(IFERROR(HLOOKUP($B$3,'Informações Técnicas'!$O$4:$AC$153,VLOOKUP($B55,'Informações Técnicas'!$A:$AC,29,FALSE),FALSE),0)))</f>
        <v/>
      </c>
      <c r="H55" s="48">
        <f>IFERROR(VLOOKUP(B55,'Preços 2017'!$C:$H,6,0),VLOOKUP(B55,'Preços 2017'!$B:$H,7,0))</f>
        <v>89.9</v>
      </c>
      <c r="I55" s="30" t="str">
        <f>IF($A$1='Preços 2017'!$L$2,IFERROR(VLOOKUP('Tabela de Preços'!$B55,'Preços 2017'!$C:$N,10,0),VLOOKUP('Tabela de Preços'!$B55,'Preços 2017'!$B:$N,11,0)),IF($A$1='Preços 2017'!$M$2,IFERROR(VLOOKUP('Tabela de Preços'!$B55,'Preços 2017'!$C:$N,11,0),VLOOKUP('Tabela de Preços'!$B55,'Preços 2017'!$B:$N,12,0)),IF($A$1='Preços 2017'!$N$2,IFERROR(VLOOKUP('Tabela de Preços'!$B55,'Preços 2017'!$C:$N,12,0),VLOOKUP('Tabela de Preços'!$B55,'Preços 2017'!$B:$N,13,0)),"")))</f>
        <v/>
      </c>
      <c r="J55" s="31" t="str">
        <f t="shared" ref="J55:J56" si="58">IFERROR(IF($B$3="Escolha o Estado","",(I55*(1-$B$4-(IF(F55&lt;17%,0,F55-17%))))),"")</f>
        <v/>
      </c>
      <c r="K55" s="31" t="str">
        <f t="shared" ref="K55:K56" si="59">IF(OR($B$3="Escolha o estado",$A$1=""),"",IF(OR($B$3="RJ",$B$3="SP",$B$3="MG",$B$3="RS",$B$3="SC",$B$3="AP",$B$3="PR"),IFERROR((J55+M55)*(1+G55),0),0))</f>
        <v/>
      </c>
      <c r="L55" s="31" t="str">
        <f>IFERROR(IF(OR($B$3="Escolha o estado",$A$1=""),"",IF(OR($B$3="SP",$B$3="MG",$B$3="RS",$B$3="PR",$B$3="SC"),(K55*$F55)-(J55*IF(VLOOKUP($B55,'Informações Técnicas'!$A:$O,15,FALSE)="Importado",4%,12%)),IF($B$3="RJ",(K55*$F55)-(J55*14%),IF(OR($B$3="AP"),(K55*$F55)-(J55*IF(VLOOKUP($B55,'Informações Técnicas'!$A:$O,15,FALSE)="importado",4%,7%)),0))))*IF($G55&gt;0,1,0),"")</f>
        <v/>
      </c>
      <c r="M55" s="31" t="str">
        <f>IF($B$3="Escolha o Estado","",IF(IFERROR(VLOOKUP(B55,'Preços 2017'!C:K,9,0),VLOOKUP(B55,'Preços 2017'!B:K,10,0))=22%,'Tabela de Preços'!J55*0.22,0))</f>
        <v/>
      </c>
      <c r="N55" s="31" t="str">
        <f t="shared" ref="N55:N56" si="60">IF(OR($B$3="Escolha o estado",$A$1=""),"",IF(G55&gt;0,J55+L55+M55,J55+L55+M55))</f>
        <v/>
      </c>
      <c r="O55" s="32" t="str">
        <f t="shared" si="8"/>
        <v/>
      </c>
      <c r="P55" s="100" t="str">
        <f>VLOOKUP(B55,[13]PV_Vichy!$A:$C,3,0)</f>
        <v>P1301126</v>
      </c>
      <c r="Q55" s="100"/>
      <c r="R55" s="100"/>
      <c r="S55" s="100"/>
      <c r="T55" s="100"/>
      <c r="U55" s="100"/>
      <c r="V55" s="100"/>
      <c r="W55" s="100"/>
      <c r="X55" s="105"/>
      <c r="Y55" s="19"/>
      <c r="Z55" s="25" t="str">
        <f>VLOOKUP(B55,'Preços 2017'!$C:$E,3,0)</f>
        <v>Nacional</v>
      </c>
      <c r="AA55" s="91">
        <f>IF(VLOOKUP(B55,'Preços 2017'!$C:$E,3,0)="Importado",4%,IF($A$1="N/NO/CO/ES","7%",IF($A$1="SP/SUL/MG",12%,IF(VLOOKUP($B55,'Preços 2017'!$C:$G,5,0)&gt;=14%,14%,7%))))</f>
        <v>0.14000000000000001</v>
      </c>
      <c r="AB55" s="89" t="e">
        <f t="shared" si="9"/>
        <v>#VALUE!</v>
      </c>
      <c r="AC55" s="89" t="e">
        <f t="shared" si="10"/>
        <v>#VALUE!</v>
      </c>
      <c r="AD55" s="25" t="e">
        <f t="shared" si="11"/>
        <v>#VALUE!</v>
      </c>
      <c r="AE55" s="89" t="e">
        <f t="shared" si="12"/>
        <v>#VALUE!</v>
      </c>
      <c r="AF55" s="90" t="e">
        <f t="shared" si="13"/>
        <v>#VALUE!</v>
      </c>
      <c r="AG55" s="122"/>
      <c r="AO55" s="119"/>
      <c r="AP55" s="118"/>
      <c r="AQ55" s="120"/>
      <c r="AR55" s="121"/>
    </row>
    <row r="56" spans="1:44" s="25" customFormat="1" ht="24.95" customHeight="1">
      <c r="A56" s="126"/>
      <c r="B56" s="34" t="s">
        <v>774</v>
      </c>
      <c r="C56" s="74" t="str">
        <f>VLOOKUP(B56,'Informações Técnicas'!$A:$B,2,0)</f>
        <v>VCY DERCOS SH ENERGIZANTE 400ML</v>
      </c>
      <c r="D56" s="29" t="str">
        <f>VLOOKUP(B56,'Informações Técnicas'!$A:$C,3,0)</f>
        <v>400ml</v>
      </c>
      <c r="E56" s="36">
        <f>VLOOKUP(B56,'Informações Técnicas'!$A:$E,5,0)</f>
        <v>7899706152389</v>
      </c>
      <c r="F56" s="50" t="str">
        <f>IF(OR($B$3="Escolha o Estado",$B$3=""),"",IF(OR($B$3="MA",$B$3="RN"),VLOOKUP(VLOOKUP($B56,'Informações Técnicas'!$A:$M,6,0),ICMS!$B:$AE,HLOOKUP($B$3&amp;" "&amp;VLOOKUP('Tabela de Preços'!B56,'Informações Técnicas'!$A:$O,15,0),ICMS!$1:$3,3,0),0)/100,VLOOKUP(VLOOKUP($B56,'Informações Técnicas'!$A:$M,6,0),ICMS!$B:$AE,HLOOKUP($B$3,ICMS!$2:$3,2,0),0)/100))</f>
        <v/>
      </c>
      <c r="G56" s="37" t="str">
        <f>IF(OR($B$3="Escolha o estado",$A$1=""),"",(IFERROR(HLOOKUP($B$3,'Informações Técnicas'!$O$4:$AC$153,VLOOKUP($B56,'Informações Técnicas'!$A:$AC,29,FALSE),FALSE),0)))</f>
        <v/>
      </c>
      <c r="H56" s="48">
        <f>IFERROR(VLOOKUP(B56,'Preços 2017'!$C:$H,6,0),VLOOKUP(B56,'Preços 2017'!$B:$H,7,0))</f>
        <v>119.9</v>
      </c>
      <c r="I56" s="30" t="str">
        <f>IF($A$1='Preços 2017'!$L$2,IFERROR(VLOOKUP('Tabela de Preços'!$B56,'Preços 2017'!$C:$N,10,0),VLOOKUP('Tabela de Preços'!$B56,'Preços 2017'!$B:$N,11,0)),IF($A$1='Preços 2017'!$M$2,IFERROR(VLOOKUP('Tabela de Preços'!$B56,'Preços 2017'!$C:$N,11,0),VLOOKUP('Tabela de Preços'!$B56,'Preços 2017'!$B:$N,12,0)),IF($A$1='Preços 2017'!$N$2,IFERROR(VLOOKUP('Tabela de Preços'!$B56,'Preços 2017'!$C:$N,12,0),VLOOKUP('Tabela de Preços'!$B56,'Preços 2017'!$B:$N,13,0)),"")))</f>
        <v/>
      </c>
      <c r="J56" s="31" t="str">
        <f t="shared" si="58"/>
        <v/>
      </c>
      <c r="K56" s="31" t="str">
        <f t="shared" si="59"/>
        <v/>
      </c>
      <c r="L56" s="31" t="str">
        <f>IFERROR(IF(OR($B$3="Escolha o estado",$A$1=""),"",IF(OR($B$3="SP",$B$3="MG",$B$3="RS",$B$3="PR",$B$3="SC"),(K56*$F56)-(J56*IF(VLOOKUP($B56,'Informações Técnicas'!$A:$O,15,FALSE)="Importado",4%,12%)),IF($B$3="RJ",(K56*$F56)-(J56*14%),IF(OR($B$3="AP"),(K56*$F56)-(J56*IF(VLOOKUP($B56,'Informações Técnicas'!$A:$O,15,FALSE)="importado",4%,7%)),0))))*IF($G56&gt;0,1,0),"")</f>
        <v/>
      </c>
      <c r="M56" s="31" t="str">
        <f>IF($B$3="Escolha o Estado","",IF(IFERROR(VLOOKUP(B56,'Preços 2017'!C:K,9,0),VLOOKUP(B56,'Preços 2017'!B:K,10,0))=22%,'Tabela de Preços'!J56*0.22,0))</f>
        <v/>
      </c>
      <c r="N56" s="31" t="str">
        <f t="shared" si="60"/>
        <v/>
      </c>
      <c r="O56" s="32" t="str">
        <f t="shared" si="8"/>
        <v/>
      </c>
      <c r="P56" s="100" t="str">
        <f>VLOOKUP(B56,[13]PV_Vichy!$A:$C,3,0)</f>
        <v>P1300437</v>
      </c>
      <c r="Q56" s="100"/>
      <c r="R56" s="100"/>
      <c r="S56" s="100"/>
      <c r="T56" s="100"/>
      <c r="U56" s="100"/>
      <c r="V56" s="100"/>
      <c r="W56" s="100"/>
      <c r="X56" s="105"/>
      <c r="Y56" s="19"/>
      <c r="Z56" s="25" t="str">
        <f>VLOOKUP(B56,'Preços 2017'!$C:$E,3,0)</f>
        <v>Nacional</v>
      </c>
      <c r="AA56" s="91">
        <f>IF(VLOOKUP(B56,'Preços 2017'!$C:$E,3,0)="Importado",4%,IF($A$1="N/NO/CO/ES","7%",IF($A$1="SP/SUL/MG",12%,IF(VLOOKUP($B56,'Preços 2017'!$C:$G,5,0)&gt;=14%,14%,7%))))</f>
        <v>0.14000000000000001</v>
      </c>
      <c r="AB56" s="89" t="e">
        <f t="shared" si="9"/>
        <v>#VALUE!</v>
      </c>
      <c r="AC56" s="89" t="e">
        <f t="shared" si="10"/>
        <v>#VALUE!</v>
      </c>
      <c r="AD56" s="25" t="e">
        <f t="shared" si="11"/>
        <v>#VALUE!</v>
      </c>
      <c r="AE56" s="89" t="e">
        <f t="shared" si="12"/>
        <v>#VALUE!</v>
      </c>
      <c r="AF56" s="90" t="e">
        <f t="shared" si="13"/>
        <v>#VALUE!</v>
      </c>
      <c r="AG56" s="122"/>
      <c r="AO56" s="119"/>
      <c r="AP56" s="118"/>
      <c r="AQ56" s="120"/>
      <c r="AR56" s="121"/>
    </row>
    <row r="57" spans="1:44" s="25" customFormat="1" ht="24.95" customHeight="1">
      <c r="A57" s="126"/>
      <c r="B57" s="34" t="s">
        <v>613</v>
      </c>
      <c r="C57" s="74" t="str">
        <f>VLOOKUP(B57,'Informações Técnicas'!$A:$B,2,0)</f>
        <v>VCY DERCOS SH NUTRI-REP FR 200ML</v>
      </c>
      <c r="D57" s="29" t="str">
        <f>VLOOKUP(B57,'Informações Técnicas'!$A:$C,3,0)</f>
        <v>200 ml</v>
      </c>
      <c r="E57" s="36">
        <f>VLOOKUP(B57,'Informações Técnicas'!$A:$E,5,0)</f>
        <v>3337871323806</v>
      </c>
      <c r="F57" s="50" t="str">
        <f>IF(OR($B$3="Escolha o Estado",$B$3=""),"",IF(OR($B$3="MA",$B$3="RN"),VLOOKUP(VLOOKUP($B57,'Informações Técnicas'!$A:$M,6,0),ICMS!$B:$AE,HLOOKUP($B$3&amp;" "&amp;VLOOKUP('Tabela de Preços'!B57,'Informações Técnicas'!$A:$O,15,0),ICMS!$1:$3,3,0),0)/100,VLOOKUP(VLOOKUP($B57,'Informações Técnicas'!$A:$M,6,0),ICMS!$B:$AE,HLOOKUP($B$3,ICMS!$2:$3,2,0),0)/100))</f>
        <v/>
      </c>
      <c r="G57" s="37" t="str">
        <f>IF(OR($B$3="Escolha o estado",$A$1=""),"",(IFERROR(HLOOKUP($B$3,'Informações Técnicas'!$O$4:$AC$153,VLOOKUP($B57,'Informações Técnicas'!$A:$AC,29,FALSE),FALSE),0)))</f>
        <v/>
      </c>
      <c r="H57" s="48">
        <f>IFERROR(VLOOKUP(B57,'Preços 2017'!$C:$H,6,0),VLOOKUP(B57,'Preços 2017'!$B:$H,7,0))</f>
        <v>84.9</v>
      </c>
      <c r="I57" s="30" t="str">
        <f>IF($A$1='Preços 2017'!$L$2,IFERROR(VLOOKUP('Tabela de Preços'!$B57,'Preços 2017'!$C:$N,10,0),VLOOKUP('Tabela de Preços'!$B57,'Preços 2017'!$B:$N,11,0)),IF($A$1='Preços 2017'!$M$2,IFERROR(VLOOKUP('Tabela de Preços'!$B57,'Preços 2017'!$C:$N,11,0),VLOOKUP('Tabela de Preços'!$B57,'Preços 2017'!$B:$N,12,0)),IF($A$1='Preços 2017'!$N$2,IFERROR(VLOOKUP('Tabela de Preços'!$B57,'Preços 2017'!$C:$N,12,0),VLOOKUP('Tabela de Preços'!$B57,'Preços 2017'!$B:$N,13,0)),"")))</f>
        <v/>
      </c>
      <c r="J57" s="31" t="str">
        <f t="shared" si="56"/>
        <v/>
      </c>
      <c r="K57" s="31" t="str">
        <f t="shared" si="6"/>
        <v/>
      </c>
      <c r="L57" s="31" t="str">
        <f>IFERROR(IF(OR($B$3="Escolha o estado",$A$1=""),"",IF(OR($B$3="SP",$B$3="MG",$B$3="RS",$B$3="PR",$B$3="SC"),(K57*$F57)-(J57*IF(VLOOKUP($B57,'Informações Técnicas'!$A:$O,15,FALSE)="Importado",4%,12%)),IF($B$3="RJ",(K57*$F57)-(J57*14%),IF(OR($B$3="AP"),(K57*$F57)-(J57*IF(VLOOKUP($B57,'Informações Técnicas'!$A:$O,15,FALSE)="importado",4%,7%)),0))))*IF($G57&gt;0,1,0),"")</f>
        <v/>
      </c>
      <c r="M57" s="31" t="str">
        <f>IF($B$3="Escolha o Estado","",IF(IFERROR(VLOOKUP(B57,'Preços 2017'!C:K,9,0),VLOOKUP(B57,'Preços 2017'!B:K,10,0))=22%,'Tabela de Preços'!J57*0.22,0))</f>
        <v/>
      </c>
      <c r="N57" s="31" t="str">
        <f t="shared" si="7"/>
        <v/>
      </c>
      <c r="O57" s="32" t="str">
        <f t="shared" si="8"/>
        <v/>
      </c>
      <c r="P57" s="100" t="str">
        <f>VLOOKUP(B57,[13]PV_Vichy!$A:$C,3,0)</f>
        <v>P1300464</v>
      </c>
      <c r="Q57" s="100"/>
      <c r="R57" s="100"/>
      <c r="S57" s="100"/>
      <c r="T57" s="100"/>
      <c r="U57" s="100"/>
      <c r="V57" s="100"/>
      <c r="W57" s="100"/>
      <c r="X57" s="105"/>
      <c r="Y57" s="19"/>
      <c r="Z57" s="25" t="str">
        <f>VLOOKUP(B57,'Preços 2017'!$C:$E,3,0)</f>
        <v>Importado</v>
      </c>
      <c r="AA57" s="91">
        <f>IF(VLOOKUP(B57,'Preços 2017'!$C:$E,3,0)="Importado",4%,IF($A$1="N/NO/CO/ES","7%",IF($A$1="SP/SUL/MG",12%,IF(VLOOKUP($B57,'Preços 2017'!$C:$G,5,0)&gt;=14%,14%,7%))))</f>
        <v>0.04</v>
      </c>
      <c r="AB57" s="89" t="e">
        <f t="shared" si="9"/>
        <v>#VALUE!</v>
      </c>
      <c r="AC57" s="89" t="e">
        <f t="shared" si="10"/>
        <v>#VALUE!</v>
      </c>
      <c r="AD57" s="25" t="e">
        <f t="shared" si="11"/>
        <v>#VALUE!</v>
      </c>
      <c r="AE57" s="89" t="e">
        <f t="shared" si="12"/>
        <v>#VALUE!</v>
      </c>
      <c r="AF57" s="90" t="e">
        <f t="shared" si="13"/>
        <v>#VALUE!</v>
      </c>
      <c r="AG57" s="122"/>
      <c r="AO57" s="119"/>
      <c r="AP57" s="118"/>
      <c r="AQ57" s="120"/>
      <c r="AR57" s="121"/>
    </row>
    <row r="58" spans="1:44" s="25" customFormat="1" ht="24.95" customHeight="1">
      <c r="A58" s="127" t="s">
        <v>1198</v>
      </c>
      <c r="B58" s="34" t="s">
        <v>886</v>
      </c>
      <c r="C58" s="74" t="str">
        <f>VLOOKUP(B58,'Informações Técnicas'!$A:$B,2,0)</f>
        <v>VCY CAPITAL SOLEIL TS FPS50 COR 50G</v>
      </c>
      <c r="D58" s="29" t="str">
        <f>VLOOKUP(B58,'Informações Técnicas'!$A:$C,3,0)</f>
        <v>50g</v>
      </c>
      <c r="E58" s="36">
        <f>VLOOKUP(B58,'Informações Técnicas'!$A:$E,5,0)</f>
        <v>7899026493162</v>
      </c>
      <c r="F58" s="50" t="str">
        <f>IF(OR($B$3="Escolha o Estado",$B$3=""),"",IF(OR($B$3="MA",$B$3="RN"),VLOOKUP(VLOOKUP($B58,'Informações Técnicas'!$A:$M,6,0),ICMS!$B:$AE,HLOOKUP($B$3&amp;" "&amp;VLOOKUP('Tabela de Preços'!B58,'Informações Técnicas'!$A:$O,15,0),ICMS!$1:$3,3,0),0)/100,VLOOKUP(VLOOKUP($B58,'Informações Técnicas'!$A:$M,6,0),ICMS!$B:$AE,HLOOKUP($B$3,ICMS!$2:$3,2,0),0)/100))</f>
        <v/>
      </c>
      <c r="G58" s="37" t="str">
        <f>IF(OR($B$3="Escolha o estado",$A$1=""),"",(IFERROR(HLOOKUP($B$3,'Informações Técnicas'!$O$4:$AC$153,VLOOKUP($B58,'Informações Técnicas'!$A:$AC,29,FALSE),FALSE),0)))</f>
        <v/>
      </c>
      <c r="H58" s="48">
        <f>IFERROR(VLOOKUP(B58,'Preços 2017'!$C:$H,6,0),VLOOKUP(B58,'Preços 2017'!$B:$H,7,0))</f>
        <v>84.9</v>
      </c>
      <c r="I58" s="30" t="str">
        <f>IF($A$1='Preços 2017'!$L$2,IFERROR(VLOOKUP('Tabela de Preços'!$B58,'Preços 2017'!$C:$N,10,0),VLOOKUP('Tabela de Preços'!$B58,'Preços 2017'!$B:$N,11,0)),IF($A$1='Preços 2017'!$M$2,IFERROR(VLOOKUP('Tabela de Preços'!$B58,'Preços 2017'!$C:$N,11,0),VLOOKUP('Tabela de Preços'!$B58,'Preços 2017'!$B:$N,12,0)),IF($A$1='Preços 2017'!$N$2,IFERROR(VLOOKUP('Tabela de Preços'!$B58,'Preços 2017'!$C:$N,12,0),VLOOKUP('Tabela de Preços'!$B58,'Preços 2017'!$B:$N,13,0)),"")))</f>
        <v/>
      </c>
      <c r="J58" s="31" t="str">
        <f t="shared" si="56"/>
        <v/>
      </c>
      <c r="K58" s="31" t="str">
        <f t="shared" si="6"/>
        <v/>
      </c>
      <c r="L58" s="31" t="str">
        <f>IFERROR(IF(OR($B$3="Escolha o estado",$A$1=""),"",IF(OR($B$3="SP",$B$3="MG",$B$3="RS",$B$3="PR",$B$3="SC"),(K58*$F58)-(J58*IF(VLOOKUP($B58,'Informações Técnicas'!$A:$O,15,FALSE)="Importado",4%,12%)),IF($B$3="RJ",(K58*$F58)-(J58*14%),IF(OR($B$3="AP"),(K58*$F58)-(J58*IF(VLOOKUP($B58,'Informações Técnicas'!$A:$O,15,FALSE)="importado",4%,7%)),0))))*IF($G58&gt;0,1,0),"")</f>
        <v/>
      </c>
      <c r="M58" s="31" t="str">
        <f>IF($B$3="Escolha o Estado","",IF(IFERROR(VLOOKUP(B58,'Preços 2017'!C:K,9,0),VLOOKUP(B58,'Preços 2017'!B:K,10,0))=22%,'Tabela de Preços'!J58*0.22,0))</f>
        <v/>
      </c>
      <c r="N58" s="31" t="str">
        <f t="shared" si="7"/>
        <v/>
      </c>
      <c r="O58" s="32" t="str">
        <f t="shared" si="8"/>
        <v/>
      </c>
      <c r="P58" s="100" t="str">
        <f>VLOOKUP(B58,[13]PV_Vichy!$A:$C,3,0)</f>
        <v>P1300740</v>
      </c>
      <c r="Q58" s="100"/>
      <c r="R58" s="100"/>
      <c r="S58" s="100"/>
      <c r="T58" s="100"/>
      <c r="U58" s="100"/>
      <c r="V58" s="100"/>
      <c r="W58" s="100"/>
      <c r="X58" s="105"/>
      <c r="Y58" s="19"/>
      <c r="Z58" s="25" t="str">
        <f>VLOOKUP(B58,'Preços 2017'!$C:$E,3,0)</f>
        <v>Nacional</v>
      </c>
      <c r="AA58" s="91">
        <f>IF(VLOOKUP(B58,'Preços 2017'!$C:$E,3,0)="Importado",4%,IF($A$1="N/NO/CO/ES","7%",IF($A$1="SP/SUL/MG",12%,IF(VLOOKUP($B58,'Preços 2017'!$C:$G,5,0)&gt;=14%,14%,7%))))</f>
        <v>7.0000000000000007E-2</v>
      </c>
      <c r="AB58" s="89" t="e">
        <f t="shared" si="9"/>
        <v>#VALUE!</v>
      </c>
      <c r="AC58" s="89" t="e">
        <f t="shared" si="10"/>
        <v>#VALUE!</v>
      </c>
      <c r="AD58" s="25" t="e">
        <f t="shared" si="11"/>
        <v>#VALUE!</v>
      </c>
      <c r="AE58" s="89" t="e">
        <f t="shared" si="12"/>
        <v>#VALUE!</v>
      </c>
      <c r="AF58" s="90" t="e">
        <f t="shared" si="13"/>
        <v>#VALUE!</v>
      </c>
      <c r="AG58" s="122"/>
      <c r="AO58" s="119"/>
      <c r="AP58" s="118"/>
      <c r="AQ58" s="120"/>
      <c r="AR58" s="121"/>
    </row>
    <row r="59" spans="1:44" s="25" customFormat="1" ht="24.95" customHeight="1">
      <c r="A59" s="127"/>
      <c r="B59" s="34" t="s">
        <v>887</v>
      </c>
      <c r="C59" s="74" t="str">
        <f>VLOOKUP(B59,'Informações Técnicas'!$A:$B,2,0)</f>
        <v>VCY IDEAL SOLEIL TS FPS30 COR 40G</v>
      </c>
      <c r="D59" s="29" t="str">
        <f>VLOOKUP(B59,'Informações Técnicas'!$A:$C,3,0)</f>
        <v>40 g</v>
      </c>
      <c r="E59" s="36">
        <f>VLOOKUP(B59,'Informações Técnicas'!$A:$E,5,0)</f>
        <v>7899706138772</v>
      </c>
      <c r="F59" s="50" t="str">
        <f>IF(OR($B$3="Escolha o Estado",$B$3=""),"",IF(OR($B$3="MA",$B$3="RN"),VLOOKUP(VLOOKUP($B59,'Informações Técnicas'!$A:$M,6,0),ICMS!$B:$AE,HLOOKUP($B$3&amp;" "&amp;VLOOKUP('Tabela de Preços'!B59,'Informações Técnicas'!$A:$O,15,0),ICMS!$1:$3,3,0),0)/100,VLOOKUP(VLOOKUP($B59,'Informações Técnicas'!$A:$M,6,0),ICMS!$B:$AE,HLOOKUP($B$3,ICMS!$2:$3,2,0),0)/100))</f>
        <v/>
      </c>
      <c r="G59" s="37" t="str">
        <f>IF(OR($B$3="Escolha o estado",$A$1=""),"",(IFERROR(HLOOKUP($B$3,'Informações Técnicas'!$O$4:$AC$153,VLOOKUP($B59,'Informações Técnicas'!$A:$AC,29,FALSE),FALSE),0)))</f>
        <v/>
      </c>
      <c r="H59" s="48">
        <f>IFERROR(VLOOKUP(B59,'Preços 2017'!$C:$H,6,0),VLOOKUP(B59,'Preços 2017'!$B:$H,7,0))</f>
        <v>59.9</v>
      </c>
      <c r="I59" s="30" t="str">
        <f>IF($A$1='Preços 2017'!$L$2,IFERROR(VLOOKUP('Tabela de Preços'!$B59,'Preços 2017'!$C:$N,10,0),VLOOKUP('Tabela de Preços'!$B59,'Preços 2017'!$B:$N,11,0)),IF($A$1='Preços 2017'!$M$2,IFERROR(VLOOKUP('Tabela de Preços'!$B59,'Preços 2017'!$C:$N,11,0),VLOOKUP('Tabela de Preços'!$B59,'Preços 2017'!$B:$N,12,0)),IF($A$1='Preços 2017'!$N$2,IFERROR(VLOOKUP('Tabela de Preços'!$B59,'Preços 2017'!$C:$N,12,0),VLOOKUP('Tabela de Preços'!$B59,'Preços 2017'!$B:$N,13,0)),"")))</f>
        <v/>
      </c>
      <c r="J59" s="31" t="str">
        <f t="shared" si="56"/>
        <v/>
      </c>
      <c r="K59" s="31" t="str">
        <f t="shared" si="6"/>
        <v/>
      </c>
      <c r="L59" s="31" t="str">
        <f>IFERROR(IF(OR($B$3="Escolha o estado",$A$1=""),"",IF(OR($B$3="SP",$B$3="MG",$B$3="RS",$B$3="PR",$B$3="SC"),(K59*$F59)-(J59*IF(VLOOKUP($B59,'Informações Técnicas'!$A:$O,15,FALSE)="Importado",4%,12%)),IF($B$3="RJ",(K59*$F59)-(J59*14%),IF(OR($B$3="AP"),(K59*$F59)-(J59*IF(VLOOKUP($B59,'Informações Técnicas'!$A:$O,15,FALSE)="importado",4%,7%)),0))))*IF($G59&gt;0,1,0),"")</f>
        <v/>
      </c>
      <c r="M59" s="31" t="str">
        <f>IF($B$3="Escolha o Estado","",IF(IFERROR(VLOOKUP(B59,'Preços 2017'!C:K,9,0),VLOOKUP(B59,'Preços 2017'!B:K,10,0))=22%,'Tabela de Preços'!J59*0.22,0))</f>
        <v/>
      </c>
      <c r="N59" s="31" t="str">
        <f t="shared" si="7"/>
        <v/>
      </c>
      <c r="O59" s="32" t="str">
        <f t="shared" si="8"/>
        <v/>
      </c>
      <c r="P59" s="100" t="str">
        <f>VLOOKUP(B59,[13]PV_Vichy!$A:$C,3,0)</f>
        <v>P1301096</v>
      </c>
      <c r="Q59" s="100"/>
      <c r="R59" s="100"/>
      <c r="S59" s="100"/>
      <c r="T59" s="100"/>
      <c r="U59" s="100"/>
      <c r="V59" s="100"/>
      <c r="W59" s="100"/>
      <c r="X59" s="105"/>
      <c r="Y59" s="19"/>
      <c r="Z59" s="25" t="str">
        <f>VLOOKUP(B59,'Preços 2017'!$C:$E,3,0)</f>
        <v>Nacional</v>
      </c>
      <c r="AA59" s="91">
        <f>IF(VLOOKUP(B59,'Preços 2017'!$C:$E,3,0)="Importado",4%,IF($A$1="N/NO/CO/ES","7%",IF($A$1="SP/SUL/MG",12%,IF(VLOOKUP($B59,'Preços 2017'!$C:$G,5,0)&gt;=14%,14%,7%))))</f>
        <v>7.0000000000000007E-2</v>
      </c>
      <c r="AB59" s="89" t="e">
        <f t="shared" si="9"/>
        <v>#VALUE!</v>
      </c>
      <c r="AC59" s="89" t="e">
        <f t="shared" si="10"/>
        <v>#VALUE!</v>
      </c>
      <c r="AD59" s="25" t="e">
        <f t="shared" si="11"/>
        <v>#VALUE!</v>
      </c>
      <c r="AE59" s="89" t="e">
        <f t="shared" si="12"/>
        <v>#VALUE!</v>
      </c>
      <c r="AF59" s="90" t="e">
        <f t="shared" si="13"/>
        <v>#VALUE!</v>
      </c>
      <c r="AG59" s="122"/>
      <c r="AO59" s="119"/>
      <c r="AP59" s="118"/>
      <c r="AQ59" s="120"/>
      <c r="AR59" s="121"/>
    </row>
    <row r="60" spans="1:44" s="25" customFormat="1" ht="24.95" customHeight="1">
      <c r="A60" s="127"/>
      <c r="B60" s="33" t="s">
        <v>670</v>
      </c>
      <c r="C60" s="74" t="str">
        <f>VLOOKUP(B60,'Informações Técnicas'!$A:$B,2,0)</f>
        <v>VCY ID.SOLEIL H.SOFT FPS30 200ML</v>
      </c>
      <c r="D60" s="29" t="str">
        <f>VLOOKUP(B60,'Informações Técnicas'!$A:$C,3,0)</f>
        <v>200 ml</v>
      </c>
      <c r="E60" s="36">
        <f>VLOOKUP(B60,'Informações Técnicas'!$A:$E,5,0)</f>
        <v>7899706144551</v>
      </c>
      <c r="F60" s="50" t="str">
        <f>IF(OR($B$3="Escolha o Estado",$B$3=""),"",IF(OR($B$3="MA",$B$3="RN"),VLOOKUP(VLOOKUP($B60,'Informações Técnicas'!$A:$M,6,0),ICMS!$B:$AE,HLOOKUP($B$3&amp;" "&amp;VLOOKUP('Tabela de Preços'!B60,'Informações Técnicas'!$A:$O,15,0),ICMS!$1:$3,3,0),0)/100,VLOOKUP(VLOOKUP($B60,'Informações Técnicas'!$A:$M,6,0),ICMS!$B:$AE,HLOOKUP($B$3,ICMS!$2:$3,2,0),0)/100))</f>
        <v/>
      </c>
      <c r="G60" s="37" t="str">
        <f>IF(OR($B$3="Escolha o estado",$A$1=""),"",(IFERROR(HLOOKUP($B$3,'Informações Técnicas'!$O$4:$AC$153,VLOOKUP($B60,'Informações Técnicas'!$A:$AC,29,FALSE),FALSE),0)))</f>
        <v/>
      </c>
      <c r="H60" s="48">
        <f>IFERROR(VLOOKUP(B60,'Preços 2017'!$C:$H,6,0),VLOOKUP(B60,'Preços 2017'!$B:$H,7,0))</f>
        <v>54.9</v>
      </c>
      <c r="I60" s="30" t="str">
        <f>IF($A$1='Preços 2017'!$L$2,IFERROR(VLOOKUP('Tabela de Preços'!$B60,'Preços 2017'!$C:$N,10,0),VLOOKUP('Tabela de Preços'!$B60,'Preços 2017'!$B:$N,11,0)),IF($A$1='Preços 2017'!$M$2,IFERROR(VLOOKUP('Tabela de Preços'!$B60,'Preços 2017'!$C:$N,11,0),VLOOKUP('Tabela de Preços'!$B60,'Preços 2017'!$B:$N,12,0)),IF($A$1='Preços 2017'!$N$2,IFERROR(VLOOKUP('Tabela de Preços'!$B60,'Preços 2017'!$C:$N,12,0),VLOOKUP('Tabela de Preços'!$B60,'Preços 2017'!$B:$N,13,0)),"")))</f>
        <v/>
      </c>
      <c r="J60" s="31" t="str">
        <f t="shared" si="56"/>
        <v/>
      </c>
      <c r="K60" s="31" t="str">
        <f t="shared" si="6"/>
        <v/>
      </c>
      <c r="L60" s="31" t="str">
        <f>IFERROR(IF(OR($B$3="Escolha o estado",$A$1=""),"",IF(OR($B$3="SP",$B$3="MG",$B$3="RS",$B$3="PR",$B$3="SC"),(K60*$F60)-(J60*IF(VLOOKUP($B60,'Informações Técnicas'!$A:$O,15,FALSE)="Importado",4%,12%)),IF($B$3="RJ",(K60*$F60)-(J60*14%),IF(OR($B$3="AP"),(K60*$F60)-(J60*IF(VLOOKUP($B60,'Informações Técnicas'!$A:$O,15,FALSE)="importado",4%,7%)),0))))*IF($G60&gt;0,1,0),"")</f>
        <v/>
      </c>
      <c r="M60" s="31" t="str">
        <f>IF($B$3="Escolha o Estado","",IF(IFERROR(VLOOKUP(B60,'Preços 2017'!C:K,9,0),VLOOKUP(B60,'Preços 2017'!B:K,10,0))=22%,'Tabela de Preços'!J60*0.22,0))</f>
        <v/>
      </c>
      <c r="N60" s="31" t="str">
        <f t="shared" si="7"/>
        <v/>
      </c>
      <c r="O60" s="32" t="str">
        <f t="shared" si="8"/>
        <v/>
      </c>
      <c r="P60" s="100" t="str">
        <f>VLOOKUP(B60,[13]PV_Vichy!$A:$C,3,0)</f>
        <v>P1301014</v>
      </c>
      <c r="Q60" s="100"/>
      <c r="R60" s="100"/>
      <c r="S60" s="100"/>
      <c r="T60" s="100"/>
      <c r="U60" s="100"/>
      <c r="V60" s="100"/>
      <c r="W60" s="100"/>
      <c r="X60" s="105"/>
      <c r="Y60" s="19"/>
      <c r="Z60" s="25" t="str">
        <f>VLOOKUP(B60,'Preços 2017'!$C:$E,3,0)</f>
        <v>Nacional</v>
      </c>
      <c r="AA60" s="91">
        <f>IF(VLOOKUP(B60,'Preços 2017'!$C:$E,3,0)="Importado",4%,IF($A$1="N/NO/CO/ES","7%",IF($A$1="SP/SUL/MG",12%,IF(VLOOKUP($B60,'Preços 2017'!$C:$G,5,0)&gt;=14%,14%,7%))))</f>
        <v>7.0000000000000007E-2</v>
      </c>
      <c r="AB60" s="89" t="e">
        <f t="shared" si="9"/>
        <v>#VALUE!</v>
      </c>
      <c r="AC60" s="89" t="e">
        <f t="shared" si="10"/>
        <v>#VALUE!</v>
      </c>
      <c r="AD60" s="25" t="e">
        <f t="shared" si="11"/>
        <v>#VALUE!</v>
      </c>
      <c r="AE60" s="89" t="e">
        <f t="shared" si="12"/>
        <v>#VALUE!</v>
      </c>
      <c r="AF60" s="90" t="e">
        <f t="shared" si="13"/>
        <v>#VALUE!</v>
      </c>
      <c r="AG60" s="122"/>
      <c r="AO60" s="119"/>
      <c r="AP60" s="118"/>
      <c r="AQ60" s="120"/>
      <c r="AR60" s="121"/>
    </row>
    <row r="61" spans="1:44" s="25" customFormat="1" ht="24.95" customHeight="1">
      <c r="A61" s="127"/>
      <c r="B61" s="33" t="s">
        <v>890</v>
      </c>
      <c r="C61" s="74" t="str">
        <f>VLOOKUP(B61,'Informações Técnicas'!$A:$B,2,0)</f>
        <v>VCY ID.SOLEIL H.SOFT FPS70 200ML</v>
      </c>
      <c r="D61" s="29" t="str">
        <f>VLOOKUP(B61,'Informações Técnicas'!$A:$C,3,0)</f>
        <v>200ml</v>
      </c>
      <c r="E61" s="36">
        <f>VLOOKUP(B61,'Informações Técnicas'!$A:$E,5,0)</f>
        <v>7899706148511</v>
      </c>
      <c r="F61" s="50" t="str">
        <f>IF(OR($B$3="Escolha o Estado",$B$3=""),"",IF(OR($B$3="MA",$B$3="RN"),VLOOKUP(VLOOKUP($B61,'Informações Técnicas'!$A:$M,6,0),ICMS!$B:$AE,HLOOKUP($B$3&amp;" "&amp;VLOOKUP('Tabela de Preços'!B61,'Informações Técnicas'!$A:$O,15,0),ICMS!$1:$3,3,0),0)/100,VLOOKUP(VLOOKUP($B61,'Informações Técnicas'!$A:$M,6,0),ICMS!$B:$AE,HLOOKUP($B$3,ICMS!$2:$3,2,0),0)/100))</f>
        <v/>
      </c>
      <c r="G61" s="37" t="str">
        <f>IF(OR($B$3="Escolha o estado",$A$1=""),"",(IFERROR(HLOOKUP($B$3,'Informações Técnicas'!$O$4:$AC$153,VLOOKUP($B61,'Informações Técnicas'!$A:$AC,29,FALSE),FALSE),0)))</f>
        <v/>
      </c>
      <c r="H61" s="48">
        <f>IFERROR(VLOOKUP(B61,'Preços 2017'!$C:$H,6,0),VLOOKUP(B61,'Preços 2017'!$B:$H,7,0))</f>
        <v>74.900000000000006</v>
      </c>
      <c r="I61" s="30" t="str">
        <f>IF($A$1='Preços 2017'!$L$2,IFERROR(VLOOKUP('Tabela de Preços'!$B61,'Preços 2017'!$C:$N,10,0),VLOOKUP('Tabela de Preços'!$B61,'Preços 2017'!$B:$N,11,0)),IF($A$1='Preços 2017'!$M$2,IFERROR(VLOOKUP('Tabela de Preços'!$B61,'Preços 2017'!$C:$N,11,0),VLOOKUP('Tabela de Preços'!$B61,'Preços 2017'!$B:$N,12,0)),IF($A$1='Preços 2017'!$N$2,IFERROR(VLOOKUP('Tabela de Preços'!$B61,'Preços 2017'!$C:$N,12,0),VLOOKUP('Tabela de Preços'!$B61,'Preços 2017'!$B:$N,13,0)),"")))</f>
        <v/>
      </c>
      <c r="J61" s="31" t="str">
        <f t="shared" ref="J61" si="61">IFERROR(IF($B$3="Escolha o Estado","",(I61*(1-$B$4-(IF(F61&lt;17%,0,F61-17%))))),"")</f>
        <v/>
      </c>
      <c r="K61" s="31" t="str">
        <f t="shared" ref="K61" si="62">IF(OR($B$3="Escolha o estado",$A$1=""),"",IF(OR($B$3="RJ",$B$3="SP",$B$3="MG",$B$3="RS",$B$3="SC",$B$3="AP",$B$3="PR"),IFERROR((J61+M61)*(1+G61),0),0))</f>
        <v/>
      </c>
      <c r="L61" s="31" t="str">
        <f>IFERROR(IF(OR($B$3="Escolha o estado",$A$1=""),"",IF(OR($B$3="SP",$B$3="MG",$B$3="RS",$B$3="PR",$B$3="SC"),(K61*$F61)-(J61*IF(VLOOKUP($B61,'Informações Técnicas'!$A:$O,15,FALSE)="Importado",4%,12%)),IF($B$3="RJ",(K61*$F61)-(J61*14%),IF(OR($B$3="AP"),(K61*$F61)-(J61*IF(VLOOKUP($B61,'Informações Técnicas'!$A:$O,15,FALSE)="importado",4%,7%)),0))))*IF($G61&gt;0,1,0),"")</f>
        <v/>
      </c>
      <c r="M61" s="31" t="str">
        <f>IF($B$3="Escolha o Estado","",IF(IFERROR(VLOOKUP(B61,'Preços 2017'!C:K,9,0),VLOOKUP(B61,'Preços 2017'!B:K,10,0))=22%,'Tabela de Preços'!J61*0.22,0))</f>
        <v/>
      </c>
      <c r="N61" s="31" t="str">
        <f t="shared" ref="N61" si="63">IF(OR($B$3="Escolha o estado",$A$1=""),"",IF(G61&gt;0,J61+L61+M61,J61+L61+M61))</f>
        <v/>
      </c>
      <c r="O61" s="32" t="str">
        <f t="shared" si="8"/>
        <v/>
      </c>
      <c r="P61" s="100" t="s">
        <v>906</v>
      </c>
      <c r="Q61" s="100"/>
      <c r="R61" s="100"/>
      <c r="S61" s="100"/>
      <c r="T61" s="100"/>
      <c r="U61" s="100"/>
      <c r="V61" s="100"/>
      <c r="W61" s="100"/>
      <c r="X61" s="105"/>
      <c r="Y61" s="19"/>
      <c r="Z61" s="25" t="str">
        <f>VLOOKUP(B61,'Preços 2017'!$C:$E,3,0)</f>
        <v>Nacional</v>
      </c>
      <c r="AA61" s="91">
        <f>IF(VLOOKUP(B61,'Preços 2017'!$C:$E,3,0)="Importado",4%,IF($A$1="N/NO/CO/ES","7%",IF($A$1="SP/SUL/MG",12%,IF(VLOOKUP($B61,'Preços 2017'!$C:$G,5,0)&gt;=14%,14%,7%))))</f>
        <v>7.0000000000000007E-2</v>
      </c>
      <c r="AB61" s="89" t="e">
        <f t="shared" si="9"/>
        <v>#VALUE!</v>
      </c>
      <c r="AC61" s="89" t="e">
        <f t="shared" si="10"/>
        <v>#VALUE!</v>
      </c>
      <c r="AD61" s="25" t="e">
        <f t="shared" si="11"/>
        <v>#VALUE!</v>
      </c>
      <c r="AE61" s="89" t="e">
        <f t="shared" si="12"/>
        <v>#VALUE!</v>
      </c>
      <c r="AF61" s="90" t="e">
        <f t="shared" si="13"/>
        <v>#VALUE!</v>
      </c>
      <c r="AG61" s="122"/>
      <c r="AO61" s="119"/>
      <c r="AP61" s="118"/>
      <c r="AQ61" s="120"/>
      <c r="AR61" s="121"/>
    </row>
    <row r="62" spans="1:44" s="25" customFormat="1" ht="24.95" customHeight="1">
      <c r="A62" s="127"/>
      <c r="B62" s="33" t="s">
        <v>891</v>
      </c>
      <c r="C62" s="74" t="str">
        <f>VLOOKUP(B62,'Informações Técnicas'!$A:$B,2,0)</f>
        <v>VCY IDEAL SOLEIL TS FPS30 40G</v>
      </c>
      <c r="D62" s="29" t="str">
        <f>VLOOKUP(B62,'Informações Técnicas'!$A:$C,3,0)</f>
        <v>40g</v>
      </c>
      <c r="E62" s="36">
        <f>VLOOKUP(B62,'Informações Técnicas'!$A:$E,5,0)</f>
        <v>7899706147095</v>
      </c>
      <c r="F62" s="50" t="str">
        <f>IF(OR($B$3="Escolha o Estado",$B$3=""),"",IF(OR($B$3="MA",$B$3="RN"),VLOOKUP(VLOOKUP($B62,'Informações Técnicas'!$A:$M,6,0),ICMS!$B:$AE,HLOOKUP($B$3&amp;" "&amp;VLOOKUP('Tabela de Preços'!B62,'Informações Técnicas'!$A:$O,15,0),ICMS!$1:$3,3,0),0)/100,VLOOKUP(VLOOKUP($B62,'Informações Técnicas'!$A:$M,6,0),ICMS!$B:$AE,HLOOKUP($B$3,ICMS!$2:$3,2,0),0)/100))</f>
        <v/>
      </c>
      <c r="G62" s="37" t="str">
        <f>IF(OR($B$3="Escolha o estado",$A$1=""),"",(IFERROR(HLOOKUP($B$3,'Informações Técnicas'!$O$4:$AC$153,VLOOKUP($B62,'Informações Técnicas'!$A:$AC,29,FALSE),FALSE),0)))</f>
        <v/>
      </c>
      <c r="H62" s="48">
        <f>IFERROR(VLOOKUP(B62,'Preços 2017'!$C:$H,6,0),VLOOKUP(B62,'Preços 2017'!$B:$H,7,0))</f>
        <v>59.9</v>
      </c>
      <c r="I62" s="30" t="str">
        <f>IF($A$1='Preços 2017'!$L$2,IFERROR(VLOOKUP('Tabela de Preços'!$B62,'Preços 2017'!$C:$N,10,0),VLOOKUP('Tabela de Preços'!$B62,'Preços 2017'!$B:$N,11,0)),IF($A$1='Preços 2017'!$M$2,IFERROR(VLOOKUP('Tabela de Preços'!$B62,'Preços 2017'!$C:$N,11,0),VLOOKUP('Tabela de Preços'!$B62,'Preços 2017'!$B:$N,12,0)),IF($A$1='Preços 2017'!$N$2,IFERROR(VLOOKUP('Tabela de Preços'!$B62,'Preços 2017'!$C:$N,12,0),VLOOKUP('Tabela de Preços'!$B62,'Preços 2017'!$B:$N,13,0)),"")))</f>
        <v/>
      </c>
      <c r="J62" s="31" t="str">
        <f t="shared" ref="J62" si="64">IFERROR(IF($B$3="Escolha o Estado","",(I62*(1-$B$4-(IF(F62&lt;17%,0,F62-17%))))),"")</f>
        <v/>
      </c>
      <c r="K62" s="31" t="str">
        <f t="shared" ref="K62" si="65">IF(OR($B$3="Escolha o estado",$A$1=""),"",IF(OR($B$3="RJ",$B$3="SP",$B$3="MG",$B$3="RS",$B$3="SC",$B$3="AP",$B$3="PR"),IFERROR((J62+M62)*(1+G62),0),0))</f>
        <v/>
      </c>
      <c r="L62" s="31" t="str">
        <f>IFERROR(IF(OR($B$3="Escolha o estado",$A$1=""),"",IF(OR($B$3="SP",$B$3="MG",$B$3="RS",$B$3="PR",$B$3="SC"),(K62*$F62)-(J62*IF(VLOOKUP($B62,'Informações Técnicas'!$A:$O,15,FALSE)="Importado",4%,12%)),IF($B$3="RJ",(K62*$F62)-(J62*14%),IF(OR($B$3="AP"),(K62*$F62)-(J62*IF(VLOOKUP($B62,'Informações Técnicas'!$A:$O,15,FALSE)="importado",4%,7%)),0))))*IF($G62&gt;0,1,0),"")</f>
        <v/>
      </c>
      <c r="M62" s="31" t="str">
        <f>IF($B$3="Escolha o Estado","",IF(IFERROR(VLOOKUP(B62,'Preços 2017'!C:K,9,0),VLOOKUP(B62,'Preços 2017'!B:K,10,0))=22%,'Tabela de Preços'!J62*0.22,0))</f>
        <v/>
      </c>
      <c r="N62" s="31" t="str">
        <f t="shared" ref="N62" si="66">IF(OR($B$3="Escolha o estado",$A$1=""),"",IF(G62&gt;0,J62+L62+M62,J62+L62+M62))</f>
        <v/>
      </c>
      <c r="O62" s="32" t="str">
        <f t="shared" si="8"/>
        <v/>
      </c>
      <c r="P62" s="100" t="str">
        <f>VLOOKUP(B62,[13]PV_Vichy!$A:$C,3,0)</f>
        <v>P1300622</v>
      </c>
      <c r="Q62" s="100"/>
      <c r="R62" s="100"/>
      <c r="S62" s="100"/>
      <c r="T62" s="100"/>
      <c r="U62" s="100"/>
      <c r="V62" s="100"/>
      <c r="W62" s="100"/>
      <c r="X62" s="105"/>
      <c r="Y62" s="19"/>
      <c r="Z62" s="25" t="str">
        <f>VLOOKUP(B62,'Preços 2017'!$C:$E,3,0)</f>
        <v>Nacional</v>
      </c>
      <c r="AA62" s="91">
        <f>IF(VLOOKUP(B62,'Preços 2017'!$C:$E,3,0)="Importado",4%,IF($A$1="N/NO/CO/ES","7%",IF($A$1="SP/SUL/MG",12%,IF(VLOOKUP($B62,'Preços 2017'!$C:$G,5,0)&gt;=14%,14%,7%))))</f>
        <v>7.0000000000000007E-2</v>
      </c>
      <c r="AB62" s="89" t="e">
        <f t="shared" si="9"/>
        <v>#VALUE!</v>
      </c>
      <c r="AC62" s="89" t="e">
        <f t="shared" si="10"/>
        <v>#VALUE!</v>
      </c>
      <c r="AD62" s="25" t="e">
        <f t="shared" si="11"/>
        <v>#VALUE!</v>
      </c>
      <c r="AE62" s="89" t="e">
        <f t="shared" si="12"/>
        <v>#VALUE!</v>
      </c>
      <c r="AF62" s="90" t="e">
        <f t="shared" si="13"/>
        <v>#VALUE!</v>
      </c>
      <c r="AG62" s="122"/>
      <c r="AO62" s="119"/>
      <c r="AP62" s="118"/>
      <c r="AQ62" s="120"/>
      <c r="AR62" s="121"/>
    </row>
    <row r="63" spans="1:44" s="25" customFormat="1" ht="24.95" customHeight="1">
      <c r="A63" s="127"/>
      <c r="B63" s="33" t="s">
        <v>896</v>
      </c>
      <c r="C63" s="74" t="str">
        <f>VLOOKUP(B63,'Informações Técnicas'!$A:$B,2,0)</f>
        <v>VCY IDEAL SOLEIL A,ACNE FPS30 50G</v>
      </c>
      <c r="D63" s="29" t="str">
        <f>VLOOKUP(B63,'Informações Técnicas'!$A:$C,3,0)</f>
        <v>50g</v>
      </c>
      <c r="E63" s="36">
        <f>VLOOKUP(B63,'Informações Técnicas'!$A:$E,5,0)</f>
        <v>7899706134071</v>
      </c>
      <c r="F63" s="50" t="str">
        <f>IF(OR($B$3="Escolha o Estado",$B$3=""),"",IF(OR($B$3="MA",$B$3="RN"),VLOOKUP(VLOOKUP($B63,'Informações Técnicas'!$A:$M,6,0),ICMS!$B:$AE,HLOOKUP($B$3&amp;" "&amp;VLOOKUP('Tabela de Preços'!B63,'Informações Técnicas'!$A:$O,15,0),ICMS!$1:$3,3,0),0)/100,VLOOKUP(VLOOKUP($B63,'Informações Técnicas'!$A:$M,6,0),ICMS!$B:$AE,HLOOKUP($B$3,ICMS!$2:$3,2,0),0)/100))</f>
        <v/>
      </c>
      <c r="G63" s="37" t="str">
        <f>IF(OR($B$3="Escolha o estado",$A$1=""),"",(IFERROR(HLOOKUP($B$3,'Informações Técnicas'!$O$4:$AC$153,VLOOKUP($B63,'Informações Técnicas'!$A:$AC,29,FALSE),FALSE),0)))</f>
        <v/>
      </c>
      <c r="H63" s="48">
        <f>IFERROR(VLOOKUP(B63,'Preços 2017'!$C:$H,6,0),VLOOKUP(B63,'Preços 2017'!$B:$H,7,0))</f>
        <v>74.899999999999949</v>
      </c>
      <c r="I63" s="30" t="str">
        <f>IF($A$1='Preços 2017'!$L$2,IFERROR(VLOOKUP('Tabela de Preços'!$B63,'Preços 2017'!$C:$N,10,0),VLOOKUP('Tabela de Preços'!$B63,'Preços 2017'!$B:$N,11,0)),IF($A$1='Preços 2017'!$M$2,IFERROR(VLOOKUP('Tabela de Preços'!$B63,'Preços 2017'!$C:$N,11,0),VLOOKUP('Tabela de Preços'!$B63,'Preços 2017'!$B:$N,12,0)),IF($A$1='Preços 2017'!$N$2,IFERROR(VLOOKUP('Tabela de Preços'!$B63,'Preços 2017'!$C:$N,12,0),VLOOKUP('Tabela de Preços'!$B63,'Preços 2017'!$B:$N,13,0)),"")))</f>
        <v/>
      </c>
      <c r="J63" s="31" t="str">
        <f t="shared" ref="J63:J67" si="67">IFERROR(IF($B$3="Escolha o Estado","",(I63*(1-$B$4-(IF(F63&lt;17%,0,F63-17%))))),"")</f>
        <v/>
      </c>
      <c r="K63" s="31" t="str">
        <f t="shared" ref="K63:K67" si="68">IF(OR($B$3="Escolha o estado",$A$1=""),"",IF(OR($B$3="RJ",$B$3="SP",$B$3="MG",$B$3="RS",$B$3="SC",$B$3="AP",$B$3="PR"),IFERROR((J63+M63)*(1+G63),0),0))</f>
        <v/>
      </c>
      <c r="L63" s="31" t="str">
        <f>IFERROR(IF(OR($B$3="Escolha o estado",$A$1=""),"",IF(OR($B$3="SP",$B$3="MG",$B$3="RS",$B$3="PR",$B$3="SC"),(K63*$F63)-(J63*IF(VLOOKUP($B63,'Informações Técnicas'!$A:$O,15,FALSE)="Importado",4%,12%)),IF($B$3="RJ",(K63*$F63)-(J63*14%),IF(OR($B$3="AP"),(K63*$F63)-(J63*IF(VLOOKUP($B63,'Informações Técnicas'!$A:$O,15,FALSE)="importado",4%,7%)),0))))*IF($G63&gt;0,1,0),"")</f>
        <v/>
      </c>
      <c r="M63" s="31" t="str">
        <f>IF($B$3="Escolha o Estado","",IF(IFERROR(VLOOKUP(B63,'Preços 2017'!C:K,9,0),VLOOKUP(B63,'Preços 2017'!B:K,10,0))=22%,'Tabela de Preços'!J63*0.22,0))</f>
        <v/>
      </c>
      <c r="N63" s="31" t="str">
        <f t="shared" ref="N63:N67" si="69">IF(OR($B$3="Escolha o estado",$A$1=""),"",IF(G63&gt;0,J63+L63+M63,J63+L63+M63))</f>
        <v/>
      </c>
      <c r="O63" s="32" t="str">
        <f t="shared" si="8"/>
        <v/>
      </c>
      <c r="P63" s="100" t="str">
        <f>VLOOKUP(B63,[13]PV_Vichy!$A:$C,3,0)</f>
        <v>P1301057</v>
      </c>
      <c r="Q63" s="100"/>
      <c r="R63" s="100"/>
      <c r="S63" s="100"/>
      <c r="T63" s="100"/>
      <c r="U63" s="100"/>
      <c r="V63" s="100"/>
      <c r="W63" s="100"/>
      <c r="X63" s="105"/>
      <c r="Y63" s="19"/>
      <c r="Z63" s="25" t="str">
        <f>VLOOKUP(B63,'Preços 2017'!$C:$E,3,0)</f>
        <v>Nacional</v>
      </c>
      <c r="AA63" s="91">
        <f>IF(VLOOKUP(B63,'Preços 2017'!$C:$E,3,0)="Importado",4%,IF($A$1="N/NO/CO/ES","7%",IF($A$1="SP/SUL/MG",12%,IF(VLOOKUP($B63,'Preços 2017'!$C:$G,5,0)&gt;=14%,14%,7%))))</f>
        <v>7.0000000000000007E-2</v>
      </c>
      <c r="AB63" s="89" t="e">
        <f t="shared" si="9"/>
        <v>#VALUE!</v>
      </c>
      <c r="AC63" s="89" t="e">
        <f t="shared" si="10"/>
        <v>#VALUE!</v>
      </c>
      <c r="AD63" s="25" t="e">
        <f t="shared" si="11"/>
        <v>#VALUE!</v>
      </c>
      <c r="AE63" s="89" t="e">
        <f t="shared" si="12"/>
        <v>#VALUE!</v>
      </c>
      <c r="AF63" s="90" t="e">
        <f t="shared" si="13"/>
        <v>#VALUE!</v>
      </c>
      <c r="AG63" s="122"/>
      <c r="AO63" s="119"/>
      <c r="AP63" s="118"/>
      <c r="AQ63" s="120"/>
      <c r="AR63" s="121"/>
    </row>
    <row r="64" spans="1:44" s="25" customFormat="1" ht="24.95" customHeight="1">
      <c r="A64" s="127"/>
      <c r="B64" s="33" t="s">
        <v>895</v>
      </c>
      <c r="C64" s="74" t="str">
        <f>VLOOKUP(B64,'Informações Técnicas'!$A:$B,2,0)</f>
        <v>VCY  ID.SOLEIL ANTI IDADE FPS 50</v>
      </c>
      <c r="D64" s="29" t="str">
        <f>VLOOKUP(B64,'Informações Técnicas'!$A:$C,3,0)</f>
        <v>50g</v>
      </c>
      <c r="E64" s="36">
        <f>VLOOKUP(B64,'Informações Técnicas'!$A:$E,5,0)</f>
        <v>7899706149372</v>
      </c>
      <c r="F64" s="50" t="str">
        <f>IF(OR($B$3="Escolha o Estado",$B$3=""),"",IF(OR($B$3="MA",$B$3="RN"),VLOOKUP(VLOOKUP($B64,'Informações Técnicas'!$A:$M,6,0),ICMS!$B:$AE,HLOOKUP($B$3&amp;" "&amp;VLOOKUP('Tabela de Preços'!B64,'Informações Técnicas'!$A:$O,15,0),ICMS!$1:$3,3,0),0)/100,VLOOKUP(VLOOKUP($B64,'Informações Técnicas'!$A:$M,6,0),ICMS!$B:$AE,HLOOKUP($B$3,ICMS!$2:$3,2,0),0)/100))</f>
        <v/>
      </c>
      <c r="G64" s="37" t="str">
        <f>IF(OR($B$3="Escolha o estado",$A$1=""),"",(IFERROR(HLOOKUP($B$3,'Informações Técnicas'!$O$4:$AC$153,VLOOKUP($B64,'Informações Técnicas'!$A:$AC,29,FALSE),FALSE),0)))</f>
        <v/>
      </c>
      <c r="H64" s="48">
        <f>IFERROR(VLOOKUP(B64,'Preços 2017'!$C:$H,6,0),VLOOKUP(B64,'Preços 2017'!$B:$H,7,0))</f>
        <v>79.899999999999892</v>
      </c>
      <c r="I64" s="30" t="str">
        <f>IF($A$1='Preços 2017'!$L$2,IFERROR(VLOOKUP('Tabela de Preços'!$B64,'Preços 2017'!$C:$N,10,0),VLOOKUP('Tabela de Preços'!$B64,'Preços 2017'!$B:$N,11,0)),IF($A$1='Preços 2017'!$M$2,IFERROR(VLOOKUP('Tabela de Preços'!$B64,'Preços 2017'!$C:$N,11,0),VLOOKUP('Tabela de Preços'!$B64,'Preços 2017'!$B:$N,12,0)),IF($A$1='Preços 2017'!$N$2,IFERROR(VLOOKUP('Tabela de Preços'!$B64,'Preços 2017'!$C:$N,12,0),VLOOKUP('Tabela de Preços'!$B64,'Preços 2017'!$B:$N,13,0)),"")))</f>
        <v/>
      </c>
      <c r="J64" s="31" t="str">
        <f t="shared" si="67"/>
        <v/>
      </c>
      <c r="K64" s="31" t="str">
        <f t="shared" si="68"/>
        <v/>
      </c>
      <c r="L64" s="31" t="str">
        <f>IFERROR(IF(OR($B$3="Escolha o estado",$A$1=""),"",IF(OR($B$3="SP",$B$3="MG",$B$3="RS",$B$3="PR",$B$3="SC"),(K64*$F64)-(J64*IF(VLOOKUP($B64,'Informações Técnicas'!$A:$O,15,FALSE)="Importado",4%,12%)),IF($B$3="RJ",(K64*$F64)-(J64*14%),IF(OR($B$3="AP"),(K64*$F64)-(J64*IF(VLOOKUP($B64,'Informações Técnicas'!$A:$O,15,FALSE)="importado",4%,7%)),0))))*IF($G64&gt;0,1,0),"")</f>
        <v/>
      </c>
      <c r="M64" s="31" t="str">
        <f>IF($B$3="Escolha o Estado","",IF(IFERROR(VLOOKUP(B64,'Preços 2017'!C:K,9,0),VLOOKUP(B64,'Preços 2017'!B:K,10,0))=22%,'Tabela de Preços'!J64*0.22,0))</f>
        <v/>
      </c>
      <c r="N64" s="31" t="str">
        <f t="shared" si="69"/>
        <v/>
      </c>
      <c r="O64" s="32" t="str">
        <f t="shared" si="8"/>
        <v/>
      </c>
      <c r="P64" s="100" t="str">
        <f>VLOOKUP(B64,[13]PV_Vichy!$A:$C,3,0)</f>
        <v>P1301062</v>
      </c>
      <c r="Q64" s="100"/>
      <c r="R64" s="100"/>
      <c r="S64" s="100"/>
      <c r="T64" s="100"/>
      <c r="U64" s="100"/>
      <c r="V64" s="100"/>
      <c r="W64" s="100"/>
      <c r="X64" s="105"/>
      <c r="Y64" s="19"/>
      <c r="Z64" s="25" t="str">
        <f>VLOOKUP(B64,'Preços 2017'!$C:$E,3,0)</f>
        <v>Nacional</v>
      </c>
      <c r="AA64" s="91">
        <f>IF(VLOOKUP(B64,'Preços 2017'!$C:$E,3,0)="Importado",4%,IF($A$1="N/NO/CO/ES","7%",IF($A$1="SP/SUL/MG",12%,IF(VLOOKUP($B64,'Preços 2017'!$C:$G,5,0)&gt;=14%,14%,7%))))</f>
        <v>7.0000000000000007E-2</v>
      </c>
      <c r="AB64" s="89" t="e">
        <f t="shared" si="9"/>
        <v>#VALUE!</v>
      </c>
      <c r="AC64" s="89" t="e">
        <f t="shared" si="10"/>
        <v>#VALUE!</v>
      </c>
      <c r="AD64" s="25" t="e">
        <f t="shared" si="11"/>
        <v>#VALUE!</v>
      </c>
      <c r="AE64" s="89" t="e">
        <f t="shared" si="12"/>
        <v>#VALUE!</v>
      </c>
      <c r="AF64" s="90" t="e">
        <f t="shared" si="13"/>
        <v>#VALUE!</v>
      </c>
      <c r="AG64" s="122"/>
      <c r="AO64" s="119"/>
      <c r="AP64" s="118"/>
      <c r="AQ64" s="120"/>
      <c r="AR64" s="121"/>
    </row>
    <row r="65" spans="1:44" s="25" customFormat="1" ht="24.95" customHeight="1">
      <c r="A65" s="127"/>
      <c r="B65" s="33" t="s">
        <v>893</v>
      </c>
      <c r="C65" s="74" t="str">
        <f>VLOOKUP(B65,'Informações Técnicas'!$A:$B,2,0)</f>
        <v>VCY IDEAL SOLEIL CLARIFY FPS60 40G .</v>
      </c>
      <c r="D65" s="29" t="str">
        <f>VLOOKUP(B65,'Informações Técnicas'!$A:$C,3,0)</f>
        <v>40g</v>
      </c>
      <c r="E65" s="36">
        <f>VLOOKUP(B65,'Informações Técnicas'!$A:$E,5,0)</f>
        <v>7899706149112</v>
      </c>
      <c r="F65" s="50" t="str">
        <f>IF(OR($B$3="Escolha o Estado",$B$3=""),"",IF(OR($B$3="MA",$B$3="RN"),VLOOKUP(VLOOKUP($B65,'Informações Técnicas'!$A:$M,6,0),ICMS!$B:$AE,HLOOKUP($B$3&amp;" "&amp;VLOOKUP('Tabela de Preços'!B65,'Informações Técnicas'!$A:$O,15,0),ICMS!$1:$3,3,0),0)/100,VLOOKUP(VLOOKUP($B65,'Informações Técnicas'!$A:$M,6,0),ICMS!$B:$AE,HLOOKUP($B$3,ICMS!$2:$3,2,0),0)/100))</f>
        <v/>
      </c>
      <c r="G65" s="37" t="str">
        <f>IF(OR($B$3="Escolha o estado",$A$1=""),"",(IFERROR(HLOOKUP($B$3,'Informações Técnicas'!$O$4:$AC$153,VLOOKUP($B65,'Informações Técnicas'!$A:$AC,29,FALSE),FALSE),0)))</f>
        <v/>
      </c>
      <c r="H65" s="48">
        <f>IFERROR(VLOOKUP(B65,'Preços 2017'!$C:$H,6,0),VLOOKUP(B65,'Preços 2017'!$B:$H,7,0))</f>
        <v>84.9</v>
      </c>
      <c r="I65" s="30" t="str">
        <f>IF($A$1='Preços 2017'!$L$2,IFERROR(VLOOKUP('Tabela de Preços'!$B65,'Preços 2017'!$C:$N,10,0),VLOOKUP('Tabela de Preços'!$B65,'Preços 2017'!$B:$N,11,0)),IF($A$1='Preços 2017'!$M$2,IFERROR(VLOOKUP('Tabela de Preços'!$B65,'Preços 2017'!$C:$N,11,0),VLOOKUP('Tabela de Preços'!$B65,'Preços 2017'!$B:$N,12,0)),IF($A$1='Preços 2017'!$N$2,IFERROR(VLOOKUP('Tabela de Preços'!$B65,'Preços 2017'!$C:$N,12,0),VLOOKUP('Tabela de Preços'!$B65,'Preços 2017'!$B:$N,13,0)),"")))</f>
        <v/>
      </c>
      <c r="J65" s="31" t="str">
        <f t="shared" si="67"/>
        <v/>
      </c>
      <c r="K65" s="31" t="str">
        <f t="shared" si="68"/>
        <v/>
      </c>
      <c r="L65" s="31" t="str">
        <f>IFERROR(IF(OR($B$3="Escolha o estado",$A$1=""),"",IF(OR($B$3="SP",$B$3="MG",$B$3="RS",$B$3="PR",$B$3="SC"),(K65*$F65)-(J65*IF(VLOOKUP($B65,'Informações Técnicas'!$A:$O,15,FALSE)="Importado",4%,12%)),IF($B$3="RJ",(K65*$F65)-(J65*14%),IF(OR($B$3="AP"),(K65*$F65)-(J65*IF(VLOOKUP($B65,'Informações Técnicas'!$A:$O,15,FALSE)="importado",4%,7%)),0))))*IF($G65&gt;0,1,0),"")</f>
        <v/>
      </c>
      <c r="M65" s="31" t="str">
        <f>IF($B$3="Escolha o Estado","",IF(IFERROR(VLOOKUP(B65,'Preços 2017'!C:K,9,0),VLOOKUP(B65,'Preços 2017'!B:K,10,0))=22%,'Tabela de Preços'!J65*0.22,0))</f>
        <v/>
      </c>
      <c r="N65" s="31" t="str">
        <f t="shared" si="69"/>
        <v/>
      </c>
      <c r="O65" s="32" t="str">
        <f t="shared" si="8"/>
        <v/>
      </c>
      <c r="P65" s="100" t="str">
        <f>VLOOKUP(B65,[13]PV_Vichy!$A:$C,3,0)</f>
        <v>P1301127</v>
      </c>
      <c r="Q65" s="100"/>
      <c r="R65" s="100"/>
      <c r="S65" s="100"/>
      <c r="T65" s="100"/>
      <c r="U65" s="100"/>
      <c r="V65" s="100"/>
      <c r="W65" s="100"/>
      <c r="X65" s="105"/>
      <c r="Y65" s="19"/>
      <c r="Z65" s="25" t="str">
        <f>VLOOKUP(B65,'Preços 2017'!$C:$E,3,0)</f>
        <v>Nacional</v>
      </c>
      <c r="AA65" s="91">
        <f>IF(VLOOKUP(B65,'Preços 2017'!$C:$E,3,0)="Importado",4%,IF($A$1="N/NO/CO/ES","7%",IF($A$1="SP/SUL/MG",12%,IF(VLOOKUP($B65,'Preços 2017'!$C:$G,5,0)&gt;=14%,14%,7%))))</f>
        <v>7.0000000000000007E-2</v>
      </c>
      <c r="AB65" s="89" t="e">
        <f t="shared" si="9"/>
        <v>#VALUE!</v>
      </c>
      <c r="AC65" s="89" t="e">
        <f t="shared" si="10"/>
        <v>#VALUE!</v>
      </c>
      <c r="AD65" s="25" t="e">
        <f t="shared" si="11"/>
        <v>#VALUE!</v>
      </c>
      <c r="AE65" s="89" t="e">
        <f t="shared" si="12"/>
        <v>#VALUE!</v>
      </c>
      <c r="AF65" s="90" t="e">
        <f t="shared" si="13"/>
        <v>#VALUE!</v>
      </c>
      <c r="AG65" s="122"/>
      <c r="AO65" s="119"/>
      <c r="AP65" s="118"/>
      <c r="AQ65" s="120"/>
      <c r="AR65" s="121"/>
    </row>
    <row r="66" spans="1:44" s="25" customFormat="1" ht="24.95" customHeight="1">
      <c r="A66" s="127"/>
      <c r="B66" s="33" t="s">
        <v>330</v>
      </c>
      <c r="C66" s="74" t="str">
        <f>VLOOKUP(B66,'Informações Técnicas'!$A:$B,2,0)</f>
        <v>VCY CS BRUM HIDRAT FPS 30 200ML</v>
      </c>
      <c r="D66" s="29" t="str">
        <f>VLOOKUP(B66,'Informações Técnicas'!$A:$C,3,0)</f>
        <v>200ml</v>
      </c>
      <c r="E66" s="36">
        <f>VLOOKUP(B66,'Informações Técnicas'!$A:$E,5,0)</f>
        <v>3337871325763</v>
      </c>
      <c r="F66" s="50" t="str">
        <f>IF(OR($B$3="Escolha o Estado",$B$3=""),"",IF(OR($B$3="MA",$B$3="RN"),VLOOKUP(VLOOKUP($B66,'Informações Técnicas'!$A:$M,6,0),ICMS!$B:$AE,HLOOKUP($B$3&amp;" "&amp;VLOOKUP('Tabela de Preços'!B66,'Informações Técnicas'!$A:$O,15,0),ICMS!$1:$3,3,0),0)/100,VLOOKUP(VLOOKUP($B66,'Informações Técnicas'!$A:$M,6,0),ICMS!$B:$AE,HLOOKUP($B$3,ICMS!$2:$3,2,0),0)/100))</f>
        <v/>
      </c>
      <c r="G66" s="37" t="str">
        <f>IF(OR($B$3="Escolha o estado",$A$1=""),"",(IFERROR(HLOOKUP($B$3,'Informações Técnicas'!$O$4:$AC$153,VLOOKUP($B66,'Informações Técnicas'!$A:$AC,29,FALSE),FALSE),0)))</f>
        <v/>
      </c>
      <c r="H66" s="48">
        <f>IFERROR(VLOOKUP(B66,'Preços 2017'!$C:$H,6,0),VLOOKUP(B66,'Preços 2017'!$B:$H,7,0))</f>
        <v>84.9</v>
      </c>
      <c r="I66" s="30" t="str">
        <f>IF($A$1='Preços 2017'!$L$2,IFERROR(VLOOKUP('Tabela de Preços'!$B66,'Preços 2017'!$C:$N,10,0),VLOOKUP('Tabela de Preços'!$B66,'Preços 2017'!$B:$N,11,0)),IF($A$1='Preços 2017'!$M$2,IFERROR(VLOOKUP('Tabela de Preços'!$B66,'Preços 2017'!$C:$N,11,0),VLOOKUP('Tabela de Preços'!$B66,'Preços 2017'!$B:$N,12,0)),IF($A$1='Preços 2017'!$N$2,IFERROR(VLOOKUP('Tabela de Preços'!$B66,'Preços 2017'!$C:$N,12,0),VLOOKUP('Tabela de Preços'!$B66,'Preços 2017'!$B:$N,13,0)),"")))</f>
        <v/>
      </c>
      <c r="J66" s="31" t="str">
        <f t="shared" ref="J66" si="70">IFERROR(IF($B$3="Escolha o Estado","",(I66*(1-$B$4-(IF(F66&lt;17%,0,F66-17%))))),"")</f>
        <v/>
      </c>
      <c r="K66" s="31" t="str">
        <f t="shared" ref="K66" si="71">IF(OR($B$3="Escolha o estado",$A$1=""),"",IF(OR($B$3="RJ",$B$3="SP",$B$3="MG",$B$3="RS",$B$3="SC",$B$3="AP",$B$3="PR"),IFERROR((J66+M66)*(1+G66),0),0))</f>
        <v/>
      </c>
      <c r="L66" s="31" t="str">
        <f>IFERROR(IF(OR($B$3="Escolha o estado",$A$1=""),"",IF(OR($B$3="SP",$B$3="MG",$B$3="RS",$B$3="PR",$B$3="SC"),(K66*$F66)-(J66*IF(VLOOKUP($B66,'Informações Técnicas'!$A:$O,15,FALSE)="Importado",4%,12%)),IF($B$3="RJ",(K66*$F66)-(J66*14%),IF(OR($B$3="AP"),(K66*$F66)-(J66*IF(VLOOKUP($B66,'Informações Técnicas'!$A:$O,15,FALSE)="importado",4%,7%)),0))))*IF($G66&gt;0,1,0),"")</f>
        <v/>
      </c>
      <c r="M66" s="31" t="str">
        <f>IF($B$3="Escolha o Estado","",IF(IFERROR(VLOOKUP(B66,'Preços 2017'!C:K,9,0),VLOOKUP(B66,'Preços 2017'!B:K,10,0))=22%,'Tabela de Preços'!J66*0.22,0))</f>
        <v/>
      </c>
      <c r="N66" s="31" t="str">
        <f t="shared" ref="N66" si="72">IF(OR($B$3="Escolha o estado",$A$1=""),"",IF(G66&gt;0,J66+L66+M66,J66+L66+M66))</f>
        <v/>
      </c>
      <c r="O66" s="32" t="str">
        <f t="shared" si="8"/>
        <v/>
      </c>
      <c r="P66" s="100" t="str">
        <f>VLOOKUP(B66,[13]PV_Vichy!$A:$C,3,0)</f>
        <v>P1300876</v>
      </c>
      <c r="Q66" s="100"/>
      <c r="R66" s="100"/>
      <c r="S66" s="100"/>
      <c r="T66" s="100"/>
      <c r="U66" s="100"/>
      <c r="V66" s="100"/>
      <c r="W66" s="100"/>
      <c r="X66" s="105"/>
      <c r="Y66" s="19"/>
      <c r="Z66" s="25" t="str">
        <f>VLOOKUP(B66,'Preços 2017'!$C:$E,3,0)</f>
        <v>Importado</v>
      </c>
      <c r="AA66" s="91">
        <f>IF(VLOOKUP(B66,'Preços 2017'!$C:$E,3,0)="Importado",4%,IF($A$1="N/NO/CO/ES","7%",IF($A$1="SP/SUL/MG",12%,IF(VLOOKUP($B66,'Preços 2017'!$C:$G,5,0)&gt;=14%,14%,7%))))</f>
        <v>0.04</v>
      </c>
      <c r="AB66" s="89" t="e">
        <f t="shared" si="9"/>
        <v>#VALUE!</v>
      </c>
      <c r="AC66" s="89" t="e">
        <f t="shared" si="10"/>
        <v>#VALUE!</v>
      </c>
      <c r="AD66" s="25" t="e">
        <f t="shared" si="11"/>
        <v>#VALUE!</v>
      </c>
      <c r="AE66" s="89" t="e">
        <f t="shared" si="12"/>
        <v>#VALUE!</v>
      </c>
      <c r="AF66" s="90" t="e">
        <f t="shared" si="13"/>
        <v>#VALUE!</v>
      </c>
      <c r="AG66" s="122"/>
      <c r="AO66" s="119"/>
      <c r="AP66" s="118"/>
      <c r="AQ66" s="120"/>
      <c r="AR66" s="121"/>
    </row>
    <row r="67" spans="1:44" s="25" customFormat="1" ht="24.95" customHeight="1">
      <c r="A67" s="127"/>
      <c r="B67" s="33" t="s">
        <v>892</v>
      </c>
      <c r="C67" s="74" t="str">
        <f>VLOOKUP(B67,'Informações Técnicas'!$A:$B,2,0)</f>
        <v xml:space="preserve">VCY IDEAL SOLEIL TS FPS50 40G </v>
      </c>
      <c r="D67" s="29" t="str">
        <f>VLOOKUP(B67,'Informações Técnicas'!$A:$C,3,0)</f>
        <v>40g</v>
      </c>
      <c r="E67" s="36">
        <f>VLOOKUP(B67,'Informações Técnicas'!$A:$E,5,0)</f>
        <v>7899706146968</v>
      </c>
      <c r="F67" s="50" t="str">
        <f>IF(OR($B$3="Escolha o Estado",$B$3=""),"",IF(OR($B$3="MA",$B$3="RN"),VLOOKUP(VLOOKUP($B67,'Informações Técnicas'!$A:$M,6,0),ICMS!$B:$AE,HLOOKUP($B$3&amp;" "&amp;VLOOKUP('Tabela de Preços'!B67,'Informações Técnicas'!$A:$O,15,0),ICMS!$1:$3,3,0),0)/100,VLOOKUP(VLOOKUP($B67,'Informações Técnicas'!$A:$M,6,0),ICMS!$B:$AE,HLOOKUP($B$3,ICMS!$2:$3,2,0),0)/100))</f>
        <v/>
      </c>
      <c r="G67" s="37" t="str">
        <f>IF(OR($B$3="Escolha o estado",$A$1=""),"",(IFERROR(HLOOKUP($B$3,'Informações Técnicas'!$O$4:$AC$153,VLOOKUP($B67,'Informações Técnicas'!$A:$AC,29,FALSE),FALSE),0)))</f>
        <v/>
      </c>
      <c r="H67" s="48">
        <f>IFERROR(VLOOKUP(B67,'Preços 2017'!$C:$H,6,0),VLOOKUP(B67,'Preços 2017'!$B:$H,7,0))</f>
        <v>69.900000000000006</v>
      </c>
      <c r="I67" s="30" t="str">
        <f>IF($A$1='Preços 2017'!$L$2,IFERROR(VLOOKUP('Tabela de Preços'!$B67,'Preços 2017'!$C:$N,10,0),VLOOKUP('Tabela de Preços'!$B67,'Preços 2017'!$B:$N,11,0)),IF($A$1='Preços 2017'!$M$2,IFERROR(VLOOKUP('Tabela de Preços'!$B67,'Preços 2017'!$C:$N,11,0),VLOOKUP('Tabela de Preços'!$B67,'Preços 2017'!$B:$N,12,0)),IF($A$1='Preços 2017'!$N$2,IFERROR(VLOOKUP('Tabela de Preços'!$B67,'Preços 2017'!$C:$N,12,0),VLOOKUP('Tabela de Preços'!$B67,'Preços 2017'!$B:$N,13,0)),"")))</f>
        <v/>
      </c>
      <c r="J67" s="31" t="str">
        <f t="shared" si="67"/>
        <v/>
      </c>
      <c r="K67" s="31" t="str">
        <f t="shared" si="68"/>
        <v/>
      </c>
      <c r="L67" s="31" t="str">
        <f>IFERROR(IF(OR($B$3="Escolha o estado",$A$1=""),"",IF(OR($B$3="SP",$B$3="MG",$B$3="RS",$B$3="PR",$B$3="SC"),(K67*$F67)-(J67*IF(VLOOKUP($B67,'Informações Técnicas'!$A:$O,15,FALSE)="Importado",4%,12%)),IF($B$3="RJ",(K67*$F67)-(J67*14%),IF(OR($B$3="AP"),(K67*$F67)-(J67*IF(VLOOKUP($B67,'Informações Técnicas'!$A:$O,15,FALSE)="importado",4%,7%)),0))))*IF($G67&gt;0,1,0),"")</f>
        <v/>
      </c>
      <c r="M67" s="31" t="str">
        <f>IF($B$3="Escolha o Estado","",IF(IFERROR(VLOOKUP(B67,'Preços 2017'!C:K,9,0),VLOOKUP(B67,'Preços 2017'!B:K,10,0))=22%,'Tabela de Preços'!J67*0.22,0))</f>
        <v/>
      </c>
      <c r="N67" s="31" t="str">
        <f t="shared" si="69"/>
        <v/>
      </c>
      <c r="O67" s="32" t="str">
        <f t="shared" si="8"/>
        <v/>
      </c>
      <c r="P67" s="100" t="str">
        <f>VLOOKUP(B67,[13]PV_Vichy!$A:$C,3,0)</f>
        <v>P1300736</v>
      </c>
      <c r="Q67" s="100"/>
      <c r="R67" s="100"/>
      <c r="S67" s="100"/>
      <c r="T67" s="100"/>
      <c r="U67" s="100"/>
      <c r="V67" s="100"/>
      <c r="W67" s="100"/>
      <c r="X67" s="105"/>
      <c r="Y67" s="19"/>
      <c r="Z67" s="25" t="str">
        <f>VLOOKUP(B67,'Preços 2017'!$C:$E,3,0)</f>
        <v>Nacional</v>
      </c>
      <c r="AA67" s="91">
        <f>IF(VLOOKUP(B67,'Preços 2017'!$C:$E,3,0)="Importado",4%,IF($A$1="N/NO/CO/ES","7%",IF($A$1="SP/SUL/MG",12%,IF(VLOOKUP($B67,'Preços 2017'!$C:$G,5,0)&gt;=14%,14%,7%))))</f>
        <v>7.0000000000000007E-2</v>
      </c>
      <c r="AB67" s="89" t="e">
        <f t="shared" si="9"/>
        <v>#VALUE!</v>
      </c>
      <c r="AC67" s="89" t="e">
        <f t="shared" si="10"/>
        <v>#VALUE!</v>
      </c>
      <c r="AD67" s="25" t="e">
        <f t="shared" si="11"/>
        <v>#VALUE!</v>
      </c>
      <c r="AE67" s="89" t="e">
        <f t="shared" si="12"/>
        <v>#VALUE!</v>
      </c>
      <c r="AF67" s="90" t="e">
        <f t="shared" si="13"/>
        <v>#VALUE!</v>
      </c>
      <c r="AG67" s="122"/>
      <c r="AO67" s="119"/>
      <c r="AP67" s="118"/>
      <c r="AQ67" s="120"/>
      <c r="AR67" s="121"/>
    </row>
    <row r="68" spans="1:44" s="25" customFormat="1" ht="24.95" customHeight="1">
      <c r="A68" s="127"/>
      <c r="B68" s="33" t="s">
        <v>894</v>
      </c>
      <c r="C68" s="74" t="str">
        <f>VLOOKUP(B68,'Informações Técnicas'!$A:$B,2,0)</f>
        <v>VCY IDEAL SOLEIL HSOFT FPS50 200ML</v>
      </c>
      <c r="D68" s="29" t="str">
        <f>VLOOKUP(B68,'Informações Técnicas'!$A:$C,3,0)</f>
        <v>200 ml</v>
      </c>
      <c r="E68" s="36">
        <f>VLOOKUP(B68,'Informações Técnicas'!$A:$E,5,0)</f>
        <v>7899706134132</v>
      </c>
      <c r="F68" s="50" t="str">
        <f>IF(OR($B$3="Escolha o Estado",$B$3=""),"",IF(OR($B$3="MA",$B$3="RN"),VLOOKUP(VLOOKUP($B68,'Informações Técnicas'!$A:$M,6,0),ICMS!$B:$AE,HLOOKUP($B$3&amp;" "&amp;VLOOKUP('Tabela de Preços'!B68,'Informações Técnicas'!$A:$O,15,0),ICMS!$1:$3,3,0),0)/100,VLOOKUP(VLOOKUP($B68,'Informações Técnicas'!$A:$M,6,0),ICMS!$B:$AE,HLOOKUP($B$3,ICMS!$2:$3,2,0),0)/100))</f>
        <v/>
      </c>
      <c r="G68" s="37" t="str">
        <f>IF(OR($B$3="Escolha o estado",$A$1=""),"",(IFERROR(HLOOKUP($B$3,'Informações Técnicas'!$O$4:$AC$153,VLOOKUP($B68,'Informações Técnicas'!$A:$AC,29,FALSE),FALSE),0)))</f>
        <v/>
      </c>
      <c r="H68" s="48">
        <f>IFERROR(VLOOKUP(B68,'Preços 2017'!$C:$H,6,0),VLOOKUP(B68,'Preços 2017'!$B:$H,7,0))</f>
        <v>64.899999999999935</v>
      </c>
      <c r="I68" s="30" t="str">
        <f>IF($A$1='Preços 2017'!$L$2,IFERROR(VLOOKUP('Tabela de Preços'!$B68,'Preços 2017'!$C:$N,10,0),VLOOKUP('Tabela de Preços'!$B68,'Preços 2017'!$B:$N,11,0)),IF($A$1='Preços 2017'!$M$2,IFERROR(VLOOKUP('Tabela de Preços'!$B68,'Preços 2017'!$C:$N,11,0),VLOOKUP('Tabela de Preços'!$B68,'Preços 2017'!$B:$N,12,0)),IF($A$1='Preços 2017'!$N$2,IFERROR(VLOOKUP('Tabela de Preços'!$B68,'Preços 2017'!$C:$N,12,0),VLOOKUP('Tabela de Preços'!$B68,'Preços 2017'!$B:$N,13,0)),"")))</f>
        <v/>
      </c>
      <c r="J68" s="31" t="str">
        <f t="shared" ref="J68" si="73">IFERROR(IF($B$3="Escolha o Estado","",(I68*(1-$B$4-(IF(F68&lt;17%,0,F68-17%))))),"")</f>
        <v/>
      </c>
      <c r="K68" s="31" t="str">
        <f t="shared" ref="K68" si="74">IF(OR($B$3="Escolha o estado",$A$1=""),"",IF(OR($B$3="RJ",$B$3="SP",$B$3="MG",$B$3="RS",$B$3="SC",$B$3="AP",$B$3="PR"),IFERROR((J68+M68)*(1+G68),0),0))</f>
        <v/>
      </c>
      <c r="L68" s="31" t="str">
        <f>IFERROR(IF(OR($B$3="Escolha o estado",$A$1=""),"",IF(OR($B$3="SP",$B$3="MG",$B$3="RS",$B$3="PR",$B$3="SC"),(K68*$F68)-(J68*IF(VLOOKUP($B68,'Informações Técnicas'!$A:$O,15,FALSE)="Importado",4%,12%)),IF($B$3="RJ",(K68*$F68)-(J68*14%),IF(OR($B$3="AP"),(K68*$F68)-(J68*IF(VLOOKUP($B68,'Informações Técnicas'!$A:$O,15,FALSE)="importado",4%,7%)),0))))*IF($G68&gt;0,1,0),"")</f>
        <v/>
      </c>
      <c r="M68" s="31" t="str">
        <f>IF($B$3="Escolha o Estado","",IF(IFERROR(VLOOKUP(B68,'Preços 2017'!C:K,9,0),VLOOKUP(B68,'Preços 2017'!B:K,10,0))=22%,'Tabela de Preços'!J68*0.22,0))</f>
        <v/>
      </c>
      <c r="N68" s="31" t="str">
        <f t="shared" si="7"/>
        <v/>
      </c>
      <c r="O68" s="32" t="str">
        <f t="shared" si="8"/>
        <v/>
      </c>
      <c r="P68" s="100" t="str">
        <f>VLOOKUP(B68,[13]PV_Vichy!$A:$C,3,0)</f>
        <v>P1301015</v>
      </c>
      <c r="Q68" s="100"/>
      <c r="R68" s="100"/>
      <c r="S68" s="100"/>
      <c r="T68" s="100"/>
      <c r="U68" s="100"/>
      <c r="V68" s="100"/>
      <c r="W68" s="100"/>
      <c r="X68" s="105"/>
      <c r="Y68" s="19"/>
      <c r="Z68" s="25" t="str">
        <f>VLOOKUP(B68,'Preços 2017'!$C:$E,3,0)</f>
        <v>Nacional</v>
      </c>
      <c r="AA68" s="91">
        <f>IF(VLOOKUP(B68,'Preços 2017'!$C:$E,3,0)="Importado",4%,IF($A$1="N/NO/CO/ES","7%",IF($A$1="SP/SUL/MG",12%,IF(VLOOKUP($B68,'Preços 2017'!$C:$G,5,0)&gt;=14%,14%,7%))))</f>
        <v>7.0000000000000007E-2</v>
      </c>
      <c r="AB68" s="89" t="e">
        <f t="shared" si="9"/>
        <v>#VALUE!</v>
      </c>
      <c r="AC68" s="89" t="e">
        <f t="shared" si="10"/>
        <v>#VALUE!</v>
      </c>
      <c r="AD68" s="25" t="e">
        <f t="shared" si="11"/>
        <v>#VALUE!</v>
      </c>
      <c r="AE68" s="89" t="e">
        <f t="shared" si="12"/>
        <v>#VALUE!</v>
      </c>
      <c r="AF68" s="90" t="e">
        <f t="shared" si="13"/>
        <v>#VALUE!</v>
      </c>
      <c r="AG68" s="122"/>
      <c r="AO68" s="119"/>
      <c r="AP68" s="118"/>
      <c r="AQ68" s="120"/>
      <c r="AR68" s="121"/>
    </row>
    <row r="69" spans="1:44" s="25" customFormat="1" ht="24.95" customHeight="1">
      <c r="A69" s="129" t="s">
        <v>870</v>
      </c>
      <c r="B69" s="123" t="s">
        <v>764</v>
      </c>
      <c r="C69" s="74" t="s">
        <v>765</v>
      </c>
      <c r="D69" s="29" t="str">
        <f>VLOOKUP(B69,'Informações Técnicas'!$A:$C,3,0)</f>
        <v>2x6ml</v>
      </c>
      <c r="E69" s="36">
        <f>VLOOKUP(B69,'Informações Técnicas'!$A:$E,5,0)</f>
        <v>3337875533713</v>
      </c>
      <c r="F69" s="50" t="str">
        <f>IF(OR($B$3="Escolha o Estado",$B$3=""),"",IF(OR($B$3="MA",$B$3="RN"),VLOOKUP(VLOOKUP($B69,'Informações Técnicas'!$A:$M,6,0),ICMS!$B:$AE,HLOOKUP($B$3&amp;" "&amp;VLOOKUP('Tabela de Preços'!B69,'Informações Técnicas'!$A:$O,15,0),ICMS!$1:$3,3,0),0)/100,VLOOKUP(VLOOKUP($B69,'Informações Técnicas'!$A:$M,6,0),ICMS!$B:$AE,HLOOKUP($B$3,ICMS!$2:$3,2,0),0)/100))</f>
        <v/>
      </c>
      <c r="G69" s="37" t="str">
        <f>IF(OR($B$3="Escolha o estado",$A$1=""),"",(IFERROR(HLOOKUP($B$3,'Informações Técnicas'!$O$4:$AC$153,VLOOKUP($B69,'Informações Técnicas'!$A:$AC,29,FALSE),FALSE),0)))</f>
        <v/>
      </c>
      <c r="H69" s="48">
        <f>IFERROR(VLOOKUP(B69,'Preços 2017'!$C:$H,6,0),VLOOKUP(B69,'Preços 2017'!$B:$H,7,0))</f>
        <v>24.9</v>
      </c>
      <c r="I69" s="30" t="str">
        <f>IF($A$1='Preços 2017'!$L$2,IFERROR(VLOOKUP('Tabela de Preços'!$B69,'Preços 2017'!$C:$N,10,0),VLOOKUP('Tabela de Preços'!$B69,'Preços 2017'!$B:$N,11,0)),IF($A$1='Preços 2017'!$M$2,IFERROR(VLOOKUP('Tabela de Preços'!$B69,'Preços 2017'!$C:$N,11,0),VLOOKUP('Tabela de Preços'!$B69,'Preços 2017'!$B:$N,12,0)),IF($A$1='Preços 2017'!$N$2,IFERROR(VLOOKUP('Tabela de Preços'!$B69,'Preços 2017'!$C:$N,12,0),VLOOKUP('Tabela de Preços'!$B69,'Preços 2017'!$B:$N,13,0)),"")))</f>
        <v/>
      </c>
      <c r="J69" s="31" t="str">
        <f t="shared" ref="J69:J71" si="75">IFERROR(IF($B$3="Escolha o Estado","",(I69*(1-$B$4-(IF(F69&lt;17%,0,F69-17%))))),"")</f>
        <v/>
      </c>
      <c r="K69" s="31" t="str">
        <f t="shared" ref="K69:K71" si="76">IF(OR($B$3="Escolha o estado",$A$1=""),"",IF(OR($B$3="RJ",$B$3="SP",$B$3="MG",$B$3="RS",$B$3="SC",$B$3="AP",$B$3="PR"),IFERROR((J69+M69)*(1+G69),0),0))</f>
        <v/>
      </c>
      <c r="L69" s="31" t="str">
        <f>IFERROR(IF(OR($B$3="Escolha o estado",$A$1=""),"",IF(OR($B$3="SP",$B$3="MG",$B$3="RS",$B$3="PR",$B$3="SC"),(K69*$F69)-(J69*IF(VLOOKUP($B69,'Informações Técnicas'!$A:$O,15,FALSE)="Importado",4%,12%)),IF($B$3="RJ",(K69*$F69)-(J69*14%),IF(OR($B$3="AP"),(K69*$F69)-(J69*IF(VLOOKUP($B69,'Informações Técnicas'!$A:$O,15,FALSE)="importado",4%,7%)),0))))*IF($G69&gt;0,1,0),"")</f>
        <v/>
      </c>
      <c r="M69" s="31" t="str">
        <f>IF($B$3="Escolha o Estado","",IF(IFERROR(VLOOKUP(B69,'Preços 2017'!C:K,9,0),VLOOKUP(B69,'Preços 2017'!B:K,10,0))=22%,'Tabela de Preços'!J69*0.22,0))</f>
        <v/>
      </c>
      <c r="N69" s="31" t="str">
        <f t="shared" ref="N69:N71" si="77">IF(OR($B$3="Escolha o estado",$A$1=""),"",IF(G69&gt;0,J69+L69+M69,J69+L69+M69))</f>
        <v/>
      </c>
      <c r="O69" s="32" t="str">
        <f t="shared" si="8"/>
        <v/>
      </c>
      <c r="P69" s="100" t="str">
        <f>VLOOKUP(B69,[13]PV_Vichy!$A:$C,3,0)</f>
        <v>P1301035</v>
      </c>
      <c r="Q69" s="100"/>
      <c r="R69" s="100"/>
      <c r="S69" s="100"/>
      <c r="T69" s="100"/>
      <c r="U69" s="100"/>
      <c r="V69" s="100"/>
      <c r="W69" s="100"/>
      <c r="X69" s="105"/>
      <c r="Y69" s="19"/>
      <c r="Z69" s="25" t="str">
        <f>VLOOKUP(B69,'Preços 2017'!$C:$E,3,0)</f>
        <v>Importado</v>
      </c>
      <c r="AA69" s="91">
        <f>IF(VLOOKUP(B69,'Preços 2017'!$C:$E,3,0)="Importado",4%,IF($A$1="N/NO/CO/ES","7%",IF($A$1="SP/SUL/MG",12%,IF(VLOOKUP($B69,'Preços 2017'!$C:$G,5,0)&gt;=14%,14%,7%))))</f>
        <v>0.04</v>
      </c>
      <c r="AB69" s="89" t="e">
        <f t="shared" si="9"/>
        <v>#VALUE!</v>
      </c>
      <c r="AC69" s="89" t="e">
        <f t="shared" si="10"/>
        <v>#VALUE!</v>
      </c>
      <c r="AD69" s="25" t="e">
        <f t="shared" si="11"/>
        <v>#VALUE!</v>
      </c>
      <c r="AE69" s="89" t="e">
        <f t="shared" si="12"/>
        <v>#VALUE!</v>
      </c>
      <c r="AF69" s="90" t="e">
        <f t="shared" si="13"/>
        <v>#VALUE!</v>
      </c>
      <c r="AG69" s="122"/>
      <c r="AO69" s="119"/>
      <c r="AP69" s="118"/>
      <c r="AQ69" s="120"/>
      <c r="AR69" s="121"/>
    </row>
    <row r="70" spans="1:44" s="25" customFormat="1" ht="24.95" customHeight="1">
      <c r="A70" s="130"/>
      <c r="B70" s="33" t="s">
        <v>766</v>
      </c>
      <c r="C70" s="74" t="s">
        <v>767</v>
      </c>
      <c r="D70" s="29" t="str">
        <f>VLOOKUP(B70,'Informações Técnicas'!$A:$C,3,0)</f>
        <v>2x6ml</v>
      </c>
      <c r="E70" s="36">
        <f>VLOOKUP(B70,'Informações Técnicas'!$A:$E,5,0)</f>
        <v>3337875533768</v>
      </c>
      <c r="F70" s="50" t="str">
        <f>IF(OR($B$3="Escolha o Estado",$B$3=""),"",IF(OR($B$3="MA",$B$3="RN"),VLOOKUP(VLOOKUP($B70,'Informações Técnicas'!$A:$M,6,0),ICMS!$B:$AE,HLOOKUP($B$3&amp;" "&amp;VLOOKUP('Tabela de Preços'!B70,'Informações Técnicas'!$A:$O,15,0),ICMS!$1:$3,3,0),0)/100,VLOOKUP(VLOOKUP($B70,'Informações Técnicas'!$A:$M,6,0),ICMS!$B:$AE,HLOOKUP($B$3,ICMS!$2:$3,2,0),0)/100))</f>
        <v/>
      </c>
      <c r="G70" s="37" t="str">
        <f>IF(OR($B$3="Escolha o estado",$A$1=""),"",(IFERROR(HLOOKUP($B$3,'Informações Técnicas'!$O$4:$AC$153,VLOOKUP($B70,'Informações Técnicas'!$A:$AC,29,FALSE),FALSE),0)))</f>
        <v/>
      </c>
      <c r="H70" s="48">
        <f>IFERROR(VLOOKUP(B70,'Preços 2017'!$C:$H,6,0),VLOOKUP(B70,'Preços 2017'!$B:$H,7,0))</f>
        <v>24.9</v>
      </c>
      <c r="I70" s="30" t="str">
        <f>IF($A$1='Preços 2017'!$L$2,IFERROR(VLOOKUP('Tabela de Preços'!$B70,'Preços 2017'!$C:$N,10,0),VLOOKUP('Tabela de Preços'!$B70,'Preços 2017'!$B:$N,11,0)),IF($A$1='Preços 2017'!$M$2,IFERROR(VLOOKUP('Tabela de Preços'!$B70,'Preços 2017'!$C:$N,11,0),VLOOKUP('Tabela de Preços'!$B70,'Preços 2017'!$B:$N,12,0)),IF($A$1='Preços 2017'!$N$2,IFERROR(VLOOKUP('Tabela de Preços'!$B70,'Preços 2017'!$C:$N,12,0),VLOOKUP('Tabela de Preços'!$B70,'Preços 2017'!$B:$N,13,0)),"")))</f>
        <v/>
      </c>
      <c r="J70" s="31" t="str">
        <f t="shared" si="75"/>
        <v/>
      </c>
      <c r="K70" s="31" t="str">
        <f t="shared" si="76"/>
        <v/>
      </c>
      <c r="L70" s="31" t="str">
        <f>IFERROR(IF(OR($B$3="Escolha o estado",$A$1=""),"",IF(OR($B$3="SP",$B$3="MG",$B$3="RS",$B$3="PR",$B$3="SC"),(K70*$F70)-(J70*IF(VLOOKUP($B70,'Informações Técnicas'!$A:$O,15,FALSE)="Importado",4%,12%)),IF($B$3="RJ",(K70*$F70)-(J70*14%),IF(OR($B$3="AP"),(K70*$F70)-(J70*IF(VLOOKUP($B70,'Informações Técnicas'!$A:$O,15,FALSE)="importado",4%,7%)),0))))*IF($G70&gt;0,1,0),"")</f>
        <v/>
      </c>
      <c r="M70" s="31" t="str">
        <f>IF($B$3="Escolha o Estado","",IF(IFERROR(VLOOKUP(B70,'Preços 2017'!C:K,9,0),VLOOKUP(B70,'Preços 2017'!B:K,10,0))=22%,'Tabela de Preços'!J70*0.22,0))</f>
        <v/>
      </c>
      <c r="N70" s="31" t="str">
        <f t="shared" si="77"/>
        <v/>
      </c>
      <c r="O70" s="32" t="str">
        <f t="shared" si="8"/>
        <v/>
      </c>
      <c r="P70" s="100" t="str">
        <f>VLOOKUP(B70,[13]PV_Vichy!$A:$C,3,0)</f>
        <v>P1301036</v>
      </c>
      <c r="Q70" s="100"/>
      <c r="R70" s="100"/>
      <c r="S70" s="100"/>
      <c r="T70" s="100"/>
      <c r="U70" s="100"/>
      <c r="V70" s="100"/>
      <c r="W70" s="100"/>
      <c r="X70" s="105"/>
      <c r="Y70" s="19"/>
      <c r="Z70" s="25" t="str">
        <f>VLOOKUP(B70,'Preços 2017'!$C:$E,3,0)</f>
        <v>Importado</v>
      </c>
      <c r="AA70" s="91">
        <f>IF(VLOOKUP(B70,'Preços 2017'!$C:$E,3,0)="Importado",4%,IF($A$1="N/NO/CO/ES","7%",IF($A$1="SP/SUL/MG",12%,IF(VLOOKUP($B70,'Preços 2017'!$C:$G,5,0)&gt;=14%,14%,7%))))</f>
        <v>0.04</v>
      </c>
      <c r="AB70" s="89" t="e">
        <f t="shared" si="9"/>
        <v>#VALUE!</v>
      </c>
      <c r="AC70" s="89" t="e">
        <f t="shared" si="10"/>
        <v>#VALUE!</v>
      </c>
      <c r="AD70" s="25" t="e">
        <f t="shared" si="11"/>
        <v>#VALUE!</v>
      </c>
      <c r="AE70" s="89" t="e">
        <f t="shared" si="12"/>
        <v>#VALUE!</v>
      </c>
      <c r="AF70" s="90" t="e">
        <f t="shared" si="13"/>
        <v>#VALUE!</v>
      </c>
      <c r="AG70" s="122"/>
      <c r="AO70" s="119"/>
      <c r="AP70" s="118"/>
      <c r="AQ70" s="120"/>
      <c r="AR70" s="121"/>
    </row>
    <row r="71" spans="1:44" s="25" customFormat="1" ht="24.95" customHeight="1">
      <c r="A71" s="131"/>
      <c r="B71" s="33" t="s">
        <v>768</v>
      </c>
      <c r="C71" s="74" t="s">
        <v>769</v>
      </c>
      <c r="D71" s="29" t="str">
        <f>VLOOKUP(B71,'Informações Técnicas'!$A:$C,3,0)</f>
        <v>2x6ml</v>
      </c>
      <c r="E71" s="36">
        <f>VLOOKUP(B71,'Informações Técnicas'!$A:$E,5,0)</f>
        <v>3337875533799</v>
      </c>
      <c r="F71" s="50" t="str">
        <f>IF(OR($B$3="Escolha o Estado",$B$3=""),"",IF(OR($B$3="MA",$B$3="RN"),VLOOKUP(VLOOKUP($B71,'Informações Técnicas'!$A:$M,6,0),ICMS!$B:$AE,HLOOKUP($B$3&amp;" "&amp;VLOOKUP('Tabela de Preços'!B71,'Informações Técnicas'!$A:$O,15,0),ICMS!$1:$3,3,0),0)/100,VLOOKUP(VLOOKUP($B71,'Informações Técnicas'!$A:$M,6,0),ICMS!$B:$AE,HLOOKUP($B$3,ICMS!$2:$3,2,0),0)/100))</f>
        <v/>
      </c>
      <c r="G71" s="37" t="str">
        <f>IF(OR($B$3="Escolha o estado",$A$1=""),"",(IFERROR(HLOOKUP($B$3,'Informações Técnicas'!$O$4:$AC$153,VLOOKUP($B71,'Informações Técnicas'!$A:$AC,29,FALSE),FALSE),0)))</f>
        <v/>
      </c>
      <c r="H71" s="48">
        <f>IFERROR(VLOOKUP(B71,'Preços 2017'!$C:$H,6,0),VLOOKUP(B71,'Preços 2017'!$B:$H,7,0))</f>
        <v>24.9</v>
      </c>
      <c r="I71" s="30" t="str">
        <f>IF($A$1='Preços 2017'!$L$2,IFERROR(VLOOKUP('Tabela de Preços'!$B71,'Preços 2017'!$C:$N,10,0),VLOOKUP('Tabela de Preços'!$B71,'Preços 2017'!$B:$N,11,0)),IF($A$1='Preços 2017'!$M$2,IFERROR(VLOOKUP('Tabela de Preços'!$B71,'Preços 2017'!$C:$N,11,0),VLOOKUP('Tabela de Preços'!$B71,'Preços 2017'!$B:$N,12,0)),IF($A$1='Preços 2017'!$N$2,IFERROR(VLOOKUP('Tabela de Preços'!$B71,'Preços 2017'!$C:$N,12,0),VLOOKUP('Tabela de Preços'!$B71,'Preços 2017'!$B:$N,13,0)),"")))</f>
        <v/>
      </c>
      <c r="J71" s="31" t="str">
        <f t="shared" si="75"/>
        <v/>
      </c>
      <c r="K71" s="31" t="str">
        <f t="shared" si="76"/>
        <v/>
      </c>
      <c r="L71" s="31" t="str">
        <f>IFERROR(IF(OR($B$3="Escolha o estado",$A$1=""),"",IF(OR($B$3="SP",$B$3="MG",$B$3="RS",$B$3="PR",$B$3="SC"),(K71*$F71)-(J71*IF(VLOOKUP($B71,'Informações Técnicas'!$A:$O,15,FALSE)="Importado",4%,12%)),IF($B$3="RJ",(K71*$F71)-(J71*14%),IF(OR($B$3="AP"),(K71*$F71)-(J71*IF(VLOOKUP($B71,'Informações Técnicas'!$A:$O,15,FALSE)="importado",4%,7%)),0))))*IF($G71&gt;0,1,0),"")</f>
        <v/>
      </c>
      <c r="M71" s="31" t="str">
        <f>IF($B$3="Escolha o Estado","",IF(IFERROR(VLOOKUP(B71,'Preços 2017'!C:K,9,0),VLOOKUP(B71,'Preços 2017'!B:K,10,0))=22%,'Tabela de Preços'!J71*0.22,0))</f>
        <v/>
      </c>
      <c r="N71" s="31" t="str">
        <f t="shared" si="77"/>
        <v/>
      </c>
      <c r="O71" s="32" t="str">
        <f t="shared" si="8"/>
        <v/>
      </c>
      <c r="P71" s="100" t="str">
        <f>VLOOKUP(B71,[13]PV_Vichy!$A:$C,3,0)</f>
        <v>P1300686</v>
      </c>
      <c r="Q71" s="100"/>
      <c r="R71" s="100"/>
      <c r="S71" s="100"/>
      <c r="T71" s="100"/>
      <c r="U71" s="100"/>
      <c r="V71" s="100"/>
      <c r="W71" s="100"/>
      <c r="X71" s="105"/>
      <c r="Y71" s="19"/>
      <c r="Z71" s="25" t="str">
        <f>VLOOKUP(B71,'Preços 2017'!$C:$E,3,0)</f>
        <v>Importado</v>
      </c>
      <c r="AA71" s="91">
        <f>IF(VLOOKUP(B71,'Preços 2017'!$C:$E,3,0)="Importado",4%,IF($A$1="N/NO/CO/ES","7%",IF($A$1="SP/SUL/MG",12%,IF(VLOOKUP($B71,'Preços 2017'!$C:$G,5,0)&gt;=14%,14%,7%))))</f>
        <v>0.04</v>
      </c>
      <c r="AB71" s="89" t="e">
        <f t="shared" si="9"/>
        <v>#VALUE!</v>
      </c>
      <c r="AC71" s="89" t="e">
        <f t="shared" si="10"/>
        <v>#VALUE!</v>
      </c>
      <c r="AD71" s="25" t="e">
        <f t="shared" si="11"/>
        <v>#VALUE!</v>
      </c>
      <c r="AE71" s="89" t="e">
        <f t="shared" si="12"/>
        <v>#VALUE!</v>
      </c>
      <c r="AF71" s="90" t="e">
        <f t="shared" si="13"/>
        <v>#VALUE!</v>
      </c>
      <c r="AG71" s="122"/>
      <c r="AO71" s="119"/>
      <c r="AP71" s="118"/>
      <c r="AQ71" s="120"/>
      <c r="AR71" s="121"/>
    </row>
    <row r="72" spans="1:44" s="25" customFormat="1" ht="24.95" customHeight="1">
      <c r="A72" s="127" t="s">
        <v>636</v>
      </c>
      <c r="B72" s="34" t="s">
        <v>608</v>
      </c>
      <c r="C72" s="74" t="str">
        <f>VLOOKUP(B72,'Informações Técnicas'!$A:$B,2,0)</f>
        <v>VCY ID.BODY LOCAO SERUM 200G</v>
      </c>
      <c r="D72" s="29" t="str">
        <f>VLOOKUP(B72,'Informações Técnicas'!$A:$C,3,0)</f>
        <v>200 ml</v>
      </c>
      <c r="E72" s="36">
        <f>VLOOKUP(B72,'Informações Técnicas'!$A:$E,5,0)</f>
        <v>7899706135580</v>
      </c>
      <c r="F72" s="50" t="str">
        <f>IF(OR($B$3="Escolha o Estado",$B$3=""),"",IF(OR($B$3="MA",$B$3="RN"),VLOOKUP(VLOOKUP($B72,'Informações Técnicas'!$A:$M,6,0),ICMS!$B:$AE,HLOOKUP($B$3&amp;" "&amp;VLOOKUP('Tabela de Preços'!B72,'Informações Técnicas'!$A:$O,15,0),ICMS!$1:$3,3,0),0)/100,VLOOKUP(VLOOKUP($B72,'Informações Técnicas'!$A:$M,6,0),ICMS!$B:$AE,HLOOKUP($B$3,ICMS!$2:$3,2,0),0)/100))</f>
        <v/>
      </c>
      <c r="G72" s="37" t="str">
        <f>IF(OR($B$3="Escolha o estado",$A$1=""),"",(IFERROR(HLOOKUP($B$3,'Informações Técnicas'!$O$4:$AC$153,VLOOKUP($B72,'Informações Técnicas'!$A:$AC,29,FALSE),FALSE),0)))</f>
        <v/>
      </c>
      <c r="H72" s="48">
        <f>IFERROR(VLOOKUP(B72,'Preços 2017'!$C:$H,6,0),VLOOKUP(B72,'Preços 2017'!$B:$H,7,0))</f>
        <v>79.900000000000006</v>
      </c>
      <c r="I72" s="30" t="str">
        <f>IF($A$1='Preços 2017'!$L$2,IFERROR(VLOOKUP('Tabela de Preços'!$B72,'Preços 2017'!$C:$N,10,0),VLOOKUP('Tabela de Preços'!$B72,'Preços 2017'!$B:$N,11,0)),IF($A$1='Preços 2017'!$M$2,IFERROR(VLOOKUP('Tabela de Preços'!$B72,'Preços 2017'!$C:$N,11,0),VLOOKUP('Tabela de Preços'!$B72,'Preços 2017'!$B:$N,12,0)),IF($A$1='Preços 2017'!$N$2,IFERROR(VLOOKUP('Tabela de Preços'!$B72,'Preços 2017'!$C:$N,12,0),VLOOKUP('Tabela de Preços'!$B72,'Preços 2017'!$B:$N,13,0)),"")))</f>
        <v/>
      </c>
      <c r="J72" s="31" t="str">
        <f t="shared" si="56"/>
        <v/>
      </c>
      <c r="K72" s="31" t="str">
        <f t="shared" si="6"/>
        <v/>
      </c>
      <c r="L72" s="31" t="str">
        <f>IFERROR(IF(OR($B$3="Escolha o estado",$A$1=""),"",IF(OR($B$3="SP",$B$3="MG",$B$3="RS",$B$3="PR",$B$3="SC"),(K72*$F72)-(J72*IF(VLOOKUP($B72,'Informações Técnicas'!$A:$O,15,FALSE)="Importado",4%,12%)),IF($B$3="RJ",(K72*$F72)-(J72*14%),IF(OR($B$3="AP"),(K72*$F72)-(J72*IF(VLOOKUP($B72,'Informações Técnicas'!$A:$O,15,FALSE)="importado",4%,7%)),0))))*IF($G72&gt;0,1,0),"")</f>
        <v/>
      </c>
      <c r="M72" s="31" t="str">
        <f>IF($B$3="Escolha o Estado","",IF(IFERROR(VLOOKUP(B72,'Preços 2017'!C:K,9,0),VLOOKUP(B72,'Preços 2017'!B:K,10,0))=22%,'Tabela de Preços'!J72*0.22,0))</f>
        <v/>
      </c>
      <c r="N72" s="31" t="str">
        <f t="shared" si="7"/>
        <v/>
      </c>
      <c r="O72" s="32" t="str">
        <f t="shared" ref="O72:O74" si="78">IFERROR(IF($B$3="Escolha o estado","",IF(G72=0,AF72/H72,(1-N72/H72))),"")</f>
        <v/>
      </c>
      <c r="P72" s="100" t="str">
        <f>VLOOKUP(B72,[13]PV_Vichy!$A:$C,3,0)</f>
        <v>P1300847</v>
      </c>
      <c r="Q72" s="100"/>
      <c r="R72" s="100"/>
      <c r="S72" s="100"/>
      <c r="T72" s="100"/>
      <c r="U72" s="100"/>
      <c r="V72" s="100"/>
      <c r="W72" s="100"/>
      <c r="X72" s="105"/>
      <c r="Y72" s="19"/>
      <c r="Z72" s="25" t="str">
        <f>VLOOKUP(B72,'Preços 2017'!$C:$E,3,0)</f>
        <v>Nacional</v>
      </c>
      <c r="AA72" s="91">
        <f>IF(VLOOKUP(B72,'Preços 2017'!$C:$E,3,0)="Importado",4%,IF($A$1="N/NO/CO/ES","7%",IF($A$1="SP/SUL/MG",12%,IF(VLOOKUP($B72,'Preços 2017'!$C:$G,5,0)&gt;=14%,14%,7%))))</f>
        <v>0.14000000000000001</v>
      </c>
      <c r="AB72" s="89" t="e">
        <f t="shared" ref="AB72:AB74" si="79">J72/(1-AA72)*AA72</f>
        <v>#VALUE!</v>
      </c>
      <c r="AC72" s="89" t="e">
        <f t="shared" ref="AC72:AC74" si="80">J72-AB72</f>
        <v>#VALUE!</v>
      </c>
      <c r="AD72" s="25" t="e">
        <f t="shared" ref="AD72:AD74" si="81">H72*(1-F72)</f>
        <v>#VALUE!</v>
      </c>
      <c r="AE72" s="89" t="e">
        <f t="shared" ref="AE72:AE74" si="82">AD72-AC72</f>
        <v>#VALUE!</v>
      </c>
      <c r="AF72" s="90" t="e">
        <f t="shared" ref="AF72:AF74" si="83">IF(G72=0,AE72/H72,(1-N72/H72))</f>
        <v>#VALUE!</v>
      </c>
      <c r="AG72" s="122"/>
      <c r="AO72" s="119"/>
      <c r="AP72" s="118"/>
      <c r="AQ72" s="120"/>
      <c r="AR72" s="121"/>
    </row>
    <row r="73" spans="1:44" s="25" customFormat="1" ht="24.95" customHeight="1">
      <c r="A73" s="128"/>
      <c r="B73" s="34" t="s">
        <v>610</v>
      </c>
      <c r="C73" s="74" t="str">
        <f>VLOOKUP(B73,'Informações Técnicas'!$A:$B,2,0)</f>
        <v>VCY ID.BODY PESC,COL,MAO 100G</v>
      </c>
      <c r="D73" s="29" t="str">
        <f>VLOOKUP(B73,'Informações Técnicas'!$A:$C,3,0)</f>
        <v>100 g</v>
      </c>
      <c r="E73" s="36">
        <f>VLOOKUP(B73,'Informações Técnicas'!$A:$E,5,0)</f>
        <v>7899706138970</v>
      </c>
      <c r="F73" s="50" t="str">
        <f>IF(OR($B$3="Escolha o Estado",$B$3=""),"",IF(OR($B$3="MA",$B$3="RN"),VLOOKUP(VLOOKUP($B73,'Informações Técnicas'!$A:$M,6,0),ICMS!$B:$AE,HLOOKUP($B$3&amp;" "&amp;VLOOKUP('Tabela de Preços'!B73,'Informações Técnicas'!$A:$O,15,0),ICMS!$1:$3,3,0),0)/100,VLOOKUP(VLOOKUP($B73,'Informações Técnicas'!$A:$M,6,0),ICMS!$B:$AE,HLOOKUP($B$3,ICMS!$2:$3,2,0),0)/100))</f>
        <v/>
      </c>
      <c r="G73" s="37" t="str">
        <f>IF(OR($B$3="Escolha o estado",$A$1=""),"",(IFERROR(HLOOKUP($B$3,'Informações Técnicas'!$O$4:$AC$153,VLOOKUP($B73,'Informações Técnicas'!$A:$AC,29,FALSE),FALSE),0)))</f>
        <v/>
      </c>
      <c r="H73" s="48">
        <f>IFERROR(VLOOKUP(B73,'Preços 2017'!$C:$H,6,0),VLOOKUP(B73,'Preços 2017'!$B:$H,7,0))</f>
        <v>89.9</v>
      </c>
      <c r="I73" s="30" t="str">
        <f>IF($A$1='Preços 2017'!$L$2,IFERROR(VLOOKUP('Tabela de Preços'!$B73,'Preços 2017'!$C:$N,10,0),VLOOKUP('Tabela de Preços'!$B73,'Preços 2017'!$B:$N,11,0)),IF($A$1='Preços 2017'!$M$2,IFERROR(VLOOKUP('Tabela de Preços'!$B73,'Preços 2017'!$C:$N,11,0),VLOOKUP('Tabela de Preços'!$B73,'Preços 2017'!$B:$N,12,0)),IF($A$1='Preços 2017'!$N$2,IFERROR(VLOOKUP('Tabela de Preços'!$B73,'Preços 2017'!$C:$N,12,0),VLOOKUP('Tabela de Preços'!$B73,'Preços 2017'!$B:$N,13,0)),"")))</f>
        <v/>
      </c>
      <c r="J73" s="31" t="str">
        <f t="shared" si="56"/>
        <v/>
      </c>
      <c r="K73" s="31" t="str">
        <f t="shared" si="6"/>
        <v/>
      </c>
      <c r="L73" s="31" t="str">
        <f>IFERROR(IF(OR($B$3="Escolha o estado",$A$1=""),"",IF(OR($B$3="SP",$B$3="MG",$B$3="RS",$B$3="PR",$B$3="SC"),(K73*$F73)-(J73*IF(VLOOKUP($B73,'Informações Técnicas'!$A:$O,15,FALSE)="Importado",4%,12%)),IF($B$3="RJ",(K73*$F73)-(J73*14%),IF(OR($B$3="AP"),(K73*$F73)-(J73*IF(VLOOKUP($B73,'Informações Técnicas'!$A:$O,15,FALSE)="importado",4%,7%)),0))))*IF($G73&gt;0,1,0),"")</f>
        <v/>
      </c>
      <c r="M73" s="31" t="str">
        <f>IF($B$3="Escolha o Estado","",IF(IFERROR(VLOOKUP(B73,'Preços 2017'!C:K,9,0),VLOOKUP(B73,'Preços 2017'!B:K,10,0))=22%,'Tabela de Preços'!J73*0.22,0))</f>
        <v/>
      </c>
      <c r="N73" s="31" t="str">
        <f t="shared" ref="N73:N74" si="84">IF(OR($B$3="Escolha o estado",$A$1=""),"",IF(G73&gt;0,J73+L73+M73,J73+L73+M73))</f>
        <v/>
      </c>
      <c r="O73" s="32" t="str">
        <f t="shared" si="78"/>
        <v/>
      </c>
      <c r="P73" s="100" t="str">
        <f>VLOOKUP(B73,[13]PV_Vichy!$A:$C,3,0)</f>
        <v>P1300989</v>
      </c>
      <c r="Q73" s="100"/>
      <c r="R73" s="100"/>
      <c r="S73" s="100"/>
      <c r="T73" s="100"/>
      <c r="U73" s="100"/>
      <c r="V73" s="100"/>
      <c r="W73" s="100"/>
      <c r="X73" s="105"/>
      <c r="Y73" s="19"/>
      <c r="Z73" s="25" t="str">
        <f>VLOOKUP(B73,'Preços 2017'!$C:$E,3,0)</f>
        <v>Nacional</v>
      </c>
      <c r="AA73" s="91">
        <f>IF(VLOOKUP(B73,'Preços 2017'!$C:$E,3,0)="Importado",4%,IF($A$1="N/NO/CO/ES","7%",IF($A$1="SP/SUL/MG",12%,IF(VLOOKUP($B73,'Preços 2017'!$C:$G,5,0)&gt;=14%,14%,7%))))</f>
        <v>0.14000000000000001</v>
      </c>
      <c r="AB73" s="89" t="e">
        <f t="shared" si="79"/>
        <v>#VALUE!</v>
      </c>
      <c r="AC73" s="89" t="e">
        <f t="shared" si="80"/>
        <v>#VALUE!</v>
      </c>
      <c r="AD73" s="25" t="e">
        <f t="shared" si="81"/>
        <v>#VALUE!</v>
      </c>
      <c r="AE73" s="89" t="e">
        <f t="shared" si="82"/>
        <v>#VALUE!</v>
      </c>
      <c r="AF73" s="90" t="e">
        <f t="shared" si="83"/>
        <v>#VALUE!</v>
      </c>
      <c r="AG73" s="122"/>
      <c r="AO73" s="119"/>
      <c r="AP73" s="118"/>
      <c r="AQ73" s="120"/>
      <c r="AR73" s="121"/>
    </row>
    <row r="74" spans="1:44" s="25" customFormat="1" ht="33.75" customHeight="1">
      <c r="A74" s="94" t="s">
        <v>127</v>
      </c>
      <c r="B74" s="34" t="s">
        <v>195</v>
      </c>
      <c r="C74" s="74" t="str">
        <f>VLOOKUP(B74,'Informações Técnicas'!$A:$B,2,0)</f>
        <v>VCY DEO HOMME 72H R.ON 50ML</v>
      </c>
      <c r="D74" s="29" t="str">
        <f>VLOOKUP(B74,'Informações Técnicas'!$A:$C,3,0)</f>
        <v>50 ml</v>
      </c>
      <c r="E74" s="36">
        <f>VLOOKUP(B74,'Informações Técnicas'!$A:$E,5,0)</f>
        <v>3337871320362</v>
      </c>
      <c r="F74" s="50" t="str">
        <f>IF(OR($B$3="Escolha o Estado",$B$3=""),"",IF(OR($B$3="MA",$B$3="RN"),VLOOKUP(VLOOKUP($B74,'Informações Técnicas'!$A:$M,6,0),ICMS!$B:$AE,HLOOKUP($B$3&amp;" "&amp;VLOOKUP('Tabela de Preços'!B74,'Informações Técnicas'!$A:$O,15,0),ICMS!$1:$3,3,0),0)/100,VLOOKUP(VLOOKUP($B74,'Informações Técnicas'!$A:$M,6,0),ICMS!$B:$AE,HLOOKUP($B$3,ICMS!$2:$3,2,0),0)/100))</f>
        <v/>
      </c>
      <c r="G74" s="37" t="str">
        <f>IF(OR($B$3="Escolha o estado",$A$1=""),"",(IFERROR(HLOOKUP($B$3,'Informações Técnicas'!$O$4:$AC$153,VLOOKUP($B74,'Informações Técnicas'!$A:$AC,29,FALSE),FALSE),0)))</f>
        <v/>
      </c>
      <c r="H74" s="48">
        <f>IFERROR(VLOOKUP(B74,'Preços 2017'!$C:$H,6,0),VLOOKUP(B74,'Preços 2017'!$B:$H,7,0))</f>
        <v>69.900000000000006</v>
      </c>
      <c r="I74" s="30" t="str">
        <f>IF($A$1='Preços 2017'!$L$2,IFERROR(VLOOKUP('Tabela de Preços'!$B74,'Preços 2017'!$C:$N,10,0),VLOOKUP('Tabela de Preços'!$B74,'Preços 2017'!$B:$N,11,0)),IF($A$1='Preços 2017'!$M$2,IFERROR(VLOOKUP('Tabela de Preços'!$B74,'Preços 2017'!$C:$N,11,0),VLOOKUP('Tabela de Preços'!$B74,'Preços 2017'!$B:$N,12,0)),IF($A$1='Preços 2017'!$N$2,IFERROR(VLOOKUP('Tabela de Preços'!$B74,'Preços 2017'!$C:$N,12,0),VLOOKUP('Tabela de Preços'!$B74,'Preços 2017'!$B:$N,13,0)),"")))</f>
        <v/>
      </c>
      <c r="J74" s="31" t="str">
        <f t="shared" ref="J74" si="85">IFERROR(IF($B$3="Escolha o Estado","",(I74*(1-$B$4-(IF(F74&lt;17%,0,F74-17%))))),"")</f>
        <v/>
      </c>
      <c r="K74" s="31" t="str">
        <f t="shared" ref="K74" si="86">IF(OR($B$3="Escolha o estado",$A$1=""),"",IF(OR($B$3="RJ",$B$3="SP",$B$3="MG",$B$3="RS",$B$3="SC",$B$3="AP",$B$3="PR"),IFERROR((J74+M74)*(1+G74),0),0))</f>
        <v/>
      </c>
      <c r="L74" s="31" t="str">
        <f>IFERROR(IF(OR($B$3="Escolha o estado",$A$1=""),"",IF(OR($B$3="SP",$B$3="MG",$B$3="RS",$B$3="PR",$B$3="SC"),(K74*$F74)-(J74*IF(VLOOKUP($B74,'Informações Técnicas'!$A:$O,15,FALSE)="Importado",4%,12%)),IF($B$3="RJ",(K74*$F74)-(J74*14%),IF(OR($B$3="AP"),(K74*$F74)-(J74*IF(VLOOKUP($B74,'Informações Técnicas'!$A:$O,15,FALSE)="importado",4%,7%)),0))))*IF($G74&gt;0,1,0),"")</f>
        <v/>
      </c>
      <c r="M74" s="31" t="str">
        <f>IF($B$3="Escolha o Estado","",IF(IFERROR(VLOOKUP(B74,'Preços 2017'!C:K,9,0),VLOOKUP(B74,'Preços 2017'!B:K,10,0))=22%,'Tabela de Preços'!J74*0.22,0))</f>
        <v/>
      </c>
      <c r="N74" s="31" t="str">
        <f t="shared" si="84"/>
        <v/>
      </c>
      <c r="O74" s="32" t="str">
        <f t="shared" si="78"/>
        <v/>
      </c>
      <c r="P74" s="100" t="str">
        <f>VLOOKUP(B74,[13]PV_Vichy!$A:$C,3,0)</f>
        <v>P1300433</v>
      </c>
      <c r="Q74" s="100"/>
      <c r="R74" s="100"/>
      <c r="S74" s="100"/>
      <c r="T74" s="100"/>
      <c r="U74" s="100"/>
      <c r="V74" s="100"/>
      <c r="W74" s="100"/>
      <c r="X74" s="105"/>
      <c r="Y74" s="19"/>
      <c r="Z74" s="25" t="str">
        <f>VLOOKUP(B74,'Preços 2017'!$C:$E,3,0)</f>
        <v>Importado</v>
      </c>
      <c r="AA74" s="91">
        <f>IF(VLOOKUP(B74,'Preços 2017'!$C:$E,3,0)="Importado",4%,IF($A$1="N/NO/CO/ES","7%",IF($A$1="SP/SUL/MG",12%,IF(VLOOKUP($B74,'Preços 2017'!$C:$G,5,0)&gt;=14%,14%,7%))))</f>
        <v>0.04</v>
      </c>
      <c r="AB74" s="89" t="e">
        <f t="shared" si="79"/>
        <v>#VALUE!</v>
      </c>
      <c r="AC74" s="89" t="e">
        <f t="shared" si="80"/>
        <v>#VALUE!</v>
      </c>
      <c r="AD74" s="25" t="e">
        <f t="shared" si="81"/>
        <v>#VALUE!</v>
      </c>
      <c r="AE74" s="89" t="e">
        <f t="shared" si="82"/>
        <v>#VALUE!</v>
      </c>
      <c r="AF74" s="90" t="e">
        <f t="shared" si="83"/>
        <v>#VALUE!</v>
      </c>
      <c r="AG74" s="122"/>
      <c r="AO74" s="119"/>
      <c r="AP74" s="118"/>
      <c r="AQ74" s="120"/>
      <c r="AR74" s="121"/>
    </row>
    <row r="75" spans="1:44">
      <c r="AK75" s="25"/>
      <c r="AL75" s="25"/>
      <c r="AM75" s="25"/>
    </row>
  </sheetData>
  <sheetProtection algorithmName="SHA-512" hashValue="EFn/SZE05oylIwIad+qiFnd2LsC+C5KnvfAXoI3VvTr0EQdBCQldzDTbK23uIAa421l+zim0vLo1cHYuxydSww==" saltValue="8VzbBlqvGNQ05UQF8COaag==" spinCount="100000" sheet="1" autoFilter="0"/>
  <autoFilter ref="A6:O74"/>
  <mergeCells count="10">
    <mergeCell ref="A21:A29"/>
    <mergeCell ref="F5:O5"/>
    <mergeCell ref="A7:A9"/>
    <mergeCell ref="A10:A20"/>
    <mergeCell ref="A30:A41"/>
    <mergeCell ref="A42:A47"/>
    <mergeCell ref="A48:A57"/>
    <mergeCell ref="A58:A68"/>
    <mergeCell ref="A72:A73"/>
    <mergeCell ref="A69:A71"/>
  </mergeCells>
  <conditionalFormatting sqref="F7:F10 F32:F33 F30 F72:F74 F36:F37 F14:F25 F49:F67">
    <cfRule type="cellIs" dxfId="86" priority="420" operator="equal">
      <formula>0</formula>
    </cfRule>
    <cfRule type="containsBlanks" dxfId="85" priority="422">
      <formula>LEN(TRIM(F7))=0</formula>
    </cfRule>
  </conditionalFormatting>
  <conditionalFormatting sqref="J24:K25 G8:G10 I7:O7 M32:M33 I32:K33 I8:M10 I35 I30:M30 I72:N74 N68:N71 I24:I29 G72:G74 L67:L71 M67:N67 I67:K67 M36:M37 I36:K37 L18:L29 I18:K23 M18:M25 I14:M17 G14:G30 I49:K60 M49:M60 L32:L60 N8:N60 G32:G67 I61:N66 O8:O74">
    <cfRule type="containsBlanks" dxfId="84" priority="389">
      <formula>LEN(TRIM(G7))=0</formula>
    </cfRule>
  </conditionalFormatting>
  <conditionalFormatting sqref="F35">
    <cfRule type="cellIs" dxfId="83" priority="343" operator="equal">
      <formula>0</formula>
    </cfRule>
    <cfRule type="containsBlanks" dxfId="82" priority="344">
      <formula>LEN(TRIM(F35))=0</formula>
    </cfRule>
  </conditionalFormatting>
  <conditionalFormatting sqref="J35:K35 M35">
    <cfRule type="containsBlanks" dxfId="81" priority="342">
      <formula>LEN(TRIM(J35))=0</formula>
    </cfRule>
  </conditionalFormatting>
  <conditionalFormatting sqref="G7">
    <cfRule type="containsBlanks" dxfId="80" priority="324">
      <formula>LEN(TRIM(G7))=0</formula>
    </cfRule>
  </conditionalFormatting>
  <conditionalFormatting sqref="F26:F29">
    <cfRule type="cellIs" dxfId="79" priority="321" operator="equal">
      <formula>0</formula>
    </cfRule>
    <cfRule type="containsBlanks" dxfId="78" priority="322">
      <formula>LEN(TRIM(F26))=0</formula>
    </cfRule>
  </conditionalFormatting>
  <conditionalFormatting sqref="J26:K29 M26:M29">
    <cfRule type="containsBlanks" dxfId="77" priority="320">
      <formula>LEN(TRIM(J26))=0</formula>
    </cfRule>
  </conditionalFormatting>
  <conditionalFormatting sqref="F38">
    <cfRule type="cellIs" dxfId="76" priority="295" operator="equal">
      <formula>0</formula>
    </cfRule>
    <cfRule type="containsBlanks" dxfId="75" priority="296">
      <formula>LEN(TRIM(F38))=0</formula>
    </cfRule>
  </conditionalFormatting>
  <conditionalFormatting sqref="J38:K38 M38">
    <cfRule type="containsBlanks" dxfId="74" priority="294">
      <formula>LEN(TRIM(J38))=0</formula>
    </cfRule>
  </conditionalFormatting>
  <conditionalFormatting sqref="I38">
    <cfRule type="containsBlanks" dxfId="73" priority="291">
      <formula>LEN(TRIM(I38))=0</formula>
    </cfRule>
  </conditionalFormatting>
  <conditionalFormatting sqref="F39">
    <cfRule type="cellIs" dxfId="72" priority="289" operator="equal">
      <formula>0</formula>
    </cfRule>
    <cfRule type="containsBlanks" dxfId="71" priority="290">
      <formula>LEN(TRIM(F39))=0</formula>
    </cfRule>
  </conditionalFormatting>
  <conditionalFormatting sqref="J39:K39 M39">
    <cfRule type="containsBlanks" dxfId="70" priority="288">
      <formula>LEN(TRIM(J39))=0</formula>
    </cfRule>
  </conditionalFormatting>
  <conditionalFormatting sqref="I39">
    <cfRule type="containsBlanks" dxfId="69" priority="285">
      <formula>LEN(TRIM(I39))=0</formula>
    </cfRule>
  </conditionalFormatting>
  <conditionalFormatting sqref="F40">
    <cfRule type="cellIs" dxfId="68" priority="277" operator="equal">
      <formula>0</formula>
    </cfRule>
    <cfRule type="containsBlanks" dxfId="67" priority="278">
      <formula>LEN(TRIM(F40))=0</formula>
    </cfRule>
  </conditionalFormatting>
  <conditionalFormatting sqref="J40:K40 M40">
    <cfRule type="containsBlanks" dxfId="66" priority="276">
      <formula>LEN(TRIM(J40))=0</formula>
    </cfRule>
  </conditionalFormatting>
  <conditionalFormatting sqref="I40">
    <cfRule type="containsBlanks" dxfId="65" priority="273">
      <formula>LEN(TRIM(I40))=0</formula>
    </cfRule>
  </conditionalFormatting>
  <conditionalFormatting sqref="F42">
    <cfRule type="cellIs" dxfId="64" priority="265" operator="equal">
      <formula>0</formula>
    </cfRule>
    <cfRule type="containsBlanks" dxfId="63" priority="266">
      <formula>LEN(TRIM(F42))=0</formula>
    </cfRule>
  </conditionalFormatting>
  <conditionalFormatting sqref="J42:K42 M42">
    <cfRule type="containsBlanks" dxfId="62" priority="264">
      <formula>LEN(TRIM(J42))=0</formula>
    </cfRule>
  </conditionalFormatting>
  <conditionalFormatting sqref="I42">
    <cfRule type="containsBlanks" dxfId="61" priority="261">
      <formula>LEN(TRIM(I42))=0</formula>
    </cfRule>
  </conditionalFormatting>
  <conditionalFormatting sqref="F43">
    <cfRule type="cellIs" dxfId="60" priority="259" operator="equal">
      <formula>0</formula>
    </cfRule>
    <cfRule type="containsBlanks" dxfId="59" priority="260">
      <formula>LEN(TRIM(F43))=0</formula>
    </cfRule>
  </conditionalFormatting>
  <conditionalFormatting sqref="J43:K43 M43">
    <cfRule type="containsBlanks" dxfId="58" priority="258">
      <formula>LEN(TRIM(J43))=0</formula>
    </cfRule>
  </conditionalFormatting>
  <conditionalFormatting sqref="I43">
    <cfRule type="containsBlanks" dxfId="57" priority="255">
      <formula>LEN(TRIM(I43))=0</formula>
    </cfRule>
  </conditionalFormatting>
  <conditionalFormatting sqref="F44">
    <cfRule type="cellIs" dxfId="56" priority="253" operator="equal">
      <formula>0</formula>
    </cfRule>
    <cfRule type="containsBlanks" dxfId="55" priority="254">
      <formula>LEN(TRIM(F44))=0</formula>
    </cfRule>
  </conditionalFormatting>
  <conditionalFormatting sqref="J44:K44 M44">
    <cfRule type="containsBlanks" dxfId="54" priority="252">
      <formula>LEN(TRIM(J44))=0</formula>
    </cfRule>
  </conditionalFormatting>
  <conditionalFormatting sqref="I44">
    <cfRule type="containsBlanks" dxfId="53" priority="249">
      <formula>LEN(TRIM(I44))=0</formula>
    </cfRule>
  </conditionalFormatting>
  <conditionalFormatting sqref="F45">
    <cfRule type="cellIs" dxfId="52" priority="247" operator="equal">
      <formula>0</formula>
    </cfRule>
    <cfRule type="containsBlanks" dxfId="51" priority="248">
      <formula>LEN(TRIM(F45))=0</formula>
    </cfRule>
  </conditionalFormatting>
  <conditionalFormatting sqref="J45:K45 M45">
    <cfRule type="containsBlanks" dxfId="50" priority="246">
      <formula>LEN(TRIM(J45))=0</formula>
    </cfRule>
  </conditionalFormatting>
  <conditionalFormatting sqref="I45">
    <cfRule type="containsBlanks" dxfId="49" priority="243">
      <formula>LEN(TRIM(I45))=0</formula>
    </cfRule>
  </conditionalFormatting>
  <conditionalFormatting sqref="F46">
    <cfRule type="cellIs" dxfId="48" priority="241" operator="equal">
      <formula>0</formula>
    </cfRule>
    <cfRule type="containsBlanks" dxfId="47" priority="242">
      <formula>LEN(TRIM(F46))=0</formula>
    </cfRule>
  </conditionalFormatting>
  <conditionalFormatting sqref="J46:K46 M46">
    <cfRule type="containsBlanks" dxfId="46" priority="240">
      <formula>LEN(TRIM(J46))=0</formula>
    </cfRule>
  </conditionalFormatting>
  <conditionalFormatting sqref="I46">
    <cfRule type="containsBlanks" dxfId="45" priority="237">
      <formula>LEN(TRIM(I46))=0</formula>
    </cfRule>
  </conditionalFormatting>
  <conditionalFormatting sqref="F47">
    <cfRule type="cellIs" dxfId="44" priority="235" operator="equal">
      <formula>0</formula>
    </cfRule>
    <cfRule type="containsBlanks" dxfId="43" priority="236">
      <formula>LEN(TRIM(F47))=0</formula>
    </cfRule>
  </conditionalFormatting>
  <conditionalFormatting sqref="J47:K47 M47">
    <cfRule type="containsBlanks" dxfId="42" priority="234">
      <formula>LEN(TRIM(J47))=0</formula>
    </cfRule>
  </conditionalFormatting>
  <conditionalFormatting sqref="I47">
    <cfRule type="containsBlanks" dxfId="41" priority="231">
      <formula>LEN(TRIM(I47))=0</formula>
    </cfRule>
  </conditionalFormatting>
  <conditionalFormatting sqref="F48">
    <cfRule type="cellIs" dxfId="40" priority="200" operator="equal">
      <formula>0</formula>
    </cfRule>
    <cfRule type="containsBlanks" dxfId="39" priority="201">
      <formula>LEN(TRIM(F48))=0</formula>
    </cfRule>
  </conditionalFormatting>
  <conditionalFormatting sqref="I48:K48 M48">
    <cfRule type="containsBlanks" dxfId="38" priority="199">
      <formula>LEN(TRIM(I48))=0</formula>
    </cfRule>
  </conditionalFormatting>
  <conditionalFormatting sqref="F34">
    <cfRule type="cellIs" dxfId="37" priority="197" operator="equal">
      <formula>0</formula>
    </cfRule>
    <cfRule type="containsBlanks" dxfId="36" priority="198">
      <formula>LEN(TRIM(F34))=0</formula>
    </cfRule>
  </conditionalFormatting>
  <conditionalFormatting sqref="I34:K34 M34">
    <cfRule type="containsBlanks" dxfId="35" priority="196">
      <formula>LEN(TRIM(I34))=0</formula>
    </cfRule>
  </conditionalFormatting>
  <conditionalFormatting sqref="F41">
    <cfRule type="cellIs" dxfId="34" priority="194" operator="equal">
      <formula>0</formula>
    </cfRule>
    <cfRule type="containsBlanks" dxfId="33" priority="195">
      <formula>LEN(TRIM(F41))=0</formula>
    </cfRule>
  </conditionalFormatting>
  <conditionalFormatting sqref="J41:K41 M41">
    <cfRule type="containsBlanks" dxfId="32" priority="193">
      <formula>LEN(TRIM(J41))=0</formula>
    </cfRule>
  </conditionalFormatting>
  <conditionalFormatting sqref="I41">
    <cfRule type="containsBlanks" dxfId="31" priority="190">
      <formula>LEN(TRIM(I41))=0</formula>
    </cfRule>
  </conditionalFormatting>
  <conditionalFormatting sqref="F68:F71">
    <cfRule type="cellIs" dxfId="30" priority="151" operator="equal">
      <formula>0</formula>
    </cfRule>
    <cfRule type="containsBlanks" dxfId="29" priority="152">
      <formula>LEN(TRIM(F68))=0</formula>
    </cfRule>
  </conditionalFormatting>
  <conditionalFormatting sqref="I68:K71 G68:G71 M68:M71">
    <cfRule type="containsBlanks" dxfId="28" priority="150">
      <formula>LEN(TRIM(G68))=0</formula>
    </cfRule>
  </conditionalFormatting>
  <conditionalFormatting sqref="F11">
    <cfRule type="cellIs" dxfId="27" priority="123" operator="equal">
      <formula>0</formula>
    </cfRule>
    <cfRule type="containsBlanks" dxfId="26" priority="124">
      <formula>LEN(TRIM(F11))=0</formula>
    </cfRule>
  </conditionalFormatting>
  <conditionalFormatting sqref="I11:M11 G11">
    <cfRule type="containsBlanks" dxfId="25" priority="122">
      <formula>LEN(TRIM(G11))=0</formula>
    </cfRule>
  </conditionalFormatting>
  <conditionalFormatting sqref="F12">
    <cfRule type="cellIs" dxfId="24" priority="120" operator="equal">
      <formula>0</formula>
    </cfRule>
    <cfRule type="containsBlanks" dxfId="23" priority="121">
      <formula>LEN(TRIM(F12))=0</formula>
    </cfRule>
  </conditionalFormatting>
  <conditionalFormatting sqref="I12:M12 G12">
    <cfRule type="containsBlanks" dxfId="22" priority="119">
      <formula>LEN(TRIM(G12))=0</formula>
    </cfRule>
  </conditionalFormatting>
  <conditionalFormatting sqref="F13">
    <cfRule type="cellIs" dxfId="21" priority="108" operator="equal">
      <formula>0</formula>
    </cfRule>
    <cfRule type="containsBlanks" dxfId="20" priority="109">
      <formula>LEN(TRIM(F13))=0</formula>
    </cfRule>
  </conditionalFormatting>
  <conditionalFormatting sqref="I13:M13 G13">
    <cfRule type="containsBlanks" dxfId="19" priority="107">
      <formula>LEN(TRIM(G13))=0</formula>
    </cfRule>
  </conditionalFormatting>
  <conditionalFormatting sqref="F31">
    <cfRule type="cellIs" dxfId="18" priority="58" operator="equal">
      <formula>0</formula>
    </cfRule>
    <cfRule type="containsBlanks" dxfId="17" priority="59">
      <formula>LEN(TRIM(F31))=0</formula>
    </cfRule>
  </conditionalFormatting>
  <conditionalFormatting sqref="G31 I31:M31">
    <cfRule type="containsBlanks" dxfId="16" priority="57">
      <formula>LEN(TRIM(G31))=0</formula>
    </cfRule>
  </conditionalFormatting>
  <conditionalFormatting sqref="B29">
    <cfRule type="duplicateValues" dxfId="15" priority="17"/>
  </conditionalFormatting>
  <conditionalFormatting sqref="B30:B60 B1:B28 B62:B1048576">
    <cfRule type="duplicateValues" dxfId="14" priority="426"/>
  </conditionalFormatting>
  <conditionalFormatting sqref="B61">
    <cfRule type="duplicateValues" dxfId="13" priority="1"/>
  </conditionalFormatting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nforme o Estado">
          <x14:formula1>
            <xm:f>Plan1!$A:$A</xm:f>
          </x14:formula1>
          <xm:sqref>B3</xm:sqref>
        </x14:dataValidation>
        <x14:dataValidation type="list" allowBlank="1" showInputMessage="1" showErrorMessage="1">
          <x14:formula1>
            <xm:f>ICMS!$B$31:$B$34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A10" sqref="A10"/>
    </sheetView>
  </sheetViews>
  <sheetFormatPr defaultRowHeight="15"/>
  <cols>
    <col min="2" max="2" width="31.140625" bestFit="1" customWidth="1"/>
    <col min="4" max="4" width="14.140625" bestFit="1" customWidth="1"/>
    <col min="9" max="9" width="12.42578125" bestFit="1" customWidth="1"/>
  </cols>
  <sheetData>
    <row r="2" spans="1:9">
      <c r="A2" s="68"/>
      <c r="B2" s="68"/>
      <c r="C2" s="68"/>
      <c r="D2" s="68"/>
      <c r="E2" s="68"/>
      <c r="F2" s="68"/>
    </row>
    <row r="3" spans="1:9">
      <c r="A3" s="68"/>
      <c r="B3" s="68"/>
      <c r="C3" s="68"/>
      <c r="D3" s="68"/>
      <c r="E3" s="68" t="s">
        <v>1206</v>
      </c>
      <c r="F3" s="68" t="s">
        <v>1207</v>
      </c>
    </row>
    <row r="4" spans="1:9" ht="15.75">
      <c r="A4" s="34" t="s">
        <v>195</v>
      </c>
      <c r="B4" s="74" t="s">
        <v>521</v>
      </c>
      <c r="C4" s="29" t="s">
        <v>16</v>
      </c>
      <c r="D4" s="36">
        <v>3337871320362</v>
      </c>
      <c r="E4" s="48">
        <v>72.900000000000006</v>
      </c>
      <c r="F4" s="68">
        <v>69.900000000000006</v>
      </c>
      <c r="G4" t="s">
        <v>1208</v>
      </c>
      <c r="H4">
        <f>VLOOKUP(A4,'Tabela de Preços'!B6:H74,7,0)</f>
        <v>69.900000000000006</v>
      </c>
      <c r="I4" t="b">
        <f>H4=F4</f>
        <v>1</v>
      </c>
    </row>
    <row r="5" spans="1:9">
      <c r="A5" s="68"/>
      <c r="B5" s="68"/>
      <c r="C5" s="68"/>
      <c r="D5" s="68"/>
      <c r="E5" s="68"/>
      <c r="F5" s="68"/>
    </row>
    <row r="6" spans="1:9" ht="15.75">
      <c r="A6" s="34" t="s">
        <v>751</v>
      </c>
      <c r="B6" s="74" t="s">
        <v>752</v>
      </c>
      <c r="C6" s="29" t="s">
        <v>863</v>
      </c>
      <c r="D6" s="36">
        <v>7899706149037</v>
      </c>
      <c r="E6" s="48">
        <v>94.9</v>
      </c>
      <c r="F6" s="68">
        <v>89.9</v>
      </c>
      <c r="G6" t="s">
        <v>1208</v>
      </c>
      <c r="H6" s="68">
        <f>VLOOKUP(A6,'Tabela de Preços'!B8:H76,7,0)</f>
        <v>89.9</v>
      </c>
      <c r="I6" s="68" t="b">
        <f>H6=F6</f>
        <v>1</v>
      </c>
    </row>
    <row r="7" spans="1:9">
      <c r="A7" s="68"/>
      <c r="B7" s="68"/>
      <c r="C7" s="68"/>
      <c r="D7" s="68"/>
      <c r="E7" s="68"/>
      <c r="F7" s="68"/>
    </row>
    <row r="8" spans="1:9" ht="15.75">
      <c r="A8" s="33" t="s">
        <v>893</v>
      </c>
      <c r="B8" s="74" t="s">
        <v>1180</v>
      </c>
      <c r="C8" s="29" t="s">
        <v>862</v>
      </c>
      <c r="D8" s="36">
        <v>7899706149112</v>
      </c>
      <c r="E8" s="48">
        <v>85.9</v>
      </c>
      <c r="F8" s="68">
        <v>84.9</v>
      </c>
      <c r="G8" t="s">
        <v>1208</v>
      </c>
      <c r="H8" s="68">
        <f>VLOOKUP(A8,'Tabela de Preços'!B10:H78,7,0)</f>
        <v>84.9</v>
      </c>
      <c r="I8" s="68" t="b">
        <f>H8=F8</f>
        <v>1</v>
      </c>
    </row>
    <row r="9" spans="1:9">
      <c r="A9" s="68"/>
      <c r="B9" s="68"/>
      <c r="C9" s="68"/>
      <c r="D9" s="68"/>
      <c r="E9" s="68"/>
      <c r="F9" s="68"/>
      <c r="H9" s="68" t="e">
        <f>VLOOKUP(A9,'Tabela de Preços'!B11:H79,7,0)</f>
        <v>#N/A</v>
      </c>
      <c r="I9" s="68" t="e">
        <f>H9=F9</f>
        <v>#N/A</v>
      </c>
    </row>
    <row r="10" spans="1:9" ht="15.75">
      <c r="A10" s="34" t="s">
        <v>886</v>
      </c>
      <c r="B10" s="74" t="s">
        <v>714</v>
      </c>
      <c r="C10" s="29" t="s">
        <v>53</v>
      </c>
      <c r="D10" s="36">
        <v>7899026493162</v>
      </c>
      <c r="E10" s="48">
        <v>79.900000000000006</v>
      </c>
      <c r="F10" s="68">
        <v>84.9</v>
      </c>
      <c r="G10" t="s">
        <v>1208</v>
      </c>
      <c r="H10" s="68">
        <f>VLOOKUP(A10,'Tabela de Preços'!B12:H80,7,0)</f>
        <v>84.9</v>
      </c>
      <c r="I10" s="68" t="b">
        <f>H10=F10</f>
        <v>1</v>
      </c>
    </row>
    <row r="11" spans="1:9">
      <c r="A11" s="68"/>
      <c r="B11" s="68"/>
      <c r="C11" s="68"/>
      <c r="D11" s="68"/>
      <c r="E11" s="68"/>
      <c r="F11" s="68"/>
    </row>
    <row r="12" spans="1:9" ht="15.75">
      <c r="A12" s="33" t="s">
        <v>892</v>
      </c>
      <c r="B12" s="74" t="s">
        <v>1181</v>
      </c>
      <c r="C12" s="29" t="s">
        <v>862</v>
      </c>
      <c r="D12" s="36">
        <v>7899706146968</v>
      </c>
      <c r="E12" s="48">
        <v>64.900000000000006</v>
      </c>
      <c r="F12" s="68">
        <v>69.900000000000006</v>
      </c>
      <c r="G12" t="s">
        <v>1208</v>
      </c>
      <c r="H12" s="68">
        <f>VLOOKUP(A12,'Tabela de Preços'!B14:H82,7,0)</f>
        <v>69.900000000000006</v>
      </c>
      <c r="I12" s="68" t="b">
        <f>H12=F12</f>
        <v>1</v>
      </c>
    </row>
    <row r="13" spans="1:9">
      <c r="A13" s="68"/>
      <c r="B13" s="68"/>
      <c r="C13" s="68"/>
      <c r="D13" s="68"/>
      <c r="E13" s="68"/>
      <c r="F13" s="68"/>
    </row>
    <row r="14" spans="1:9" ht="15.75">
      <c r="A14" s="33" t="s">
        <v>891</v>
      </c>
      <c r="B14" s="74" t="s">
        <v>622</v>
      </c>
      <c r="C14" s="29" t="s">
        <v>862</v>
      </c>
      <c r="D14" s="36">
        <v>7899706147095</v>
      </c>
      <c r="E14" s="48">
        <v>54.9</v>
      </c>
      <c r="F14" s="68">
        <v>59.9</v>
      </c>
      <c r="G14" t="s">
        <v>1208</v>
      </c>
      <c r="H14" s="68">
        <f>VLOOKUP(A14,'Tabela de Preços'!B16:H84,7,0)</f>
        <v>59.9</v>
      </c>
      <c r="I14" s="68" t="b">
        <f>H14=F14</f>
        <v>1</v>
      </c>
    </row>
  </sheetData>
  <conditionalFormatting sqref="A4">
    <cfRule type="duplicateValues" dxfId="12" priority="6"/>
  </conditionalFormatting>
  <conditionalFormatting sqref="A6">
    <cfRule type="duplicateValues" dxfId="11" priority="5"/>
  </conditionalFormatting>
  <conditionalFormatting sqref="A8">
    <cfRule type="duplicateValues" dxfId="10" priority="4"/>
  </conditionalFormatting>
  <conditionalFormatting sqref="A10">
    <cfRule type="duplicateValues" dxfId="9" priority="3"/>
  </conditionalFormatting>
  <conditionalFormatting sqref="A12">
    <cfRule type="duplicateValues" dxfId="8" priority="2"/>
  </conditionalFormatting>
  <conditionalFormatting sqref="A14">
    <cfRule type="duplicateValues" dxfId="7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F7" sqref="F7"/>
    </sheetView>
  </sheetViews>
  <sheetFormatPr defaultRowHeight="15"/>
  <cols>
    <col min="1" max="1" width="9.7109375" bestFit="1" customWidth="1"/>
    <col min="2" max="2" width="40" bestFit="1" customWidth="1"/>
    <col min="4" max="4" width="9.7109375" bestFit="1" customWidth="1"/>
    <col min="6" max="6" width="11.28515625" bestFit="1" customWidth="1"/>
  </cols>
  <sheetData>
    <row r="2" spans="1:6">
      <c r="F2" t="s">
        <v>1205</v>
      </c>
    </row>
    <row r="3" spans="1:6">
      <c r="A3" s="108" t="s">
        <v>1164</v>
      </c>
      <c r="B3" s="68" t="s">
        <v>1182</v>
      </c>
      <c r="C3" s="68" t="e">
        <v>#N/A</v>
      </c>
      <c r="D3" t="str">
        <f>A3</f>
        <v>H2196900</v>
      </c>
      <c r="E3" s="115" t="e">
        <f>SUMIFS('[14]AV PROMO (3)'!$O:$O,'[14]AV PROMO (3)'!$E:$E,D3,'[14]AV PROMO (3)'!$F:$F,'[14]AV PROMO (3)'!$C$3)</f>
        <v>#VALUE!</v>
      </c>
      <c r="F3" s="115"/>
    </row>
    <row r="4" spans="1:6">
      <c r="A4" s="108" t="s">
        <v>1165</v>
      </c>
      <c r="B4" s="68" t="s">
        <v>1183</v>
      </c>
      <c r="C4" s="68" t="s">
        <v>904</v>
      </c>
      <c r="D4" s="68" t="str">
        <f t="shared" ref="D4:D15" si="0">A4</f>
        <v>H2034020</v>
      </c>
      <c r="E4" s="116">
        <v>47.08</v>
      </c>
      <c r="F4" s="115"/>
    </row>
    <row r="5" spans="1:6">
      <c r="A5" s="108" t="s">
        <v>1167</v>
      </c>
      <c r="B5" s="68" t="s">
        <v>1185</v>
      </c>
      <c r="C5" s="68" t="s">
        <v>907</v>
      </c>
      <c r="D5" s="68" t="str">
        <f t="shared" si="0"/>
        <v>H2186100</v>
      </c>
      <c r="E5" s="115">
        <v>53.994300000000003</v>
      </c>
      <c r="F5" s="115"/>
    </row>
    <row r="6" spans="1:6">
      <c r="A6" s="108" t="s">
        <v>1168</v>
      </c>
      <c r="B6" s="68" t="s">
        <v>1186</v>
      </c>
      <c r="C6" s="68" t="s">
        <v>1199</v>
      </c>
      <c r="D6" s="68" t="str">
        <f t="shared" si="0"/>
        <v>H2116200</v>
      </c>
      <c r="E6" s="115" t="e">
        <f>SUMIFS('[14]AV PROMO (3)'!$O:$O,'[14]AV PROMO (3)'!$E:$E,D6,'[14]AV PROMO (3)'!$F:$F,'[14]AV PROMO (3)'!$C$3)</f>
        <v>#VALUE!</v>
      </c>
      <c r="F6" s="115">
        <v>89.9</v>
      </c>
    </row>
    <row r="7" spans="1:6">
      <c r="A7" s="108" t="s">
        <v>1169</v>
      </c>
      <c r="B7" s="68" t="s">
        <v>1187</v>
      </c>
      <c r="C7" s="68" t="s">
        <v>1200</v>
      </c>
      <c r="D7" s="68" t="str">
        <f t="shared" si="0"/>
        <v>H2140100</v>
      </c>
      <c r="E7" s="115" t="e">
        <f>SUMIFS('[14]AV PROMO (3)'!$O:$O,'[14]AV PROMO (3)'!$E:$E,D7,'[14]AV PROMO (3)'!$F:$F,'[14]AV PROMO (3)'!$C$3)</f>
        <v>#VALUE!</v>
      </c>
      <c r="F7" s="115"/>
    </row>
    <row r="8" spans="1:6">
      <c r="A8" s="108" t="s">
        <v>1170</v>
      </c>
      <c r="B8" s="68" t="s">
        <v>1188</v>
      </c>
      <c r="C8" s="68" t="s">
        <v>1201</v>
      </c>
      <c r="D8" s="68" t="str">
        <f t="shared" si="0"/>
        <v>H2140300</v>
      </c>
      <c r="E8" s="115" t="e">
        <f>SUMIFS('[14]AV PROMO (3)'!$O:$O,'[14]AV PROMO (3)'!$E:$E,D8,'[14]AV PROMO (3)'!$F:$F,'[14]AV PROMO (3)'!$C$3)</f>
        <v>#VALUE!</v>
      </c>
      <c r="F8" s="115"/>
    </row>
    <row r="9" spans="1:6">
      <c r="A9" s="108" t="s">
        <v>1171</v>
      </c>
      <c r="B9" s="68" t="s">
        <v>1189</v>
      </c>
      <c r="C9" s="68" t="s">
        <v>1202</v>
      </c>
      <c r="D9" s="68" t="str">
        <f t="shared" si="0"/>
        <v>M3503604</v>
      </c>
      <c r="E9" s="115" t="e">
        <f>SUMIFS('[14]AV PROMO (3)'!$O:$O,'[14]AV PROMO (3)'!$E:$E,D9,'[14]AV PROMO (3)'!$F:$F,'[14]AV PROMO (3)'!$C$3)</f>
        <v>#VALUE!</v>
      </c>
      <c r="F9" s="115">
        <v>99.9</v>
      </c>
    </row>
    <row r="10" spans="1:6">
      <c r="A10" s="108" t="s">
        <v>1172</v>
      </c>
      <c r="B10" s="68" t="s">
        <v>1190</v>
      </c>
      <c r="C10" s="68" t="s">
        <v>1203</v>
      </c>
      <c r="D10" s="68" t="str">
        <f t="shared" si="0"/>
        <v>M9117500</v>
      </c>
      <c r="E10" s="115">
        <v>53.37</v>
      </c>
      <c r="F10" s="115"/>
    </row>
    <row r="11" spans="1:6">
      <c r="A11" s="108" t="s">
        <v>1173</v>
      </c>
      <c r="B11" s="68" t="s">
        <v>1191</v>
      </c>
      <c r="C11" s="68" t="s">
        <v>907</v>
      </c>
      <c r="D11" s="68" t="str">
        <f t="shared" si="0"/>
        <v>H2185500</v>
      </c>
      <c r="E11" s="115">
        <v>53.994300000000003</v>
      </c>
      <c r="F11" s="115"/>
    </row>
    <row r="12" spans="1:6">
      <c r="A12" s="108" t="s">
        <v>1174</v>
      </c>
      <c r="B12" s="68" t="s">
        <v>1192</v>
      </c>
      <c r="C12" s="68" t="s">
        <v>907</v>
      </c>
      <c r="D12" s="68" t="str">
        <f t="shared" si="0"/>
        <v>H2186700</v>
      </c>
      <c r="E12" s="115">
        <v>53.994300000000003</v>
      </c>
      <c r="F12" s="115"/>
    </row>
    <row r="13" spans="1:6">
      <c r="A13" s="108" t="s">
        <v>1175</v>
      </c>
      <c r="B13" s="68" t="s">
        <v>1193</v>
      </c>
      <c r="C13" s="68" t="s">
        <v>1204</v>
      </c>
      <c r="D13" s="68" t="str">
        <f t="shared" si="0"/>
        <v>H2174800</v>
      </c>
      <c r="E13" s="115" t="e">
        <f>SUMIFS('[14]AV PROMO (3)'!$O:$O,'[14]AV PROMO (3)'!$E:$E,D13,'[14]AV PROMO (3)'!$F:$F,'[14]AV PROMO (3)'!$C$3)</f>
        <v>#VALUE!</v>
      </c>
      <c r="F13" s="115"/>
    </row>
    <row r="14" spans="1:6">
      <c r="A14" s="108" t="s">
        <v>1176</v>
      </c>
      <c r="B14" s="68" t="s">
        <v>1194</v>
      </c>
      <c r="C14" s="68" t="s">
        <v>1204</v>
      </c>
      <c r="D14" s="68" t="str">
        <f t="shared" si="0"/>
        <v>H2187300</v>
      </c>
      <c r="E14" s="115">
        <v>48.34</v>
      </c>
      <c r="F14" s="115"/>
    </row>
    <row r="15" spans="1:6">
      <c r="A15" s="108" t="s">
        <v>1177</v>
      </c>
      <c r="B15" s="68" t="s">
        <v>1195</v>
      </c>
      <c r="C15" s="68" t="e">
        <v>#N/A</v>
      </c>
      <c r="D15" s="68" t="str">
        <f t="shared" si="0"/>
        <v>OS NMD 1</v>
      </c>
      <c r="E15" s="115" t="e">
        <f>SUMIFS('[14]AV PROMO (3)'!$O:$O,'[14]AV PROMO (3)'!$E:$E,D15,'[14]AV PROMO (3)'!$F:$F,'[14]AV PROMO (3)'!$C$3)</f>
        <v>#VALUE!</v>
      </c>
      <c r="F15" s="115">
        <v>23.9</v>
      </c>
    </row>
  </sheetData>
  <conditionalFormatting sqref="A3:A15">
    <cfRule type="duplicateValues" dxfId="6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I34"/>
  <sheetViews>
    <sheetView showGridLines="0" topLeftCell="A6" zoomScaleNormal="100" workbookViewId="0">
      <selection activeCell="B11" sqref="A1:XFD1048576"/>
    </sheetView>
  </sheetViews>
  <sheetFormatPr defaultRowHeight="15"/>
  <cols>
    <col min="1" max="1" width="40.28515625" style="14" bestFit="1" customWidth="1"/>
    <col min="2" max="2" width="16.5703125" style="14" bestFit="1" customWidth="1"/>
    <col min="3" max="5" width="9.28515625" style="14" bestFit="1" customWidth="1"/>
    <col min="6" max="6" width="12.42578125" style="14" bestFit="1" customWidth="1"/>
    <col min="7" max="29" width="9.28515625" style="14" bestFit="1" customWidth="1"/>
    <col min="30" max="30" width="9.140625" style="14"/>
    <col min="31" max="31" width="12.140625" style="14" bestFit="1" customWidth="1"/>
    <col min="32" max="16384" width="9.140625" style="85"/>
  </cols>
  <sheetData>
    <row r="1" spans="1:31" s="14" customFormat="1">
      <c r="C1" s="14">
        <v>3</v>
      </c>
      <c r="D1" s="14">
        <v>4</v>
      </c>
      <c r="E1" s="14">
        <v>5</v>
      </c>
      <c r="F1" s="14">
        <v>20</v>
      </c>
      <c r="G1" s="14">
        <v>7</v>
      </c>
      <c r="H1" s="14">
        <v>8</v>
      </c>
      <c r="I1" s="14">
        <v>6</v>
      </c>
      <c r="J1" s="14">
        <v>19</v>
      </c>
      <c r="K1" s="14">
        <v>18</v>
      </c>
      <c r="L1" s="14">
        <v>11</v>
      </c>
      <c r="M1" s="14">
        <v>13</v>
      </c>
      <c r="N1" s="14">
        <v>17</v>
      </c>
      <c r="O1" s="14">
        <v>14</v>
      </c>
      <c r="P1" s="14">
        <v>21</v>
      </c>
      <c r="Q1" s="14">
        <v>16</v>
      </c>
      <c r="R1" s="14">
        <v>15</v>
      </c>
      <c r="S1" s="14">
        <v>24</v>
      </c>
      <c r="T1" s="14">
        <v>25</v>
      </c>
      <c r="U1" s="14">
        <v>10</v>
      </c>
      <c r="V1" s="14">
        <v>26</v>
      </c>
      <c r="W1" s="14">
        <v>29</v>
      </c>
      <c r="X1" s="14">
        <v>30</v>
      </c>
      <c r="Y1" s="14">
        <v>31</v>
      </c>
      <c r="Z1" s="14">
        <v>32</v>
      </c>
      <c r="AA1" s="14">
        <v>9</v>
      </c>
      <c r="AB1" s="14">
        <v>22</v>
      </c>
      <c r="AC1" s="14">
        <v>23</v>
      </c>
      <c r="AD1" s="14">
        <v>27</v>
      </c>
      <c r="AE1" s="14">
        <v>28</v>
      </c>
    </row>
    <row r="2" spans="1:31" s="14" customFormat="1">
      <c r="A2" s="15" t="s">
        <v>95</v>
      </c>
      <c r="B2" s="17" t="s">
        <v>128</v>
      </c>
      <c r="C2" s="13" t="s">
        <v>68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3" t="s">
        <v>79</v>
      </c>
      <c r="O2" s="13" t="s">
        <v>80</v>
      </c>
      <c r="P2" s="13" t="s">
        <v>81</v>
      </c>
      <c r="Q2" s="13" t="s">
        <v>83</v>
      </c>
      <c r="R2" s="13" t="s">
        <v>84</v>
      </c>
      <c r="S2" s="13" t="s">
        <v>85</v>
      </c>
      <c r="T2" s="13" t="s">
        <v>86</v>
      </c>
      <c r="U2" s="13" t="s">
        <v>87</v>
      </c>
      <c r="V2" s="13" t="s">
        <v>88</v>
      </c>
      <c r="W2" s="13" t="s">
        <v>90</v>
      </c>
      <c r="X2" s="13" t="s">
        <v>91</v>
      </c>
      <c r="Y2" s="13" t="s">
        <v>92</v>
      </c>
      <c r="Z2" s="13" t="s">
        <v>93</v>
      </c>
      <c r="AA2" s="13" t="s">
        <v>94</v>
      </c>
      <c r="AB2" s="13" t="s">
        <v>692</v>
      </c>
      <c r="AC2" s="13" t="s">
        <v>439</v>
      </c>
      <c r="AD2" s="13" t="s">
        <v>642</v>
      </c>
      <c r="AE2" s="13" t="s">
        <v>643</v>
      </c>
    </row>
    <row r="3" spans="1:31" s="14" customFormat="1">
      <c r="A3" s="13" t="s">
        <v>96</v>
      </c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7">
        <v>25</v>
      </c>
      <c r="AA3" s="47">
        <v>26</v>
      </c>
      <c r="AB3" s="47">
        <v>27</v>
      </c>
      <c r="AC3" s="47">
        <v>28</v>
      </c>
      <c r="AD3" s="47">
        <v>29</v>
      </c>
      <c r="AE3" s="47">
        <v>30</v>
      </c>
    </row>
    <row r="4" spans="1:31" s="14" customFormat="1">
      <c r="A4" s="16" t="s">
        <v>97</v>
      </c>
      <c r="B4" s="16">
        <v>33030010</v>
      </c>
      <c r="C4" s="96">
        <v>27</v>
      </c>
      <c r="D4" s="96">
        <v>25</v>
      </c>
      <c r="E4" s="96">
        <v>27</v>
      </c>
      <c r="F4" s="96">
        <v>25</v>
      </c>
      <c r="G4" s="96">
        <v>25</v>
      </c>
      <c r="H4" s="96">
        <v>25</v>
      </c>
      <c r="I4" s="96">
        <v>27</v>
      </c>
      <c r="J4" s="96">
        <v>27</v>
      </c>
      <c r="K4" s="96">
        <v>25</v>
      </c>
      <c r="L4" s="96">
        <v>27</v>
      </c>
      <c r="M4" s="96">
        <v>18</v>
      </c>
      <c r="N4" s="96">
        <v>18</v>
      </c>
      <c r="O4" s="96">
        <v>18</v>
      </c>
      <c r="P4" s="96">
        <v>19</v>
      </c>
      <c r="Q4" s="96">
        <v>27</v>
      </c>
      <c r="R4" s="96">
        <v>22</v>
      </c>
      <c r="S4" s="96">
        <v>17</v>
      </c>
      <c r="T4" s="96">
        <v>20</v>
      </c>
      <c r="U4" s="96">
        <v>25</v>
      </c>
      <c r="V4" s="96">
        <v>25</v>
      </c>
      <c r="W4" s="96">
        <v>25</v>
      </c>
      <c r="X4" s="96">
        <v>25</v>
      </c>
      <c r="Y4" s="96">
        <v>27</v>
      </c>
      <c r="Z4" s="96">
        <v>28.999999999999996</v>
      </c>
      <c r="AA4" s="96">
        <v>28.999999999999996</v>
      </c>
      <c r="AB4" s="96">
        <v>18</v>
      </c>
      <c r="AC4" s="96">
        <v>18</v>
      </c>
      <c r="AD4" s="96">
        <v>27</v>
      </c>
      <c r="AE4" s="96">
        <v>28.999999999999996</v>
      </c>
    </row>
    <row r="5" spans="1:31" s="14" customFormat="1">
      <c r="A5" s="16" t="s">
        <v>98</v>
      </c>
      <c r="B5" s="16">
        <v>33030020</v>
      </c>
      <c r="C5" s="96">
        <v>20</v>
      </c>
      <c r="D5" s="96">
        <v>25</v>
      </c>
      <c r="E5" s="96">
        <v>27</v>
      </c>
      <c r="F5" s="96">
        <v>25</v>
      </c>
      <c r="G5" s="96">
        <v>25</v>
      </c>
      <c r="H5" s="96">
        <v>25</v>
      </c>
      <c r="I5" s="96">
        <v>27</v>
      </c>
      <c r="J5" s="96">
        <v>27</v>
      </c>
      <c r="K5" s="96">
        <v>25</v>
      </c>
      <c r="L5" s="96">
        <v>27</v>
      </c>
      <c r="M5" s="96">
        <v>18</v>
      </c>
      <c r="N5" s="96">
        <v>18</v>
      </c>
      <c r="O5" s="96">
        <v>18</v>
      </c>
      <c r="P5" s="96">
        <v>19</v>
      </c>
      <c r="Q5" s="96">
        <v>27</v>
      </c>
      <c r="R5" s="96">
        <v>20</v>
      </c>
      <c r="S5" s="96">
        <v>17</v>
      </c>
      <c r="T5" s="96">
        <v>20</v>
      </c>
      <c r="U5" s="96">
        <v>25</v>
      </c>
      <c r="V5" s="96">
        <v>25</v>
      </c>
      <c r="W5" s="96">
        <v>25</v>
      </c>
      <c r="X5" s="96">
        <v>25</v>
      </c>
      <c r="Y5" s="96">
        <v>25</v>
      </c>
      <c r="Z5" s="96">
        <v>28.999999999999996</v>
      </c>
      <c r="AA5" s="96">
        <v>28.999999999999996</v>
      </c>
      <c r="AB5" s="96">
        <v>18</v>
      </c>
      <c r="AC5" s="96">
        <v>18</v>
      </c>
      <c r="AD5" s="96">
        <v>27</v>
      </c>
      <c r="AE5" s="96">
        <v>28.999999999999996</v>
      </c>
    </row>
    <row r="6" spans="1:31" s="14" customFormat="1">
      <c r="A6" s="16" t="s">
        <v>99</v>
      </c>
      <c r="B6" s="16">
        <v>33041000</v>
      </c>
      <c r="C6" s="96">
        <v>20</v>
      </c>
      <c r="D6" s="96">
        <v>25</v>
      </c>
      <c r="E6" s="96">
        <v>27</v>
      </c>
      <c r="F6" s="96">
        <v>25</v>
      </c>
      <c r="G6" s="96">
        <v>25</v>
      </c>
      <c r="H6" s="96">
        <v>25</v>
      </c>
      <c r="I6" s="96">
        <v>27</v>
      </c>
      <c r="J6" s="96">
        <v>20</v>
      </c>
      <c r="K6" s="96">
        <v>25</v>
      </c>
      <c r="L6" s="96">
        <v>27</v>
      </c>
      <c r="M6" s="96">
        <v>18</v>
      </c>
      <c r="N6" s="96">
        <v>18</v>
      </c>
      <c r="O6" s="96">
        <v>18</v>
      </c>
      <c r="P6" s="96">
        <v>19</v>
      </c>
      <c r="Q6" s="96">
        <v>27</v>
      </c>
      <c r="R6" s="96">
        <v>20</v>
      </c>
      <c r="S6" s="96">
        <v>17</v>
      </c>
      <c r="T6" s="96">
        <v>20</v>
      </c>
      <c r="U6" s="96">
        <v>25</v>
      </c>
      <c r="V6" s="96">
        <v>25</v>
      </c>
      <c r="W6" s="96">
        <v>25</v>
      </c>
      <c r="X6" s="96">
        <v>25</v>
      </c>
      <c r="Y6" s="96">
        <v>25</v>
      </c>
      <c r="Z6" s="96">
        <v>18</v>
      </c>
      <c r="AA6" s="96">
        <v>28.999999999999996</v>
      </c>
      <c r="AB6" s="96">
        <v>18</v>
      </c>
      <c r="AC6" s="96">
        <v>20</v>
      </c>
      <c r="AD6" s="96">
        <v>27</v>
      </c>
      <c r="AE6" s="96">
        <v>28.999999999999996</v>
      </c>
    </row>
    <row r="7" spans="1:31" s="14" customFormat="1">
      <c r="A7" s="16" t="s">
        <v>100</v>
      </c>
      <c r="B7" s="16">
        <v>33042010</v>
      </c>
      <c r="C7" s="96">
        <v>27</v>
      </c>
      <c r="D7" s="96">
        <v>25</v>
      </c>
      <c r="E7" s="96">
        <v>27</v>
      </c>
      <c r="F7" s="96">
        <v>25</v>
      </c>
      <c r="G7" s="96">
        <v>25</v>
      </c>
      <c r="H7" s="96">
        <v>25</v>
      </c>
      <c r="I7" s="96">
        <v>27</v>
      </c>
      <c r="J7" s="96">
        <v>20</v>
      </c>
      <c r="K7" s="96">
        <v>25</v>
      </c>
      <c r="L7" s="96">
        <v>27</v>
      </c>
      <c r="M7" s="96">
        <v>18</v>
      </c>
      <c r="N7" s="96">
        <v>18</v>
      </c>
      <c r="O7" s="96">
        <v>18</v>
      </c>
      <c r="P7" s="96">
        <v>19</v>
      </c>
      <c r="Q7" s="96">
        <v>27</v>
      </c>
      <c r="R7" s="96">
        <v>20</v>
      </c>
      <c r="S7" s="96">
        <v>17</v>
      </c>
      <c r="T7" s="96">
        <v>20</v>
      </c>
      <c r="U7" s="96">
        <v>25</v>
      </c>
      <c r="V7" s="96">
        <v>25</v>
      </c>
      <c r="W7" s="96">
        <v>25</v>
      </c>
      <c r="X7" s="96">
        <v>25</v>
      </c>
      <c r="Y7" s="96">
        <v>25</v>
      </c>
      <c r="Z7" s="96">
        <v>18</v>
      </c>
      <c r="AA7" s="96">
        <v>28.999999999999996</v>
      </c>
      <c r="AB7" s="96">
        <v>18</v>
      </c>
      <c r="AC7" s="96">
        <v>20</v>
      </c>
      <c r="AD7" s="96">
        <v>27</v>
      </c>
      <c r="AE7" s="96">
        <v>28.999999999999996</v>
      </c>
    </row>
    <row r="8" spans="1:31" s="14" customFormat="1">
      <c r="A8" s="16" t="s">
        <v>101</v>
      </c>
      <c r="B8" s="16">
        <v>33042090</v>
      </c>
      <c r="C8" s="96">
        <v>27</v>
      </c>
      <c r="D8" s="96">
        <v>25</v>
      </c>
      <c r="E8" s="96">
        <v>27</v>
      </c>
      <c r="F8" s="96">
        <v>25</v>
      </c>
      <c r="G8" s="96">
        <v>25</v>
      </c>
      <c r="H8" s="96">
        <v>25</v>
      </c>
      <c r="I8" s="96">
        <v>27</v>
      </c>
      <c r="J8" s="96">
        <v>20</v>
      </c>
      <c r="K8" s="96">
        <v>25</v>
      </c>
      <c r="L8" s="96">
        <v>27</v>
      </c>
      <c r="M8" s="96">
        <v>18</v>
      </c>
      <c r="N8" s="96">
        <v>18</v>
      </c>
      <c r="O8" s="96">
        <v>18</v>
      </c>
      <c r="P8" s="96">
        <v>19</v>
      </c>
      <c r="Q8" s="96">
        <v>27</v>
      </c>
      <c r="R8" s="96">
        <v>20</v>
      </c>
      <c r="S8" s="96">
        <v>17</v>
      </c>
      <c r="T8" s="96">
        <v>20</v>
      </c>
      <c r="U8" s="96">
        <v>25</v>
      </c>
      <c r="V8" s="96">
        <v>25</v>
      </c>
      <c r="W8" s="96">
        <v>25</v>
      </c>
      <c r="X8" s="96">
        <v>25</v>
      </c>
      <c r="Y8" s="96">
        <v>25</v>
      </c>
      <c r="Z8" s="96">
        <v>18</v>
      </c>
      <c r="AA8" s="96">
        <v>28.999999999999996</v>
      </c>
      <c r="AB8" s="96">
        <v>18</v>
      </c>
      <c r="AC8" s="96">
        <v>20</v>
      </c>
      <c r="AD8" s="96">
        <v>27</v>
      </c>
      <c r="AE8" s="96">
        <v>28.999999999999996</v>
      </c>
    </row>
    <row r="9" spans="1:31" s="14" customFormat="1">
      <c r="A9" s="16" t="s">
        <v>102</v>
      </c>
      <c r="B9" s="16">
        <v>33043000</v>
      </c>
      <c r="C9" s="96">
        <v>27</v>
      </c>
      <c r="D9" s="96">
        <v>25</v>
      </c>
      <c r="E9" s="96">
        <v>27</v>
      </c>
      <c r="F9" s="96">
        <v>25</v>
      </c>
      <c r="G9" s="96">
        <v>25</v>
      </c>
      <c r="H9" s="96">
        <v>25</v>
      </c>
      <c r="I9" s="96">
        <v>27</v>
      </c>
      <c r="J9" s="96">
        <v>20</v>
      </c>
      <c r="K9" s="96">
        <v>25</v>
      </c>
      <c r="L9" s="96">
        <v>27</v>
      </c>
      <c r="M9" s="96">
        <v>18</v>
      </c>
      <c r="N9" s="96">
        <v>18</v>
      </c>
      <c r="O9" s="96">
        <v>18</v>
      </c>
      <c r="P9" s="96">
        <v>19</v>
      </c>
      <c r="Q9" s="96">
        <v>27</v>
      </c>
      <c r="R9" s="96">
        <v>20</v>
      </c>
      <c r="S9" s="96">
        <v>17</v>
      </c>
      <c r="T9" s="96">
        <v>20</v>
      </c>
      <c r="U9" s="96">
        <v>25</v>
      </c>
      <c r="V9" s="96">
        <v>25</v>
      </c>
      <c r="W9" s="96">
        <v>25</v>
      </c>
      <c r="X9" s="96">
        <v>25</v>
      </c>
      <c r="Y9" s="96">
        <v>25</v>
      </c>
      <c r="Z9" s="96">
        <v>18</v>
      </c>
      <c r="AA9" s="96">
        <v>28.999999999999996</v>
      </c>
      <c r="AB9" s="96">
        <v>18</v>
      </c>
      <c r="AC9" s="96">
        <v>20</v>
      </c>
      <c r="AD9" s="96">
        <v>27</v>
      </c>
      <c r="AE9" s="96">
        <v>28.999999999999996</v>
      </c>
    </row>
    <row r="10" spans="1:31" s="14" customFormat="1">
      <c r="A10" s="16" t="s">
        <v>103</v>
      </c>
      <c r="B10" s="16">
        <v>33049100</v>
      </c>
      <c r="C10" s="96">
        <v>27</v>
      </c>
      <c r="D10" s="96">
        <v>25</v>
      </c>
      <c r="E10" s="96">
        <v>27</v>
      </c>
      <c r="F10" s="96">
        <v>25</v>
      </c>
      <c r="G10" s="96">
        <v>25</v>
      </c>
      <c r="H10" s="96">
        <v>25</v>
      </c>
      <c r="I10" s="96">
        <v>27</v>
      </c>
      <c r="J10" s="96">
        <v>20</v>
      </c>
      <c r="K10" s="96">
        <v>25</v>
      </c>
      <c r="L10" s="96">
        <v>27</v>
      </c>
      <c r="M10" s="96">
        <v>18</v>
      </c>
      <c r="N10" s="96">
        <v>18</v>
      </c>
      <c r="O10" s="96">
        <v>18</v>
      </c>
      <c r="P10" s="96">
        <v>19</v>
      </c>
      <c r="Q10" s="96">
        <v>27</v>
      </c>
      <c r="R10" s="96">
        <v>20</v>
      </c>
      <c r="S10" s="96">
        <v>17</v>
      </c>
      <c r="T10" s="96">
        <v>20</v>
      </c>
      <c r="U10" s="96">
        <v>25</v>
      </c>
      <c r="V10" s="96">
        <v>25</v>
      </c>
      <c r="W10" s="96">
        <v>25</v>
      </c>
      <c r="X10" s="96">
        <v>25</v>
      </c>
      <c r="Y10" s="96">
        <v>25</v>
      </c>
      <c r="Z10" s="96">
        <v>18</v>
      </c>
      <c r="AA10" s="96">
        <v>28.999999999999996</v>
      </c>
      <c r="AB10" s="96">
        <v>18</v>
      </c>
      <c r="AC10" s="96">
        <v>20</v>
      </c>
      <c r="AD10" s="96">
        <v>27</v>
      </c>
      <c r="AE10" s="96">
        <v>28.999999999999996</v>
      </c>
    </row>
    <row r="11" spans="1:31" s="14" customFormat="1">
      <c r="A11" s="16" t="s">
        <v>104</v>
      </c>
      <c r="B11" s="16">
        <v>33049910</v>
      </c>
      <c r="C11" s="96">
        <v>27</v>
      </c>
      <c r="D11" s="96">
        <v>25</v>
      </c>
      <c r="E11" s="96">
        <v>27</v>
      </c>
      <c r="F11" s="96">
        <v>25</v>
      </c>
      <c r="G11" s="96">
        <v>25</v>
      </c>
      <c r="H11" s="96">
        <v>25</v>
      </c>
      <c r="I11" s="96">
        <v>27</v>
      </c>
      <c r="J11" s="96">
        <v>20</v>
      </c>
      <c r="K11" s="96">
        <v>25</v>
      </c>
      <c r="L11" s="96">
        <v>27</v>
      </c>
      <c r="M11" s="96">
        <v>18</v>
      </c>
      <c r="N11" s="96">
        <v>18</v>
      </c>
      <c r="O11" s="96">
        <v>18</v>
      </c>
      <c r="P11" s="96">
        <v>19</v>
      </c>
      <c r="Q11" s="96">
        <v>27</v>
      </c>
      <c r="R11" s="96">
        <v>20</v>
      </c>
      <c r="S11" s="96">
        <v>17</v>
      </c>
      <c r="T11" s="96">
        <v>20</v>
      </c>
      <c r="U11" s="96">
        <v>25</v>
      </c>
      <c r="V11" s="96">
        <v>25</v>
      </c>
      <c r="W11" s="96">
        <v>25</v>
      </c>
      <c r="X11" s="96">
        <v>25</v>
      </c>
      <c r="Y11" s="96">
        <v>25</v>
      </c>
      <c r="Z11" s="96">
        <v>18</v>
      </c>
      <c r="AA11" s="96">
        <v>28.999999999999996</v>
      </c>
      <c r="AB11" s="96">
        <v>18</v>
      </c>
      <c r="AC11" s="96">
        <v>20</v>
      </c>
      <c r="AD11" s="96">
        <v>27</v>
      </c>
      <c r="AE11" s="96">
        <v>28.999999999999996</v>
      </c>
    </row>
    <row r="12" spans="1:31" s="14" customFormat="1">
      <c r="A12" s="16" t="s">
        <v>105</v>
      </c>
      <c r="B12" s="16">
        <v>33049990</v>
      </c>
      <c r="C12" s="96">
        <v>20</v>
      </c>
      <c r="D12" s="96">
        <v>25</v>
      </c>
      <c r="E12" s="96">
        <v>27</v>
      </c>
      <c r="F12" s="96">
        <v>25</v>
      </c>
      <c r="G12" s="96">
        <v>25</v>
      </c>
      <c r="H12" s="96">
        <v>25</v>
      </c>
      <c r="I12" s="96">
        <v>27</v>
      </c>
      <c r="J12" s="96">
        <v>20</v>
      </c>
      <c r="K12" s="96">
        <v>25</v>
      </c>
      <c r="L12" s="96">
        <v>27</v>
      </c>
      <c r="M12" s="96">
        <v>18</v>
      </c>
      <c r="N12" s="96">
        <v>18</v>
      </c>
      <c r="O12" s="96">
        <v>18</v>
      </c>
      <c r="P12" s="96">
        <v>19</v>
      </c>
      <c r="Q12" s="96">
        <v>27</v>
      </c>
      <c r="R12" s="96">
        <v>20</v>
      </c>
      <c r="S12" s="96">
        <v>17</v>
      </c>
      <c r="T12" s="96">
        <v>20</v>
      </c>
      <c r="U12" s="96">
        <v>25</v>
      </c>
      <c r="V12" s="96">
        <v>25</v>
      </c>
      <c r="W12" s="96">
        <v>25</v>
      </c>
      <c r="X12" s="96">
        <v>25</v>
      </c>
      <c r="Y12" s="96">
        <v>25</v>
      </c>
      <c r="Z12" s="96">
        <v>18</v>
      </c>
      <c r="AA12" s="96">
        <v>28.999999999999996</v>
      </c>
      <c r="AB12" s="96">
        <v>18</v>
      </c>
      <c r="AC12" s="96">
        <v>20</v>
      </c>
      <c r="AD12" s="96">
        <v>27</v>
      </c>
      <c r="AE12" s="96">
        <v>28.999999999999996</v>
      </c>
    </row>
    <row r="13" spans="1:31" s="14" customFormat="1">
      <c r="A13" s="16" t="s">
        <v>106</v>
      </c>
      <c r="B13" s="16">
        <v>3304999001</v>
      </c>
      <c r="C13" s="96">
        <v>20</v>
      </c>
      <c r="D13" s="96">
        <v>18</v>
      </c>
      <c r="E13" s="96">
        <v>27</v>
      </c>
      <c r="F13" s="96">
        <v>25</v>
      </c>
      <c r="G13" s="96">
        <v>25</v>
      </c>
      <c r="H13" s="96">
        <v>25</v>
      </c>
      <c r="I13" s="96">
        <v>27</v>
      </c>
      <c r="J13" s="96">
        <v>20</v>
      </c>
      <c r="K13" s="96">
        <v>25</v>
      </c>
      <c r="L13" s="96">
        <v>27</v>
      </c>
      <c r="M13" s="96">
        <v>18</v>
      </c>
      <c r="N13" s="96">
        <v>18</v>
      </c>
      <c r="O13" s="96">
        <v>18</v>
      </c>
      <c r="P13" s="96">
        <v>19</v>
      </c>
      <c r="Q13" s="96">
        <v>27</v>
      </c>
      <c r="R13" s="96">
        <v>20</v>
      </c>
      <c r="S13" s="96">
        <v>17</v>
      </c>
      <c r="T13" s="96">
        <v>20</v>
      </c>
      <c r="U13" s="96">
        <v>25</v>
      </c>
      <c r="V13" s="96">
        <v>25</v>
      </c>
      <c r="W13" s="96">
        <v>25</v>
      </c>
      <c r="X13" s="96">
        <v>25</v>
      </c>
      <c r="Y13" s="96">
        <v>25</v>
      </c>
      <c r="Z13" s="96">
        <v>18</v>
      </c>
      <c r="AA13" s="96">
        <v>28.999999999999996</v>
      </c>
      <c r="AB13" s="96">
        <v>18</v>
      </c>
      <c r="AC13" s="96">
        <v>20</v>
      </c>
      <c r="AD13" s="96">
        <v>27</v>
      </c>
      <c r="AE13" s="96">
        <v>28.999999999999996</v>
      </c>
    </row>
    <row r="14" spans="1:31" s="14" customFormat="1">
      <c r="A14" s="16" t="s">
        <v>432</v>
      </c>
      <c r="B14" s="16" t="s">
        <v>897</v>
      </c>
      <c r="C14" s="96">
        <v>7.0000000000000009</v>
      </c>
      <c r="D14" s="96">
        <v>18</v>
      </c>
      <c r="E14" s="96">
        <v>25</v>
      </c>
      <c r="F14" s="96">
        <v>25</v>
      </c>
      <c r="G14" s="96">
        <v>25</v>
      </c>
      <c r="H14" s="96">
        <v>17</v>
      </c>
      <c r="I14" s="96">
        <v>27</v>
      </c>
      <c r="J14" s="96">
        <v>18</v>
      </c>
      <c r="K14" s="96">
        <v>25</v>
      </c>
      <c r="L14" s="96">
        <v>27</v>
      </c>
      <c r="M14" s="96">
        <v>18</v>
      </c>
      <c r="N14" s="96">
        <v>18</v>
      </c>
      <c r="O14" s="96">
        <v>18</v>
      </c>
      <c r="P14" s="96">
        <v>19</v>
      </c>
      <c r="Q14" s="96">
        <v>17</v>
      </c>
      <c r="R14" s="96">
        <v>17</v>
      </c>
      <c r="S14" s="96">
        <v>17</v>
      </c>
      <c r="T14" s="96">
        <v>20</v>
      </c>
      <c r="U14" s="96">
        <v>18</v>
      </c>
      <c r="V14" s="96">
        <v>25</v>
      </c>
      <c r="W14" s="96">
        <v>25</v>
      </c>
      <c r="X14" s="96">
        <v>25</v>
      </c>
      <c r="Y14" s="96">
        <v>18</v>
      </c>
      <c r="Z14" s="96">
        <v>18</v>
      </c>
      <c r="AA14" s="96">
        <v>28.999999999999996</v>
      </c>
      <c r="AB14" s="96">
        <v>18</v>
      </c>
      <c r="AC14" s="96">
        <v>20</v>
      </c>
      <c r="AD14" s="96">
        <v>27</v>
      </c>
      <c r="AE14" s="96">
        <v>28.999999999999996</v>
      </c>
    </row>
    <row r="15" spans="1:31" s="14" customFormat="1">
      <c r="A15" s="16" t="s">
        <v>107</v>
      </c>
      <c r="B15" s="16">
        <v>33051000</v>
      </c>
      <c r="C15" s="96">
        <v>20</v>
      </c>
      <c r="D15" s="96">
        <v>18</v>
      </c>
      <c r="E15" s="96">
        <v>25</v>
      </c>
      <c r="F15" s="96">
        <v>25</v>
      </c>
      <c r="G15" s="96">
        <v>18</v>
      </c>
      <c r="H15" s="96">
        <v>25</v>
      </c>
      <c r="I15" s="96">
        <v>27</v>
      </c>
      <c r="J15" s="96">
        <v>18</v>
      </c>
      <c r="K15" s="96">
        <v>17</v>
      </c>
      <c r="L15" s="96">
        <v>27</v>
      </c>
      <c r="M15" s="96">
        <v>18</v>
      </c>
      <c r="N15" s="96">
        <v>18</v>
      </c>
      <c r="O15" s="96">
        <v>18</v>
      </c>
      <c r="P15" s="96">
        <v>19</v>
      </c>
      <c r="Q15" s="96">
        <v>17</v>
      </c>
      <c r="R15" s="96">
        <v>17</v>
      </c>
      <c r="S15" s="96">
        <v>17</v>
      </c>
      <c r="T15" s="96">
        <v>18</v>
      </c>
      <c r="U15" s="96">
        <v>25</v>
      </c>
      <c r="V15" s="96">
        <v>25</v>
      </c>
      <c r="W15" s="96">
        <v>25</v>
      </c>
      <c r="X15" s="96">
        <v>25</v>
      </c>
      <c r="Y15" s="96">
        <v>25</v>
      </c>
      <c r="Z15" s="96">
        <v>18</v>
      </c>
      <c r="AA15" s="96">
        <v>7.0000000000000009</v>
      </c>
      <c r="AB15" s="96">
        <v>18</v>
      </c>
      <c r="AC15" s="96">
        <v>20</v>
      </c>
      <c r="AD15" s="96">
        <v>18</v>
      </c>
      <c r="AE15" s="96">
        <v>18</v>
      </c>
    </row>
    <row r="16" spans="1:31" s="14" customFormat="1">
      <c r="A16" s="16" t="s">
        <v>108</v>
      </c>
      <c r="B16" s="16">
        <v>33052000</v>
      </c>
      <c r="C16" s="96">
        <v>27</v>
      </c>
      <c r="D16" s="96">
        <v>25</v>
      </c>
      <c r="E16" s="96">
        <v>27</v>
      </c>
      <c r="F16" s="96">
        <v>25</v>
      </c>
      <c r="G16" s="96">
        <v>25</v>
      </c>
      <c r="H16" s="96">
        <v>25</v>
      </c>
      <c r="I16" s="96">
        <v>27</v>
      </c>
      <c r="J16" s="96">
        <v>20</v>
      </c>
      <c r="K16" s="96">
        <v>25</v>
      </c>
      <c r="L16" s="96">
        <v>27</v>
      </c>
      <c r="M16" s="96">
        <v>18</v>
      </c>
      <c r="N16" s="96">
        <v>18</v>
      </c>
      <c r="O16" s="96">
        <v>18</v>
      </c>
      <c r="P16" s="96">
        <v>19</v>
      </c>
      <c r="Q16" s="96">
        <v>27</v>
      </c>
      <c r="R16" s="96">
        <v>20</v>
      </c>
      <c r="S16" s="96">
        <v>17</v>
      </c>
      <c r="T16" s="96">
        <v>18</v>
      </c>
      <c r="U16" s="96">
        <v>25</v>
      </c>
      <c r="V16" s="96">
        <v>25</v>
      </c>
      <c r="W16" s="96">
        <v>25</v>
      </c>
      <c r="X16" s="96">
        <v>25</v>
      </c>
      <c r="Y16" s="96">
        <v>25</v>
      </c>
      <c r="Z16" s="96">
        <v>18</v>
      </c>
      <c r="AA16" s="96">
        <v>28.999999999999996</v>
      </c>
      <c r="AB16" s="96">
        <v>18</v>
      </c>
      <c r="AC16" s="96">
        <v>20</v>
      </c>
      <c r="AD16" s="96">
        <v>27</v>
      </c>
      <c r="AE16" s="96">
        <v>28.999999999999996</v>
      </c>
    </row>
    <row r="17" spans="1:35" s="14" customFormat="1">
      <c r="A17" s="16" t="s">
        <v>109</v>
      </c>
      <c r="B17" s="16">
        <v>3305900001</v>
      </c>
      <c r="C17" s="96">
        <v>27</v>
      </c>
      <c r="D17" s="96">
        <v>25</v>
      </c>
      <c r="E17" s="96">
        <v>27</v>
      </c>
      <c r="F17" s="96">
        <v>25</v>
      </c>
      <c r="G17" s="96">
        <v>25</v>
      </c>
      <c r="H17" s="96">
        <v>25</v>
      </c>
      <c r="I17" s="96">
        <v>27</v>
      </c>
      <c r="J17" s="96">
        <v>18</v>
      </c>
      <c r="K17" s="96">
        <v>17</v>
      </c>
      <c r="L17" s="96">
        <v>27</v>
      </c>
      <c r="M17" s="96">
        <v>18</v>
      </c>
      <c r="N17" s="96">
        <v>18</v>
      </c>
      <c r="O17" s="96">
        <v>18</v>
      </c>
      <c r="P17" s="96">
        <v>19</v>
      </c>
      <c r="Q17" s="96">
        <v>27</v>
      </c>
      <c r="R17" s="96">
        <v>20</v>
      </c>
      <c r="S17" s="96">
        <v>17</v>
      </c>
      <c r="T17" s="96">
        <v>18</v>
      </c>
      <c r="U17" s="96">
        <v>25</v>
      </c>
      <c r="V17" s="96">
        <v>25</v>
      </c>
      <c r="W17" s="96">
        <v>25</v>
      </c>
      <c r="X17" s="96">
        <v>25</v>
      </c>
      <c r="Y17" s="96">
        <v>25</v>
      </c>
      <c r="Z17" s="96">
        <v>18</v>
      </c>
      <c r="AA17" s="96">
        <v>7.0000000000000009</v>
      </c>
      <c r="AB17" s="96">
        <v>18</v>
      </c>
      <c r="AC17" s="96">
        <v>20</v>
      </c>
      <c r="AD17" s="96">
        <v>27</v>
      </c>
      <c r="AE17" s="96">
        <v>28.999999999999996</v>
      </c>
    </row>
    <row r="18" spans="1:35" s="14" customFormat="1">
      <c r="A18" s="16" t="s">
        <v>110</v>
      </c>
      <c r="B18" s="16" t="s">
        <v>911</v>
      </c>
      <c r="C18" s="96">
        <v>27</v>
      </c>
      <c r="D18" s="96">
        <v>25</v>
      </c>
      <c r="E18" s="96">
        <v>27</v>
      </c>
      <c r="F18" s="96">
        <v>25</v>
      </c>
      <c r="G18" s="96">
        <v>25</v>
      </c>
      <c r="H18" s="96">
        <v>25</v>
      </c>
      <c r="I18" s="96">
        <v>27</v>
      </c>
      <c r="J18" s="96">
        <v>20</v>
      </c>
      <c r="K18" s="96">
        <v>25</v>
      </c>
      <c r="L18" s="96">
        <v>27</v>
      </c>
      <c r="M18" s="96">
        <v>18</v>
      </c>
      <c r="N18" s="96">
        <v>18</v>
      </c>
      <c r="O18" s="96">
        <v>18</v>
      </c>
      <c r="P18" s="96">
        <v>19</v>
      </c>
      <c r="Q18" s="96">
        <v>27</v>
      </c>
      <c r="R18" s="96">
        <v>20</v>
      </c>
      <c r="S18" s="96">
        <v>17</v>
      </c>
      <c r="T18" s="96">
        <v>18</v>
      </c>
      <c r="U18" s="96">
        <v>25</v>
      </c>
      <c r="V18" s="96">
        <v>25</v>
      </c>
      <c r="W18" s="96">
        <v>25</v>
      </c>
      <c r="X18" s="96">
        <v>25</v>
      </c>
      <c r="Y18" s="96">
        <v>25</v>
      </c>
      <c r="Z18" s="96">
        <v>18</v>
      </c>
      <c r="AA18" s="96">
        <v>28.999999999999996</v>
      </c>
      <c r="AB18" s="96">
        <v>18</v>
      </c>
      <c r="AC18" s="96">
        <v>20</v>
      </c>
      <c r="AD18" s="96">
        <v>27</v>
      </c>
      <c r="AE18" s="96">
        <v>28.999999999999996</v>
      </c>
    </row>
    <row r="19" spans="1:35" s="14" customFormat="1">
      <c r="A19" s="16" t="s">
        <v>111</v>
      </c>
      <c r="B19" s="16">
        <v>33071000</v>
      </c>
      <c r="C19" s="96">
        <v>20</v>
      </c>
      <c r="D19" s="96">
        <v>18</v>
      </c>
      <c r="E19" s="96">
        <v>27</v>
      </c>
      <c r="F19" s="96">
        <v>25</v>
      </c>
      <c r="G19" s="96">
        <v>25</v>
      </c>
      <c r="H19" s="96">
        <v>25</v>
      </c>
      <c r="I19" s="96">
        <v>27</v>
      </c>
      <c r="J19" s="96">
        <v>18</v>
      </c>
      <c r="K19" s="96">
        <v>17</v>
      </c>
      <c r="L19" s="96">
        <v>27</v>
      </c>
      <c r="M19" s="96">
        <v>18</v>
      </c>
      <c r="N19" s="96">
        <v>18</v>
      </c>
      <c r="O19" s="96">
        <v>18</v>
      </c>
      <c r="P19" s="96">
        <v>19</v>
      </c>
      <c r="Q19" s="96">
        <v>17</v>
      </c>
      <c r="R19" s="96">
        <v>17</v>
      </c>
      <c r="S19" s="96">
        <v>17</v>
      </c>
      <c r="T19" s="96">
        <v>18</v>
      </c>
      <c r="U19" s="96">
        <v>25</v>
      </c>
      <c r="V19" s="96">
        <v>25</v>
      </c>
      <c r="W19" s="96">
        <v>25</v>
      </c>
      <c r="X19" s="96">
        <v>25</v>
      </c>
      <c r="Y19" s="96">
        <v>25</v>
      </c>
      <c r="Z19" s="96">
        <v>18</v>
      </c>
      <c r="AA19" s="96">
        <v>28.999999999999996</v>
      </c>
      <c r="AB19" s="96">
        <v>18</v>
      </c>
      <c r="AC19" s="96">
        <v>18</v>
      </c>
      <c r="AD19" s="96">
        <v>18</v>
      </c>
      <c r="AE19" s="96">
        <v>18</v>
      </c>
    </row>
    <row r="20" spans="1:35" s="14" customFormat="1">
      <c r="A20" s="16" t="s">
        <v>112</v>
      </c>
      <c r="B20" s="16">
        <v>33072010</v>
      </c>
      <c r="C20" s="96">
        <v>20</v>
      </c>
      <c r="D20" s="96">
        <v>18</v>
      </c>
      <c r="E20" s="96">
        <v>27</v>
      </c>
      <c r="F20" s="96">
        <v>25</v>
      </c>
      <c r="G20" s="96">
        <v>18</v>
      </c>
      <c r="H20" s="96">
        <v>25</v>
      </c>
      <c r="I20" s="96">
        <v>27</v>
      </c>
      <c r="J20" s="96">
        <v>18</v>
      </c>
      <c r="K20" s="96">
        <v>17</v>
      </c>
      <c r="L20" s="96">
        <v>27</v>
      </c>
      <c r="M20" s="96">
        <v>18</v>
      </c>
      <c r="N20" s="96">
        <v>18</v>
      </c>
      <c r="O20" s="96">
        <v>18</v>
      </c>
      <c r="P20" s="96">
        <v>19</v>
      </c>
      <c r="Q20" s="96">
        <v>17</v>
      </c>
      <c r="R20" s="96">
        <v>17</v>
      </c>
      <c r="S20" s="96">
        <v>17</v>
      </c>
      <c r="T20" s="96">
        <v>18</v>
      </c>
      <c r="U20" s="96">
        <v>25</v>
      </c>
      <c r="V20" s="96">
        <v>25</v>
      </c>
      <c r="W20" s="96">
        <v>25</v>
      </c>
      <c r="X20" s="96">
        <v>25</v>
      </c>
      <c r="Y20" s="96">
        <v>25</v>
      </c>
      <c r="Z20" s="96">
        <v>18</v>
      </c>
      <c r="AA20" s="96">
        <v>7.0000000000000009</v>
      </c>
      <c r="AB20" s="96">
        <v>18</v>
      </c>
      <c r="AC20" s="96">
        <v>18</v>
      </c>
      <c r="AD20" s="96">
        <v>18</v>
      </c>
      <c r="AE20" s="96">
        <v>18</v>
      </c>
    </row>
    <row r="21" spans="1:35" s="14" customFormat="1">
      <c r="A21" s="16" t="s">
        <v>113</v>
      </c>
      <c r="B21" s="16">
        <v>33072090</v>
      </c>
      <c r="C21" s="96">
        <v>20</v>
      </c>
      <c r="D21" s="96">
        <v>18</v>
      </c>
      <c r="E21" s="96">
        <v>27</v>
      </c>
      <c r="F21" s="96">
        <v>25</v>
      </c>
      <c r="G21" s="96">
        <v>18</v>
      </c>
      <c r="H21" s="96">
        <v>25</v>
      </c>
      <c r="I21" s="96">
        <v>27</v>
      </c>
      <c r="J21" s="96">
        <v>18</v>
      </c>
      <c r="K21" s="96">
        <v>17</v>
      </c>
      <c r="L21" s="96">
        <v>27</v>
      </c>
      <c r="M21" s="96">
        <v>18</v>
      </c>
      <c r="N21" s="96">
        <v>18</v>
      </c>
      <c r="O21" s="96">
        <v>18</v>
      </c>
      <c r="P21" s="96">
        <v>19</v>
      </c>
      <c r="Q21" s="96">
        <v>17</v>
      </c>
      <c r="R21" s="96">
        <v>17</v>
      </c>
      <c r="S21" s="96">
        <v>17</v>
      </c>
      <c r="T21" s="96">
        <v>18</v>
      </c>
      <c r="U21" s="96">
        <v>25</v>
      </c>
      <c r="V21" s="96">
        <v>25</v>
      </c>
      <c r="W21" s="96">
        <v>25</v>
      </c>
      <c r="X21" s="96">
        <v>25</v>
      </c>
      <c r="Y21" s="96">
        <v>25</v>
      </c>
      <c r="Z21" s="96">
        <v>18</v>
      </c>
      <c r="AA21" s="96">
        <v>7.0000000000000009</v>
      </c>
      <c r="AB21" s="96">
        <v>18</v>
      </c>
      <c r="AC21" s="96">
        <v>18</v>
      </c>
      <c r="AD21" s="96">
        <v>18</v>
      </c>
      <c r="AE21" s="96">
        <v>18</v>
      </c>
    </row>
    <row r="22" spans="1:35" s="14" customFormat="1">
      <c r="A22" s="16" t="s">
        <v>114</v>
      </c>
      <c r="B22" s="16">
        <v>33079000</v>
      </c>
      <c r="C22" s="96">
        <v>20</v>
      </c>
      <c r="D22" s="96">
        <v>25</v>
      </c>
      <c r="E22" s="96">
        <v>27</v>
      </c>
      <c r="F22" s="96">
        <v>25</v>
      </c>
      <c r="G22" s="96">
        <v>25</v>
      </c>
      <c r="H22" s="96">
        <v>25</v>
      </c>
      <c r="I22" s="96">
        <v>27</v>
      </c>
      <c r="J22" s="96">
        <v>18</v>
      </c>
      <c r="K22" s="96">
        <v>25</v>
      </c>
      <c r="L22" s="96">
        <v>27</v>
      </c>
      <c r="M22" s="96">
        <v>18</v>
      </c>
      <c r="N22" s="96">
        <v>18</v>
      </c>
      <c r="O22" s="96">
        <v>18</v>
      </c>
      <c r="P22" s="96">
        <v>19</v>
      </c>
      <c r="Q22" s="96">
        <v>27</v>
      </c>
      <c r="R22" s="96">
        <v>17</v>
      </c>
      <c r="S22" s="96">
        <v>17</v>
      </c>
      <c r="T22" s="96">
        <v>18</v>
      </c>
      <c r="U22" s="96">
        <v>18</v>
      </c>
      <c r="V22" s="96">
        <v>25</v>
      </c>
      <c r="W22" s="96">
        <v>25</v>
      </c>
      <c r="X22" s="96">
        <v>25</v>
      </c>
      <c r="Y22" s="96">
        <v>25</v>
      </c>
      <c r="Z22" s="96">
        <v>18</v>
      </c>
      <c r="AA22" s="96">
        <v>28.999999999999996</v>
      </c>
      <c r="AB22" s="96">
        <v>18</v>
      </c>
      <c r="AC22" s="96">
        <v>18</v>
      </c>
      <c r="AD22" s="96">
        <v>18</v>
      </c>
      <c r="AE22" s="96">
        <v>28.999999999999996</v>
      </c>
    </row>
    <row r="23" spans="1:35" s="14" customFormat="1">
      <c r="A23" s="16" t="s">
        <v>115</v>
      </c>
      <c r="B23" s="16">
        <v>34011190</v>
      </c>
      <c r="C23" s="96">
        <v>7.0000000000000009</v>
      </c>
      <c r="D23" s="96">
        <v>18</v>
      </c>
      <c r="E23" s="96">
        <v>18</v>
      </c>
      <c r="F23" s="96">
        <v>17</v>
      </c>
      <c r="G23" s="96">
        <v>18</v>
      </c>
      <c r="H23" s="96">
        <v>17</v>
      </c>
      <c r="I23" s="96">
        <v>18</v>
      </c>
      <c r="J23" s="96">
        <v>18</v>
      </c>
      <c r="K23" s="96">
        <v>17</v>
      </c>
      <c r="L23" s="96">
        <v>18</v>
      </c>
      <c r="M23" s="96">
        <v>18</v>
      </c>
      <c r="N23" s="96">
        <v>18</v>
      </c>
      <c r="O23" s="96">
        <v>18</v>
      </c>
      <c r="P23" s="96">
        <v>12</v>
      </c>
      <c r="Q23" s="96">
        <v>17</v>
      </c>
      <c r="R23" s="96">
        <v>17</v>
      </c>
      <c r="S23" s="96">
        <v>17</v>
      </c>
      <c r="T23" s="96">
        <v>18</v>
      </c>
      <c r="U23" s="96">
        <v>18</v>
      </c>
      <c r="V23" s="96">
        <v>18</v>
      </c>
      <c r="W23" s="96">
        <v>17.5</v>
      </c>
      <c r="X23" s="96">
        <v>17</v>
      </c>
      <c r="Y23" s="96">
        <v>18</v>
      </c>
      <c r="Z23" s="96">
        <v>18</v>
      </c>
      <c r="AA23" s="96">
        <v>7.0000000000000009</v>
      </c>
      <c r="AB23" s="96">
        <v>18</v>
      </c>
      <c r="AC23" s="96">
        <v>18</v>
      </c>
      <c r="AD23" s="96">
        <v>18</v>
      </c>
      <c r="AE23" s="96">
        <v>18</v>
      </c>
    </row>
    <row r="24" spans="1:35">
      <c r="A24" s="16" t="s">
        <v>116</v>
      </c>
      <c r="B24" s="16">
        <v>34011900</v>
      </c>
      <c r="C24" s="96">
        <v>20</v>
      </c>
      <c r="D24" s="96">
        <v>18</v>
      </c>
      <c r="E24" s="96">
        <v>18</v>
      </c>
      <c r="F24" s="96">
        <v>17</v>
      </c>
      <c r="G24" s="96">
        <v>18</v>
      </c>
      <c r="H24" s="96">
        <v>17</v>
      </c>
      <c r="I24" s="96">
        <v>18</v>
      </c>
      <c r="J24" s="96">
        <v>18</v>
      </c>
      <c r="K24" s="96">
        <v>17</v>
      </c>
      <c r="L24" s="96">
        <v>18</v>
      </c>
      <c r="M24" s="96">
        <v>18</v>
      </c>
      <c r="N24" s="96">
        <v>18</v>
      </c>
      <c r="O24" s="96">
        <v>18</v>
      </c>
      <c r="P24" s="96">
        <v>12</v>
      </c>
      <c r="Q24" s="96">
        <v>17</v>
      </c>
      <c r="R24" s="96">
        <v>17</v>
      </c>
      <c r="S24" s="96">
        <v>17</v>
      </c>
      <c r="T24" s="96">
        <v>18</v>
      </c>
      <c r="U24" s="96">
        <v>18</v>
      </c>
      <c r="V24" s="96">
        <v>18</v>
      </c>
      <c r="W24" s="96">
        <v>17.5</v>
      </c>
      <c r="X24" s="96">
        <v>17</v>
      </c>
      <c r="Y24" s="96">
        <v>18</v>
      </c>
      <c r="Z24" s="96">
        <v>18</v>
      </c>
      <c r="AA24" s="96">
        <v>7.0000000000000009</v>
      </c>
      <c r="AB24" s="96">
        <v>18</v>
      </c>
      <c r="AC24" s="96">
        <v>18</v>
      </c>
      <c r="AD24" s="96">
        <v>18</v>
      </c>
      <c r="AE24" s="96">
        <v>18</v>
      </c>
    </row>
    <row r="25" spans="1:35">
      <c r="A25" s="16" t="s">
        <v>117</v>
      </c>
      <c r="B25" s="16">
        <v>34012010</v>
      </c>
      <c r="C25" s="96">
        <v>7.0000000000000009</v>
      </c>
      <c r="D25" s="96">
        <v>18</v>
      </c>
      <c r="E25" s="96">
        <v>18</v>
      </c>
      <c r="F25" s="96">
        <v>17</v>
      </c>
      <c r="G25" s="96">
        <v>18</v>
      </c>
      <c r="H25" s="96">
        <v>17</v>
      </c>
      <c r="I25" s="96">
        <v>18</v>
      </c>
      <c r="J25" s="96">
        <v>18</v>
      </c>
      <c r="K25" s="96">
        <v>17</v>
      </c>
      <c r="L25" s="96">
        <v>18</v>
      </c>
      <c r="M25" s="96">
        <v>18</v>
      </c>
      <c r="N25" s="96">
        <v>18</v>
      </c>
      <c r="O25" s="96">
        <v>18</v>
      </c>
      <c r="P25" s="96">
        <v>12</v>
      </c>
      <c r="Q25" s="96">
        <v>17</v>
      </c>
      <c r="R25" s="96">
        <v>17</v>
      </c>
      <c r="S25" s="96">
        <v>17</v>
      </c>
      <c r="T25" s="96">
        <v>18</v>
      </c>
      <c r="U25" s="96">
        <v>18</v>
      </c>
      <c r="V25" s="96">
        <v>18</v>
      </c>
      <c r="W25" s="96">
        <v>17.5</v>
      </c>
      <c r="X25" s="96">
        <v>17</v>
      </c>
      <c r="Y25" s="96">
        <v>18</v>
      </c>
      <c r="Z25" s="96">
        <v>18</v>
      </c>
      <c r="AA25" s="96">
        <v>18</v>
      </c>
      <c r="AB25" s="96">
        <v>18</v>
      </c>
      <c r="AC25" s="96">
        <v>18</v>
      </c>
      <c r="AD25" s="96">
        <v>18</v>
      </c>
      <c r="AE25" s="96">
        <v>18</v>
      </c>
    </row>
    <row r="26" spans="1:35">
      <c r="A26" s="16" t="s">
        <v>118</v>
      </c>
      <c r="B26" s="16">
        <v>34013000</v>
      </c>
      <c r="C26" s="96">
        <v>7.0000000000000009</v>
      </c>
      <c r="D26" s="96">
        <v>18</v>
      </c>
      <c r="E26" s="96">
        <v>18</v>
      </c>
      <c r="F26" s="96">
        <v>17</v>
      </c>
      <c r="G26" s="96">
        <v>18</v>
      </c>
      <c r="H26" s="96">
        <v>17</v>
      </c>
      <c r="I26" s="96">
        <v>18</v>
      </c>
      <c r="J26" s="96">
        <v>18</v>
      </c>
      <c r="K26" s="96">
        <v>17</v>
      </c>
      <c r="L26" s="96">
        <v>18</v>
      </c>
      <c r="M26" s="96">
        <v>18</v>
      </c>
      <c r="N26" s="96">
        <v>18</v>
      </c>
      <c r="O26" s="96">
        <v>18</v>
      </c>
      <c r="P26" s="96">
        <v>12</v>
      </c>
      <c r="Q26" s="96">
        <v>17</v>
      </c>
      <c r="R26" s="96">
        <v>17</v>
      </c>
      <c r="S26" s="96">
        <v>17</v>
      </c>
      <c r="T26" s="96">
        <v>18</v>
      </c>
      <c r="U26" s="96">
        <v>18</v>
      </c>
      <c r="V26" s="96">
        <v>18</v>
      </c>
      <c r="W26" s="96">
        <v>17.5</v>
      </c>
      <c r="X26" s="96">
        <v>17</v>
      </c>
      <c r="Y26" s="96">
        <v>18</v>
      </c>
      <c r="Z26" s="96">
        <v>18</v>
      </c>
      <c r="AA26" s="96">
        <v>18</v>
      </c>
      <c r="AB26" s="96">
        <v>18</v>
      </c>
      <c r="AC26" s="96">
        <v>18</v>
      </c>
      <c r="AD26" s="96">
        <v>18</v>
      </c>
      <c r="AE26" s="96">
        <v>18</v>
      </c>
    </row>
    <row r="27" spans="1:35">
      <c r="A27" s="16" t="s">
        <v>431</v>
      </c>
      <c r="B27" s="16">
        <v>3401119001</v>
      </c>
      <c r="C27" s="96">
        <v>7.0000000000000009</v>
      </c>
      <c r="D27" s="96">
        <v>18</v>
      </c>
      <c r="E27" s="96">
        <v>18</v>
      </c>
      <c r="F27" s="96">
        <v>17</v>
      </c>
      <c r="G27" s="96">
        <v>18</v>
      </c>
      <c r="H27" s="96">
        <v>17</v>
      </c>
      <c r="I27" s="96">
        <v>18</v>
      </c>
      <c r="J27" s="96">
        <v>18</v>
      </c>
      <c r="K27" s="96">
        <v>17</v>
      </c>
      <c r="L27" s="96">
        <v>18</v>
      </c>
      <c r="M27" s="96">
        <v>18</v>
      </c>
      <c r="N27" s="96">
        <v>18</v>
      </c>
      <c r="O27" s="96">
        <v>18</v>
      </c>
      <c r="P27" s="96">
        <v>12</v>
      </c>
      <c r="Q27" s="96">
        <v>17</v>
      </c>
      <c r="R27" s="96">
        <v>17</v>
      </c>
      <c r="S27" s="96">
        <v>17</v>
      </c>
      <c r="T27" s="96">
        <v>18</v>
      </c>
      <c r="U27" s="96">
        <v>18</v>
      </c>
      <c r="V27" s="96">
        <v>18</v>
      </c>
      <c r="W27" s="96">
        <v>17.5</v>
      </c>
      <c r="X27" s="96">
        <v>17</v>
      </c>
      <c r="Y27" s="96">
        <v>18</v>
      </c>
      <c r="Z27" s="96">
        <v>18</v>
      </c>
      <c r="AA27" s="96">
        <v>7.0000000000000009</v>
      </c>
      <c r="AB27" s="96">
        <v>18</v>
      </c>
      <c r="AC27" s="96">
        <v>18</v>
      </c>
      <c r="AD27" s="96">
        <v>18</v>
      </c>
      <c r="AE27" s="96">
        <v>18</v>
      </c>
    </row>
    <row r="28" spans="1:35">
      <c r="AF28" s="14"/>
      <c r="AG28" s="14"/>
      <c r="AH28" s="14"/>
      <c r="AI28" s="14"/>
    </row>
    <row r="32" spans="1:35">
      <c r="B32" s="97" t="s">
        <v>119</v>
      </c>
    </row>
    <row r="33" spans="2:2">
      <c r="B33" s="97" t="s">
        <v>68</v>
      </c>
    </row>
    <row r="34" spans="2:2">
      <c r="B34" s="97" t="s">
        <v>120</v>
      </c>
    </row>
  </sheetData>
  <conditionalFormatting sqref="B28">
    <cfRule type="duplicateValues" dxfId="5" priority="3"/>
  </conditionalFormatting>
  <conditionalFormatting sqref="B1:B4 G3 L3 Q3 V3 AA3">
    <cfRule type="duplicateValues" dxfId="4" priority="1"/>
  </conditionalFormatting>
  <conditionalFormatting sqref="B5:B27">
    <cfRule type="duplicateValues" dxfId="3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8"/>
  <sheetViews>
    <sheetView workbookViewId="0">
      <selection sqref="A1:AE27"/>
    </sheetView>
  </sheetViews>
  <sheetFormatPr defaultRowHeight="15"/>
  <sheetData>
    <row r="1" spans="1:28">
      <c r="A1" t="s">
        <v>1036</v>
      </c>
    </row>
    <row r="4" spans="1:28">
      <c r="B4" t="s">
        <v>912</v>
      </c>
      <c r="C4" t="s">
        <v>913</v>
      </c>
      <c r="D4" t="s">
        <v>914</v>
      </c>
      <c r="E4" t="s">
        <v>915</v>
      </c>
      <c r="F4" t="s">
        <v>916</v>
      </c>
      <c r="G4" t="s">
        <v>917</v>
      </c>
      <c r="H4" t="s">
        <v>918</v>
      </c>
      <c r="I4" t="s">
        <v>919</v>
      </c>
      <c r="J4" t="s">
        <v>920</v>
      </c>
      <c r="K4" t="s">
        <v>921</v>
      </c>
      <c r="L4" t="s">
        <v>922</v>
      </c>
      <c r="M4" t="s">
        <v>923</v>
      </c>
      <c r="N4" t="s">
        <v>924</v>
      </c>
      <c r="O4" t="s">
        <v>925</v>
      </c>
      <c r="P4" t="s">
        <v>926</v>
      </c>
      <c r="Q4" t="s">
        <v>927</v>
      </c>
      <c r="R4" t="s">
        <v>928</v>
      </c>
      <c r="S4" t="s">
        <v>929</v>
      </c>
      <c r="T4" t="s">
        <v>930</v>
      </c>
      <c r="U4" t="s">
        <v>931</v>
      </c>
      <c r="V4" t="s">
        <v>932</v>
      </c>
      <c r="W4" t="s">
        <v>933</v>
      </c>
      <c r="X4" t="s">
        <v>934</v>
      </c>
      <c r="Y4" t="s">
        <v>935</v>
      </c>
      <c r="Z4" t="s">
        <v>936</v>
      </c>
      <c r="AA4" t="s">
        <v>937</v>
      </c>
      <c r="AB4" t="s">
        <v>938</v>
      </c>
    </row>
    <row r="6" spans="1:28">
      <c r="B6">
        <v>10038663</v>
      </c>
      <c r="D6">
        <v>2</v>
      </c>
      <c r="F6" t="s">
        <v>70</v>
      </c>
      <c r="I6" t="s">
        <v>1037</v>
      </c>
      <c r="AA6" t="s">
        <v>940</v>
      </c>
    </row>
    <row r="7" spans="1:28">
      <c r="B7">
        <v>10038663</v>
      </c>
      <c r="C7">
        <v>400</v>
      </c>
      <c r="D7">
        <v>2</v>
      </c>
      <c r="E7">
        <v>40</v>
      </c>
      <c r="F7">
        <v>4</v>
      </c>
      <c r="G7">
        <v>17215556</v>
      </c>
      <c r="I7" t="s">
        <v>507</v>
      </c>
      <c r="J7">
        <v>33049910</v>
      </c>
      <c r="K7">
        <v>3337871308612</v>
      </c>
      <c r="L7" t="s">
        <v>941</v>
      </c>
      <c r="M7">
        <v>1</v>
      </c>
      <c r="N7">
        <v>1</v>
      </c>
      <c r="O7">
        <v>51.31</v>
      </c>
      <c r="P7">
        <v>27.69</v>
      </c>
      <c r="Q7">
        <v>33.44</v>
      </c>
      <c r="R7">
        <v>34.83</v>
      </c>
      <c r="S7">
        <v>10.5</v>
      </c>
      <c r="T7">
        <v>-3.66</v>
      </c>
      <c r="U7">
        <v>10</v>
      </c>
      <c r="V7">
        <v>-3.48</v>
      </c>
      <c r="W7">
        <v>6.09</v>
      </c>
      <c r="X7">
        <v>17.53</v>
      </c>
      <c r="Y7">
        <v>5</v>
      </c>
      <c r="Z7">
        <v>2</v>
      </c>
      <c r="AA7" t="s">
        <v>942</v>
      </c>
    </row>
    <row r="8" spans="1:28">
      <c r="B8">
        <v>10038663</v>
      </c>
      <c r="C8">
        <v>400</v>
      </c>
      <c r="D8">
        <v>2</v>
      </c>
      <c r="E8">
        <v>40</v>
      </c>
      <c r="F8">
        <v>4</v>
      </c>
      <c r="G8" t="s">
        <v>457</v>
      </c>
      <c r="I8" t="s">
        <v>718</v>
      </c>
      <c r="J8">
        <v>33051000</v>
      </c>
      <c r="K8">
        <v>7896014157525</v>
      </c>
      <c r="L8" t="s">
        <v>943</v>
      </c>
      <c r="M8">
        <v>1</v>
      </c>
      <c r="N8">
        <v>1</v>
      </c>
      <c r="O8">
        <v>61.25</v>
      </c>
      <c r="P8">
        <v>47.68</v>
      </c>
      <c r="Q8">
        <v>51.48</v>
      </c>
      <c r="R8">
        <v>58.5</v>
      </c>
      <c r="S8">
        <v>10.5</v>
      </c>
      <c r="T8">
        <v>-6.14</v>
      </c>
      <c r="U8">
        <v>8</v>
      </c>
      <c r="V8">
        <v>-4.68</v>
      </c>
      <c r="X8">
        <v>13.57</v>
      </c>
      <c r="Y8">
        <v>5</v>
      </c>
      <c r="Z8">
        <v>5</v>
      </c>
    </row>
    <row r="9" spans="1:28">
      <c r="B9">
        <v>10038663</v>
      </c>
      <c r="C9">
        <v>400</v>
      </c>
      <c r="D9">
        <v>2</v>
      </c>
      <c r="E9">
        <v>40</v>
      </c>
      <c r="F9">
        <v>4</v>
      </c>
      <c r="G9" t="s">
        <v>637</v>
      </c>
      <c r="I9" t="s">
        <v>638</v>
      </c>
      <c r="J9">
        <v>34012010</v>
      </c>
      <c r="K9">
        <v>7899026437210</v>
      </c>
      <c r="L9" t="s">
        <v>944</v>
      </c>
      <c r="M9">
        <v>1</v>
      </c>
      <c r="N9">
        <v>1</v>
      </c>
      <c r="O9">
        <v>21.95</v>
      </c>
      <c r="P9">
        <v>18.899999999999999</v>
      </c>
      <c r="Q9">
        <v>18.79</v>
      </c>
      <c r="R9">
        <v>21.35</v>
      </c>
      <c r="S9">
        <v>10.5</v>
      </c>
      <c r="T9">
        <v>-2.2400000000000002</v>
      </c>
      <c r="U9">
        <v>1</v>
      </c>
      <c r="V9">
        <v>-0.21</v>
      </c>
      <c r="X9">
        <v>3.05</v>
      </c>
      <c r="Y9">
        <v>5</v>
      </c>
      <c r="Z9">
        <v>5</v>
      </c>
    </row>
    <row r="10" spans="1:28">
      <c r="B10">
        <v>10038663</v>
      </c>
      <c r="C10">
        <v>400</v>
      </c>
      <c r="D10">
        <v>2</v>
      </c>
      <c r="E10">
        <v>40</v>
      </c>
      <c r="F10">
        <v>4</v>
      </c>
      <c r="G10" t="s">
        <v>462</v>
      </c>
      <c r="I10" t="s">
        <v>470</v>
      </c>
      <c r="J10">
        <v>33049910</v>
      </c>
      <c r="K10">
        <v>7899706142168</v>
      </c>
      <c r="L10" t="s">
        <v>945</v>
      </c>
      <c r="M10">
        <v>1</v>
      </c>
      <c r="N10">
        <v>1</v>
      </c>
      <c r="O10">
        <v>171.74</v>
      </c>
      <c r="P10">
        <v>100.03</v>
      </c>
      <c r="Q10">
        <v>110.72</v>
      </c>
      <c r="R10">
        <v>125.82</v>
      </c>
      <c r="S10">
        <v>10.5</v>
      </c>
      <c r="T10">
        <v>-13.21</v>
      </c>
      <c r="U10">
        <v>10</v>
      </c>
      <c r="V10">
        <v>-12.58</v>
      </c>
      <c r="W10">
        <v>22.01</v>
      </c>
      <c r="X10">
        <v>49.7</v>
      </c>
      <c r="Y10">
        <v>5</v>
      </c>
      <c r="Z10">
        <v>5</v>
      </c>
    </row>
    <row r="11" spans="1:28">
      <c r="B11">
        <v>10038663</v>
      </c>
      <c r="C11">
        <v>400</v>
      </c>
      <c r="D11">
        <v>2</v>
      </c>
      <c r="E11">
        <v>40</v>
      </c>
      <c r="F11">
        <v>4</v>
      </c>
      <c r="G11" t="s">
        <v>166</v>
      </c>
      <c r="I11" t="s">
        <v>714</v>
      </c>
      <c r="J11" t="s">
        <v>897</v>
      </c>
      <c r="K11">
        <v>7899026493162</v>
      </c>
      <c r="L11" t="s">
        <v>946</v>
      </c>
      <c r="M11">
        <v>1</v>
      </c>
      <c r="N11">
        <v>1</v>
      </c>
      <c r="O11">
        <v>62.67</v>
      </c>
      <c r="P11">
        <v>49.43</v>
      </c>
      <c r="Q11">
        <v>53.37</v>
      </c>
      <c r="R11">
        <v>60.65</v>
      </c>
      <c r="S11">
        <v>10.5</v>
      </c>
      <c r="T11">
        <v>-6.37</v>
      </c>
      <c r="U11">
        <v>8</v>
      </c>
      <c r="V11">
        <v>-4.8499999999999996</v>
      </c>
      <c r="X11">
        <v>13.24</v>
      </c>
      <c r="Y11">
        <v>5</v>
      </c>
      <c r="Z11">
        <v>5</v>
      </c>
    </row>
    <row r="12" spans="1:28">
      <c r="B12">
        <v>10038663</v>
      </c>
      <c r="C12">
        <v>400</v>
      </c>
      <c r="D12">
        <v>2</v>
      </c>
      <c r="E12">
        <v>40</v>
      </c>
      <c r="F12">
        <v>4</v>
      </c>
      <c r="G12" t="s">
        <v>435</v>
      </c>
      <c r="I12" t="s">
        <v>716</v>
      </c>
      <c r="J12">
        <v>34012010</v>
      </c>
      <c r="K12">
        <v>7899706129602</v>
      </c>
      <c r="L12" t="s">
        <v>947</v>
      </c>
      <c r="M12">
        <v>1</v>
      </c>
      <c r="N12">
        <v>1</v>
      </c>
      <c r="O12">
        <v>32.96</v>
      </c>
      <c r="P12">
        <v>28.38</v>
      </c>
      <c r="Q12">
        <v>28.22</v>
      </c>
      <c r="R12">
        <v>32.07</v>
      </c>
      <c r="S12">
        <v>10.5</v>
      </c>
      <c r="T12">
        <v>-3.37</v>
      </c>
      <c r="U12">
        <v>1</v>
      </c>
      <c r="V12">
        <v>-0.32</v>
      </c>
      <c r="X12">
        <v>4.58</v>
      </c>
      <c r="Y12">
        <v>5</v>
      </c>
      <c r="Z12">
        <v>5</v>
      </c>
    </row>
    <row r="13" spans="1:28">
      <c r="B13">
        <v>10038663</v>
      </c>
      <c r="C13">
        <v>400</v>
      </c>
      <c r="D13">
        <v>2</v>
      </c>
      <c r="E13">
        <v>40</v>
      </c>
      <c r="F13">
        <v>4</v>
      </c>
      <c r="G13" t="s">
        <v>454</v>
      </c>
      <c r="I13" t="s">
        <v>717</v>
      </c>
      <c r="J13">
        <v>3305900001</v>
      </c>
      <c r="K13">
        <v>7899706130332</v>
      </c>
      <c r="L13" t="s">
        <v>948</v>
      </c>
      <c r="M13">
        <v>1</v>
      </c>
      <c r="N13">
        <v>1</v>
      </c>
      <c r="O13">
        <v>62.05</v>
      </c>
      <c r="P13">
        <v>45.37</v>
      </c>
      <c r="Q13">
        <v>50.22</v>
      </c>
      <c r="R13">
        <v>57.07</v>
      </c>
      <c r="S13">
        <v>10.5</v>
      </c>
      <c r="T13">
        <v>-5.99</v>
      </c>
      <c r="U13">
        <v>10</v>
      </c>
      <c r="V13">
        <v>-5.71</v>
      </c>
      <c r="X13">
        <v>16.68</v>
      </c>
      <c r="Y13">
        <v>5</v>
      </c>
      <c r="Z13">
        <v>5</v>
      </c>
    </row>
    <row r="14" spans="1:28">
      <c r="B14">
        <v>10038663</v>
      </c>
      <c r="C14">
        <v>400</v>
      </c>
      <c r="D14">
        <v>2</v>
      </c>
      <c r="E14">
        <v>40</v>
      </c>
      <c r="F14">
        <v>4</v>
      </c>
      <c r="G14" t="s">
        <v>459</v>
      </c>
      <c r="I14" t="s">
        <v>719</v>
      </c>
      <c r="J14">
        <v>33051000</v>
      </c>
      <c r="K14">
        <v>7899706132398</v>
      </c>
      <c r="L14" t="s">
        <v>949</v>
      </c>
      <c r="M14">
        <v>1</v>
      </c>
      <c r="N14">
        <v>1</v>
      </c>
      <c r="O14">
        <v>59.75</v>
      </c>
      <c r="P14">
        <v>46.51</v>
      </c>
      <c r="Q14">
        <v>50.22</v>
      </c>
      <c r="R14">
        <v>57.07</v>
      </c>
      <c r="S14">
        <v>10.5</v>
      </c>
      <c r="T14">
        <v>-5.99</v>
      </c>
      <c r="U14">
        <v>8</v>
      </c>
      <c r="V14">
        <v>-4.57</v>
      </c>
      <c r="X14">
        <v>13.24</v>
      </c>
      <c r="Y14">
        <v>5</v>
      </c>
      <c r="Z14">
        <v>5</v>
      </c>
    </row>
    <row r="15" spans="1:28">
      <c r="B15">
        <v>10038663</v>
      </c>
      <c r="C15">
        <v>400</v>
      </c>
      <c r="D15">
        <v>2</v>
      </c>
      <c r="E15">
        <v>40</v>
      </c>
      <c r="F15">
        <v>4</v>
      </c>
      <c r="G15" t="s">
        <v>471</v>
      </c>
      <c r="I15" t="s">
        <v>625</v>
      </c>
      <c r="J15">
        <v>33049910</v>
      </c>
      <c r="K15">
        <v>7899706132831</v>
      </c>
      <c r="L15" t="s">
        <v>950</v>
      </c>
      <c r="M15">
        <v>1</v>
      </c>
      <c r="N15">
        <v>1</v>
      </c>
      <c r="O15">
        <v>47.86</v>
      </c>
      <c r="P15">
        <v>27.88</v>
      </c>
      <c r="Q15">
        <v>30.86</v>
      </c>
      <c r="R15">
        <v>35.07</v>
      </c>
      <c r="S15">
        <v>10.5</v>
      </c>
      <c r="T15">
        <v>-3.68</v>
      </c>
      <c r="U15">
        <v>10</v>
      </c>
      <c r="V15">
        <v>-3.51</v>
      </c>
      <c r="W15">
        <v>6.13</v>
      </c>
      <c r="X15">
        <v>13.85</v>
      </c>
      <c r="Y15">
        <v>5</v>
      </c>
      <c r="Z15">
        <v>5</v>
      </c>
    </row>
    <row r="16" spans="1:28">
      <c r="B16">
        <v>10038663</v>
      </c>
      <c r="C16">
        <v>400</v>
      </c>
      <c r="D16">
        <v>2</v>
      </c>
      <c r="E16">
        <v>40</v>
      </c>
      <c r="F16">
        <v>4</v>
      </c>
      <c r="G16" t="s">
        <v>616</v>
      </c>
      <c r="I16" t="s">
        <v>621</v>
      </c>
      <c r="J16" t="s">
        <v>897</v>
      </c>
      <c r="K16">
        <v>7899706134071</v>
      </c>
      <c r="L16" t="s">
        <v>951</v>
      </c>
      <c r="M16">
        <v>1</v>
      </c>
      <c r="N16">
        <v>1</v>
      </c>
      <c r="O16">
        <v>55.28</v>
      </c>
      <c r="P16">
        <v>43.6</v>
      </c>
      <c r="Q16">
        <v>47.08</v>
      </c>
      <c r="R16">
        <v>53.5</v>
      </c>
      <c r="S16">
        <v>10.5</v>
      </c>
      <c r="T16">
        <v>-5.62</v>
      </c>
      <c r="U16">
        <v>8</v>
      </c>
      <c r="V16">
        <v>-4.28</v>
      </c>
      <c r="X16">
        <v>11.68</v>
      </c>
      <c r="Y16">
        <v>5</v>
      </c>
      <c r="Z16">
        <v>5</v>
      </c>
    </row>
    <row r="17" spans="2:26">
      <c r="B17">
        <v>10038663</v>
      </c>
      <c r="C17">
        <v>400</v>
      </c>
      <c r="D17">
        <v>2</v>
      </c>
      <c r="E17">
        <v>40</v>
      </c>
      <c r="F17">
        <v>4</v>
      </c>
      <c r="G17" t="s">
        <v>615</v>
      </c>
      <c r="I17" t="s">
        <v>620</v>
      </c>
      <c r="J17" t="s">
        <v>897</v>
      </c>
      <c r="K17">
        <v>7899706134132</v>
      </c>
      <c r="L17" t="s">
        <v>952</v>
      </c>
      <c r="M17">
        <v>1</v>
      </c>
      <c r="N17">
        <v>1</v>
      </c>
      <c r="O17">
        <v>47.89</v>
      </c>
      <c r="P17">
        <v>37.770000000000003</v>
      </c>
      <c r="Q17">
        <v>40.79</v>
      </c>
      <c r="R17">
        <v>46.35</v>
      </c>
      <c r="S17">
        <v>10.5</v>
      </c>
      <c r="T17">
        <v>-4.87</v>
      </c>
      <c r="U17">
        <v>8</v>
      </c>
      <c r="V17">
        <v>-3.71</v>
      </c>
      <c r="X17">
        <v>10.119999999999999</v>
      </c>
      <c r="Y17">
        <v>5</v>
      </c>
      <c r="Z17">
        <v>5</v>
      </c>
    </row>
    <row r="18" spans="2:26">
      <c r="B18">
        <v>10038663</v>
      </c>
      <c r="C18">
        <v>400</v>
      </c>
      <c r="D18">
        <v>2</v>
      </c>
      <c r="E18">
        <v>40</v>
      </c>
      <c r="F18">
        <v>4</v>
      </c>
      <c r="G18" t="s">
        <v>608</v>
      </c>
      <c r="I18" t="s">
        <v>645</v>
      </c>
      <c r="J18">
        <v>33049910</v>
      </c>
      <c r="K18">
        <v>7899706135580</v>
      </c>
      <c r="L18" t="s">
        <v>953</v>
      </c>
      <c r="M18">
        <v>1</v>
      </c>
      <c r="N18">
        <v>1</v>
      </c>
      <c r="O18">
        <v>63.849999999999994</v>
      </c>
      <c r="P18">
        <v>37.19</v>
      </c>
      <c r="Q18">
        <v>41.17</v>
      </c>
      <c r="R18">
        <v>46.78</v>
      </c>
      <c r="S18">
        <v>10.5</v>
      </c>
      <c r="T18">
        <v>-4.91</v>
      </c>
      <c r="U18">
        <v>10</v>
      </c>
      <c r="V18">
        <v>-4.68</v>
      </c>
      <c r="W18">
        <v>8.18</v>
      </c>
      <c r="X18">
        <v>18.48</v>
      </c>
      <c r="Y18">
        <v>5</v>
      </c>
      <c r="Z18">
        <v>5</v>
      </c>
    </row>
    <row r="19" spans="2:26">
      <c r="B19">
        <v>10038663</v>
      </c>
      <c r="C19">
        <v>400</v>
      </c>
      <c r="D19">
        <v>2</v>
      </c>
      <c r="E19">
        <v>40</v>
      </c>
      <c r="F19">
        <v>4</v>
      </c>
      <c r="G19" t="s">
        <v>614</v>
      </c>
      <c r="I19" t="s">
        <v>619</v>
      </c>
      <c r="J19" t="s">
        <v>897</v>
      </c>
      <c r="K19">
        <v>7899706138772</v>
      </c>
      <c r="L19" t="s">
        <v>954</v>
      </c>
      <c r="M19">
        <v>1</v>
      </c>
      <c r="N19">
        <v>1</v>
      </c>
      <c r="O19">
        <v>51.6</v>
      </c>
      <c r="P19">
        <v>40.700000000000003</v>
      </c>
      <c r="Q19">
        <v>43.94</v>
      </c>
      <c r="R19">
        <v>49.93</v>
      </c>
      <c r="S19">
        <v>10.5</v>
      </c>
      <c r="T19">
        <v>-5.24</v>
      </c>
      <c r="U19">
        <v>8</v>
      </c>
      <c r="V19">
        <v>-3.99</v>
      </c>
      <c r="X19">
        <v>10.9</v>
      </c>
      <c r="Y19">
        <v>5</v>
      </c>
      <c r="Z19">
        <v>5</v>
      </c>
    </row>
    <row r="20" spans="2:26">
      <c r="B20">
        <v>10038663</v>
      </c>
      <c r="C20">
        <v>400</v>
      </c>
      <c r="D20">
        <v>2</v>
      </c>
      <c r="E20">
        <v>40</v>
      </c>
      <c r="F20">
        <v>4</v>
      </c>
      <c r="G20" t="s">
        <v>695</v>
      </c>
      <c r="I20" t="s">
        <v>696</v>
      </c>
      <c r="J20">
        <v>33051000</v>
      </c>
      <c r="K20">
        <v>7899706138871</v>
      </c>
      <c r="L20" t="s">
        <v>955</v>
      </c>
      <c r="M20">
        <v>1</v>
      </c>
      <c r="N20">
        <v>1</v>
      </c>
      <c r="O20">
        <v>59.75</v>
      </c>
      <c r="P20">
        <v>46.51</v>
      </c>
      <c r="Q20">
        <v>50.22</v>
      </c>
      <c r="R20">
        <v>57.07</v>
      </c>
      <c r="S20">
        <v>10.5</v>
      </c>
      <c r="T20">
        <v>-5.99</v>
      </c>
      <c r="U20">
        <v>8</v>
      </c>
      <c r="V20">
        <v>-4.57</v>
      </c>
      <c r="X20">
        <v>13.24</v>
      </c>
      <c r="Y20">
        <v>5</v>
      </c>
      <c r="Z20">
        <v>5</v>
      </c>
    </row>
    <row r="21" spans="2:26">
      <c r="B21">
        <v>10038663</v>
      </c>
      <c r="C21">
        <v>400</v>
      </c>
      <c r="D21">
        <v>2</v>
      </c>
      <c r="E21">
        <v>40</v>
      </c>
      <c r="F21">
        <v>4</v>
      </c>
      <c r="G21" t="s">
        <v>693</v>
      </c>
      <c r="I21" t="s">
        <v>694</v>
      </c>
      <c r="J21">
        <v>33051000</v>
      </c>
      <c r="K21">
        <v>7899706138895</v>
      </c>
      <c r="L21" t="s">
        <v>956</v>
      </c>
      <c r="M21">
        <v>1</v>
      </c>
      <c r="N21">
        <v>1</v>
      </c>
      <c r="O21">
        <v>59.75</v>
      </c>
      <c r="P21">
        <v>46.51</v>
      </c>
      <c r="Q21">
        <v>50.22</v>
      </c>
      <c r="R21">
        <v>57.07</v>
      </c>
      <c r="S21">
        <v>10.5</v>
      </c>
      <c r="T21">
        <v>-5.99</v>
      </c>
      <c r="U21">
        <v>8</v>
      </c>
      <c r="V21">
        <v>-4.57</v>
      </c>
      <c r="X21">
        <v>13.24</v>
      </c>
      <c r="Y21">
        <v>5</v>
      </c>
      <c r="Z21">
        <v>5</v>
      </c>
    </row>
    <row r="22" spans="2:26">
      <c r="B22">
        <v>10038663</v>
      </c>
      <c r="C22">
        <v>400</v>
      </c>
      <c r="D22">
        <v>2</v>
      </c>
      <c r="E22">
        <v>40</v>
      </c>
      <c r="F22">
        <v>4</v>
      </c>
      <c r="G22" t="s">
        <v>610</v>
      </c>
      <c r="I22" t="s">
        <v>618</v>
      </c>
      <c r="J22">
        <v>33049910</v>
      </c>
      <c r="K22">
        <v>7899706138970</v>
      </c>
      <c r="L22" t="s">
        <v>957</v>
      </c>
      <c r="M22">
        <v>1</v>
      </c>
      <c r="N22">
        <v>1</v>
      </c>
      <c r="O22">
        <v>71.849999999999994</v>
      </c>
      <c r="P22">
        <v>41.85</v>
      </c>
      <c r="Q22">
        <v>46.32</v>
      </c>
      <c r="R22">
        <v>52.64</v>
      </c>
      <c r="S22">
        <v>10.5</v>
      </c>
      <c r="T22">
        <v>-5.53</v>
      </c>
      <c r="U22">
        <v>10</v>
      </c>
      <c r="V22">
        <v>-5.26</v>
      </c>
      <c r="W22">
        <v>9.2100000000000009</v>
      </c>
      <c r="X22">
        <v>20.79</v>
      </c>
      <c r="Y22">
        <v>5</v>
      </c>
      <c r="Z22">
        <v>5</v>
      </c>
    </row>
    <row r="23" spans="2:26">
      <c r="B23">
        <v>10038663</v>
      </c>
      <c r="C23">
        <v>400</v>
      </c>
      <c r="D23">
        <v>2</v>
      </c>
      <c r="E23">
        <v>40</v>
      </c>
      <c r="F23">
        <v>4</v>
      </c>
      <c r="G23" t="s">
        <v>670</v>
      </c>
      <c r="I23" t="s">
        <v>671</v>
      </c>
      <c r="J23" t="s">
        <v>897</v>
      </c>
      <c r="K23">
        <v>7899706144551</v>
      </c>
      <c r="L23" t="s">
        <v>958</v>
      </c>
      <c r="M23">
        <v>1</v>
      </c>
      <c r="N23">
        <v>1</v>
      </c>
      <c r="O23">
        <v>40.520000000000003</v>
      </c>
      <c r="P23">
        <v>31.96</v>
      </c>
      <c r="Q23">
        <v>34.51</v>
      </c>
      <c r="R23">
        <v>39.22</v>
      </c>
      <c r="S23">
        <v>10.5</v>
      </c>
      <c r="T23">
        <v>-4.12</v>
      </c>
      <c r="U23">
        <v>8</v>
      </c>
      <c r="V23">
        <v>-3.14</v>
      </c>
      <c r="X23">
        <v>8.56</v>
      </c>
      <c r="Y23">
        <v>5</v>
      </c>
      <c r="Z23">
        <v>5</v>
      </c>
    </row>
    <row r="24" spans="2:26">
      <c r="B24">
        <v>10038663</v>
      </c>
      <c r="C24">
        <v>400</v>
      </c>
      <c r="D24">
        <v>2</v>
      </c>
      <c r="E24">
        <v>40</v>
      </c>
      <c r="F24">
        <v>4</v>
      </c>
      <c r="G24" t="s">
        <v>761</v>
      </c>
      <c r="I24" t="s">
        <v>762</v>
      </c>
      <c r="J24" t="s">
        <v>897</v>
      </c>
      <c r="K24">
        <v>7899706146968</v>
      </c>
      <c r="L24" t="s">
        <v>959</v>
      </c>
      <c r="M24">
        <v>1</v>
      </c>
      <c r="N24">
        <v>1</v>
      </c>
      <c r="O24">
        <v>51.6</v>
      </c>
      <c r="P24">
        <v>40.700000000000003</v>
      </c>
      <c r="Q24">
        <v>43.94</v>
      </c>
      <c r="R24">
        <v>49.93</v>
      </c>
      <c r="S24">
        <v>10.5</v>
      </c>
      <c r="T24">
        <v>-5.24</v>
      </c>
      <c r="U24">
        <v>8</v>
      </c>
      <c r="V24">
        <v>-3.99</v>
      </c>
      <c r="X24">
        <v>10.9</v>
      </c>
      <c r="Y24">
        <v>5</v>
      </c>
      <c r="Z24">
        <v>5</v>
      </c>
    </row>
    <row r="25" spans="2:26">
      <c r="B25">
        <v>10038663</v>
      </c>
      <c r="C25">
        <v>400</v>
      </c>
      <c r="D25">
        <v>2</v>
      </c>
      <c r="E25">
        <v>40</v>
      </c>
      <c r="F25">
        <v>4</v>
      </c>
      <c r="G25" t="s">
        <v>763</v>
      </c>
      <c r="I25" t="s">
        <v>622</v>
      </c>
      <c r="J25" t="s">
        <v>897</v>
      </c>
      <c r="K25">
        <v>7899706147095</v>
      </c>
      <c r="L25" t="s">
        <v>960</v>
      </c>
      <c r="M25">
        <v>1</v>
      </c>
      <c r="N25">
        <v>1</v>
      </c>
      <c r="O25">
        <v>44.209999999999994</v>
      </c>
      <c r="P25">
        <v>34.869999999999997</v>
      </c>
      <c r="Q25">
        <v>37.65</v>
      </c>
      <c r="R25">
        <v>42.78</v>
      </c>
      <c r="S25">
        <v>10.5</v>
      </c>
      <c r="T25">
        <v>-4.49</v>
      </c>
      <c r="U25">
        <v>8</v>
      </c>
      <c r="V25">
        <v>-3.42</v>
      </c>
      <c r="X25">
        <v>9.34</v>
      </c>
      <c r="Y25">
        <v>5</v>
      </c>
      <c r="Z25">
        <v>5</v>
      </c>
    </row>
    <row r="26" spans="2:26">
      <c r="B26">
        <v>10038663</v>
      </c>
      <c r="C26">
        <v>400</v>
      </c>
      <c r="D26">
        <v>2</v>
      </c>
      <c r="E26">
        <v>40</v>
      </c>
      <c r="F26">
        <v>4</v>
      </c>
      <c r="G26" t="s">
        <v>757</v>
      </c>
      <c r="I26" t="s">
        <v>758</v>
      </c>
      <c r="J26" t="s">
        <v>897</v>
      </c>
      <c r="K26">
        <v>7899706148511</v>
      </c>
      <c r="L26" t="s">
        <v>961</v>
      </c>
      <c r="M26">
        <v>1</v>
      </c>
      <c r="N26">
        <v>1</v>
      </c>
      <c r="O26">
        <v>51.6</v>
      </c>
      <c r="P26">
        <v>40.700000000000003</v>
      </c>
      <c r="Q26">
        <v>43.94</v>
      </c>
      <c r="R26">
        <v>49.93</v>
      </c>
      <c r="S26">
        <v>10.5</v>
      </c>
      <c r="T26">
        <v>-5.24</v>
      </c>
      <c r="U26">
        <v>8</v>
      </c>
      <c r="V26">
        <v>-3.99</v>
      </c>
      <c r="X26">
        <v>10.9</v>
      </c>
      <c r="Y26">
        <v>5</v>
      </c>
      <c r="Z26">
        <v>5</v>
      </c>
    </row>
    <row r="27" spans="2:26">
      <c r="B27">
        <v>10038663</v>
      </c>
      <c r="C27">
        <v>400</v>
      </c>
      <c r="D27">
        <v>2</v>
      </c>
      <c r="E27">
        <v>40</v>
      </c>
      <c r="F27">
        <v>4</v>
      </c>
      <c r="G27" t="s">
        <v>759</v>
      </c>
      <c r="I27" t="s">
        <v>760</v>
      </c>
      <c r="J27" t="s">
        <v>897</v>
      </c>
      <c r="K27">
        <v>7899706149112</v>
      </c>
      <c r="L27" t="s">
        <v>962</v>
      </c>
      <c r="M27">
        <v>1</v>
      </c>
      <c r="N27">
        <v>1</v>
      </c>
      <c r="O27">
        <v>63.4</v>
      </c>
      <c r="P27">
        <v>50</v>
      </c>
      <c r="Q27">
        <v>53.99</v>
      </c>
      <c r="R27">
        <v>61.35</v>
      </c>
      <c r="S27">
        <v>10.5</v>
      </c>
      <c r="T27">
        <v>-6.44</v>
      </c>
      <c r="U27">
        <v>8</v>
      </c>
      <c r="V27">
        <v>-4.91</v>
      </c>
      <c r="X27">
        <v>13.4</v>
      </c>
      <c r="Y27">
        <v>5</v>
      </c>
      <c r="Z27">
        <v>5</v>
      </c>
    </row>
    <row r="28" spans="2:26">
      <c r="B28">
        <v>10038663</v>
      </c>
      <c r="C28">
        <v>400</v>
      </c>
      <c r="D28">
        <v>2</v>
      </c>
      <c r="E28">
        <v>40</v>
      </c>
      <c r="F28">
        <v>4</v>
      </c>
      <c r="G28" t="s">
        <v>751</v>
      </c>
      <c r="I28" t="s">
        <v>752</v>
      </c>
      <c r="J28">
        <v>33051000</v>
      </c>
      <c r="K28">
        <v>7899706149037</v>
      </c>
      <c r="L28" t="s">
        <v>963</v>
      </c>
      <c r="M28">
        <v>1</v>
      </c>
      <c r="N28">
        <v>1</v>
      </c>
      <c r="O28">
        <v>67.240000000000009</v>
      </c>
      <c r="P28">
        <v>52.34</v>
      </c>
      <c r="Q28">
        <v>56.51</v>
      </c>
      <c r="R28">
        <v>64.22</v>
      </c>
      <c r="S28">
        <v>10.5</v>
      </c>
      <c r="T28">
        <v>-6.74</v>
      </c>
      <c r="U28">
        <v>8</v>
      </c>
      <c r="V28">
        <v>-5.14</v>
      </c>
      <c r="X28">
        <v>14.9</v>
      </c>
      <c r="Y28">
        <v>5</v>
      </c>
      <c r="Z28">
        <v>5</v>
      </c>
    </row>
    <row r="29" spans="2:26">
      <c r="B29">
        <v>10038663</v>
      </c>
      <c r="C29">
        <v>400</v>
      </c>
      <c r="D29">
        <v>2</v>
      </c>
      <c r="E29">
        <v>40</v>
      </c>
      <c r="F29">
        <v>4</v>
      </c>
      <c r="G29" t="s">
        <v>749</v>
      </c>
      <c r="I29" t="s">
        <v>750</v>
      </c>
      <c r="J29" t="s">
        <v>897</v>
      </c>
      <c r="K29">
        <v>7899706149372</v>
      </c>
      <c r="L29" t="s">
        <v>964</v>
      </c>
      <c r="M29">
        <v>1</v>
      </c>
      <c r="N29">
        <v>1</v>
      </c>
      <c r="O29">
        <v>58.97</v>
      </c>
      <c r="P29">
        <v>46.51</v>
      </c>
      <c r="Q29">
        <v>50.22</v>
      </c>
      <c r="R29">
        <v>57.07</v>
      </c>
      <c r="S29">
        <v>10.5</v>
      </c>
      <c r="T29">
        <v>-5.99</v>
      </c>
      <c r="U29">
        <v>8</v>
      </c>
      <c r="V29">
        <v>-4.57</v>
      </c>
      <c r="X29">
        <v>12.46</v>
      </c>
      <c r="Y29">
        <v>5</v>
      </c>
      <c r="Z29">
        <v>5</v>
      </c>
    </row>
    <row r="30" spans="2:26">
      <c r="B30">
        <v>10038663</v>
      </c>
      <c r="C30">
        <v>400</v>
      </c>
      <c r="D30">
        <v>2</v>
      </c>
      <c r="E30">
        <v>40</v>
      </c>
      <c r="F30">
        <v>4</v>
      </c>
      <c r="G30" t="s">
        <v>776</v>
      </c>
      <c r="I30" t="s">
        <v>777</v>
      </c>
      <c r="J30">
        <v>3401119001</v>
      </c>
      <c r="K30">
        <v>7899706150781</v>
      </c>
      <c r="L30" t="s">
        <v>965</v>
      </c>
      <c r="M30">
        <v>1</v>
      </c>
      <c r="N30">
        <v>1</v>
      </c>
      <c r="O30">
        <v>21.189999999999998</v>
      </c>
      <c r="P30">
        <v>18.899999999999999</v>
      </c>
      <c r="Q30">
        <v>18.79</v>
      </c>
      <c r="R30">
        <v>21.35</v>
      </c>
      <c r="S30">
        <v>10.5</v>
      </c>
      <c r="T30">
        <v>-2.2400000000000002</v>
      </c>
      <c r="U30">
        <v>1</v>
      </c>
      <c r="V30">
        <v>-0.21</v>
      </c>
      <c r="X30">
        <v>2.29</v>
      </c>
      <c r="Y30">
        <v>5</v>
      </c>
      <c r="Z30">
        <v>5</v>
      </c>
    </row>
    <row r="31" spans="2:26">
      <c r="B31">
        <v>10038663</v>
      </c>
      <c r="C31">
        <v>400</v>
      </c>
      <c r="D31">
        <v>2</v>
      </c>
      <c r="E31">
        <v>40</v>
      </c>
      <c r="F31">
        <v>4</v>
      </c>
      <c r="G31" t="s">
        <v>778</v>
      </c>
      <c r="I31" t="s">
        <v>779</v>
      </c>
      <c r="J31">
        <v>34012010</v>
      </c>
      <c r="K31">
        <v>7899706152365</v>
      </c>
      <c r="L31" t="s">
        <v>966</v>
      </c>
      <c r="M31">
        <v>1</v>
      </c>
      <c r="N31">
        <v>1</v>
      </c>
      <c r="O31">
        <v>62.33</v>
      </c>
      <c r="P31">
        <v>53.67</v>
      </c>
      <c r="Q31">
        <v>53.37</v>
      </c>
      <c r="R31">
        <v>60.65</v>
      </c>
      <c r="S31">
        <v>10.5</v>
      </c>
      <c r="T31">
        <v>-6.37</v>
      </c>
      <c r="U31">
        <v>1</v>
      </c>
      <c r="V31">
        <v>-0.61</v>
      </c>
      <c r="X31">
        <v>8.66</v>
      </c>
      <c r="Y31">
        <v>3</v>
      </c>
      <c r="Z31">
        <v>5</v>
      </c>
    </row>
    <row r="32" spans="2:26">
      <c r="B32">
        <v>10038663</v>
      </c>
      <c r="C32">
        <v>400</v>
      </c>
      <c r="D32">
        <v>2</v>
      </c>
      <c r="E32">
        <v>40</v>
      </c>
      <c r="F32">
        <v>4</v>
      </c>
      <c r="G32" t="s">
        <v>774</v>
      </c>
      <c r="I32" t="s">
        <v>775</v>
      </c>
      <c r="J32">
        <v>33051000</v>
      </c>
      <c r="K32">
        <v>7899706152389</v>
      </c>
      <c r="L32" t="s">
        <v>967</v>
      </c>
      <c r="M32">
        <v>1</v>
      </c>
      <c r="N32">
        <v>1</v>
      </c>
      <c r="O32">
        <v>89.68</v>
      </c>
      <c r="P32">
        <v>69.81</v>
      </c>
      <c r="Q32">
        <v>75.37</v>
      </c>
      <c r="R32">
        <v>85.65</v>
      </c>
      <c r="S32">
        <v>10.5</v>
      </c>
      <c r="T32">
        <v>-8.99</v>
      </c>
      <c r="U32">
        <v>8</v>
      </c>
      <c r="V32">
        <v>-6.85</v>
      </c>
      <c r="X32">
        <v>19.87</v>
      </c>
      <c r="Y32">
        <v>5</v>
      </c>
      <c r="Z32">
        <v>5</v>
      </c>
    </row>
    <row r="33" spans="2:27">
      <c r="B33">
        <v>10038663</v>
      </c>
      <c r="C33">
        <v>400</v>
      </c>
      <c r="D33">
        <v>2</v>
      </c>
      <c r="E33">
        <v>40</v>
      </c>
      <c r="F33">
        <v>4</v>
      </c>
      <c r="G33" t="s">
        <v>770</v>
      </c>
      <c r="I33" t="s">
        <v>771</v>
      </c>
      <c r="J33">
        <v>3401119001</v>
      </c>
      <c r="K33">
        <v>7899706154062</v>
      </c>
      <c r="L33" t="s">
        <v>968</v>
      </c>
      <c r="M33">
        <v>1</v>
      </c>
      <c r="N33">
        <v>1</v>
      </c>
      <c r="O33">
        <v>12.68</v>
      </c>
      <c r="P33">
        <v>11.31</v>
      </c>
      <c r="Q33">
        <v>11.25</v>
      </c>
      <c r="R33">
        <v>12.78</v>
      </c>
      <c r="S33">
        <v>10.5</v>
      </c>
      <c r="T33">
        <v>-1.34</v>
      </c>
      <c r="U33">
        <v>1</v>
      </c>
      <c r="V33">
        <v>-0.13</v>
      </c>
      <c r="X33">
        <v>1.37</v>
      </c>
      <c r="Y33">
        <v>5</v>
      </c>
      <c r="Z33">
        <v>5</v>
      </c>
    </row>
    <row r="34" spans="2:27">
      <c r="B34">
        <v>10038663</v>
      </c>
      <c r="C34">
        <v>400</v>
      </c>
      <c r="D34">
        <v>2</v>
      </c>
      <c r="E34">
        <v>40</v>
      </c>
      <c r="F34">
        <v>4</v>
      </c>
      <c r="G34" t="s">
        <v>772</v>
      </c>
      <c r="I34" t="s">
        <v>773</v>
      </c>
      <c r="J34">
        <v>34012010</v>
      </c>
      <c r="K34">
        <v>7899706154086</v>
      </c>
      <c r="L34" t="s">
        <v>947</v>
      </c>
      <c r="M34">
        <v>1</v>
      </c>
      <c r="N34">
        <v>1</v>
      </c>
      <c r="O34">
        <v>26.37</v>
      </c>
      <c r="P34">
        <v>22.71</v>
      </c>
      <c r="Q34">
        <v>22.58</v>
      </c>
      <c r="R34">
        <v>25.66</v>
      </c>
      <c r="S34">
        <v>10.5</v>
      </c>
      <c r="T34">
        <v>-2.69</v>
      </c>
      <c r="U34">
        <v>1</v>
      </c>
      <c r="V34">
        <v>-0.26</v>
      </c>
      <c r="X34">
        <v>3.66</v>
      </c>
      <c r="Y34">
        <v>6</v>
      </c>
      <c r="Z34">
        <v>5</v>
      </c>
    </row>
    <row r="35" spans="2:27">
      <c r="B35">
        <v>10038663</v>
      </c>
      <c r="C35">
        <v>400</v>
      </c>
      <c r="D35">
        <v>2</v>
      </c>
      <c r="E35">
        <v>40</v>
      </c>
      <c r="F35">
        <v>4</v>
      </c>
      <c r="G35" t="s">
        <v>676</v>
      </c>
      <c r="I35" t="s">
        <v>677</v>
      </c>
      <c r="J35">
        <v>33049910</v>
      </c>
      <c r="K35">
        <v>3337871325060</v>
      </c>
      <c r="L35" t="s">
        <v>969</v>
      </c>
      <c r="M35">
        <v>1</v>
      </c>
      <c r="N35">
        <v>1</v>
      </c>
      <c r="O35">
        <v>205.48</v>
      </c>
      <c r="P35">
        <v>110.89</v>
      </c>
      <c r="Q35">
        <v>133.91</v>
      </c>
      <c r="R35">
        <v>139.49</v>
      </c>
      <c r="S35">
        <v>10.5</v>
      </c>
      <c r="T35">
        <v>-14.65</v>
      </c>
      <c r="U35">
        <v>10</v>
      </c>
      <c r="V35">
        <v>-13.95</v>
      </c>
      <c r="W35">
        <v>24.4</v>
      </c>
      <c r="X35">
        <v>70.19</v>
      </c>
      <c r="Y35">
        <v>5</v>
      </c>
      <c r="Z35">
        <v>2</v>
      </c>
      <c r="AA35" t="s">
        <v>942</v>
      </c>
    </row>
    <row r="36" spans="2:27">
      <c r="B36">
        <v>10038663</v>
      </c>
      <c r="C36">
        <v>400</v>
      </c>
      <c r="D36">
        <v>2</v>
      </c>
      <c r="E36">
        <v>40</v>
      </c>
      <c r="F36">
        <v>4</v>
      </c>
      <c r="G36" t="s">
        <v>373</v>
      </c>
      <c r="I36" t="s">
        <v>528</v>
      </c>
      <c r="J36">
        <v>33049910</v>
      </c>
      <c r="K36">
        <v>3337871330255</v>
      </c>
      <c r="L36" t="s">
        <v>970</v>
      </c>
      <c r="M36">
        <v>1</v>
      </c>
      <c r="N36">
        <v>1</v>
      </c>
      <c r="O36">
        <v>126.41</v>
      </c>
      <c r="P36">
        <v>68.22</v>
      </c>
      <c r="Q36">
        <v>82.38</v>
      </c>
      <c r="R36">
        <v>85.81</v>
      </c>
      <c r="S36">
        <v>10.5</v>
      </c>
      <c r="T36">
        <v>-9.01</v>
      </c>
      <c r="U36">
        <v>10</v>
      </c>
      <c r="V36">
        <v>-8.58</v>
      </c>
      <c r="W36">
        <v>15.01</v>
      </c>
      <c r="X36">
        <v>43.18</v>
      </c>
      <c r="Y36">
        <v>6</v>
      </c>
      <c r="Z36">
        <v>2</v>
      </c>
      <c r="AA36" t="s">
        <v>942</v>
      </c>
    </row>
    <row r="37" spans="2:27">
      <c r="B37">
        <v>10038663</v>
      </c>
      <c r="C37">
        <v>400</v>
      </c>
      <c r="D37">
        <v>2</v>
      </c>
      <c r="E37">
        <v>40</v>
      </c>
      <c r="F37">
        <v>4</v>
      </c>
      <c r="G37" t="s">
        <v>437</v>
      </c>
      <c r="I37" t="s">
        <v>562</v>
      </c>
      <c r="J37">
        <v>34012010</v>
      </c>
      <c r="K37">
        <v>3337871321888</v>
      </c>
      <c r="L37" t="s">
        <v>971</v>
      </c>
      <c r="M37">
        <v>1</v>
      </c>
      <c r="N37">
        <v>1</v>
      </c>
      <c r="O37">
        <v>62.32</v>
      </c>
      <c r="P37">
        <v>49.19</v>
      </c>
      <c r="Q37">
        <v>53.37</v>
      </c>
      <c r="R37">
        <v>55.59</v>
      </c>
      <c r="S37">
        <v>10.5</v>
      </c>
      <c r="T37">
        <v>-5.84</v>
      </c>
      <c r="U37">
        <v>1</v>
      </c>
      <c r="V37">
        <v>-0.56000000000000005</v>
      </c>
      <c r="X37">
        <v>13.13</v>
      </c>
      <c r="Y37">
        <v>5</v>
      </c>
      <c r="Z37">
        <v>2</v>
      </c>
      <c r="AA37" t="s">
        <v>942</v>
      </c>
    </row>
    <row r="38" spans="2:27">
      <c r="B38">
        <v>10038663</v>
      </c>
      <c r="C38">
        <v>400</v>
      </c>
      <c r="D38">
        <v>2</v>
      </c>
      <c r="E38">
        <v>40</v>
      </c>
      <c r="F38">
        <v>4</v>
      </c>
      <c r="G38" t="s">
        <v>171</v>
      </c>
      <c r="I38" t="s">
        <v>172</v>
      </c>
      <c r="J38">
        <v>33049910</v>
      </c>
      <c r="K38">
        <v>3337871321963</v>
      </c>
      <c r="L38" t="s">
        <v>972</v>
      </c>
      <c r="M38">
        <v>1</v>
      </c>
      <c r="N38">
        <v>1</v>
      </c>
      <c r="O38">
        <v>63.18</v>
      </c>
      <c r="P38">
        <v>34.1</v>
      </c>
      <c r="Q38">
        <v>41.17</v>
      </c>
      <c r="R38">
        <v>42.89</v>
      </c>
      <c r="S38">
        <v>10.5</v>
      </c>
      <c r="T38">
        <v>-4.5</v>
      </c>
      <c r="U38">
        <v>10</v>
      </c>
      <c r="V38">
        <v>-4.29</v>
      </c>
      <c r="W38">
        <v>7.5</v>
      </c>
      <c r="X38">
        <v>21.58</v>
      </c>
      <c r="Y38">
        <v>5</v>
      </c>
      <c r="Z38">
        <v>2</v>
      </c>
      <c r="AA38" t="s">
        <v>942</v>
      </c>
    </row>
    <row r="39" spans="2:27">
      <c r="B39">
        <v>10038663</v>
      </c>
      <c r="C39">
        <v>400</v>
      </c>
      <c r="D39">
        <v>2</v>
      </c>
      <c r="E39">
        <v>40</v>
      </c>
      <c r="F39">
        <v>4</v>
      </c>
      <c r="G39" t="s">
        <v>57</v>
      </c>
      <c r="I39" t="s">
        <v>515</v>
      </c>
      <c r="J39">
        <v>33049910</v>
      </c>
      <c r="K39">
        <v>3337871322083</v>
      </c>
      <c r="L39" t="s">
        <v>973</v>
      </c>
      <c r="M39">
        <v>1</v>
      </c>
      <c r="N39">
        <v>1</v>
      </c>
      <c r="O39">
        <v>158.03</v>
      </c>
      <c r="P39">
        <v>85.29</v>
      </c>
      <c r="Q39">
        <v>102.99</v>
      </c>
      <c r="R39">
        <v>107.28</v>
      </c>
      <c r="S39">
        <v>10.5</v>
      </c>
      <c r="T39">
        <v>-11.26</v>
      </c>
      <c r="U39">
        <v>10</v>
      </c>
      <c r="V39">
        <v>-10.73</v>
      </c>
      <c r="W39">
        <v>18.760000000000002</v>
      </c>
      <c r="X39">
        <v>53.98</v>
      </c>
      <c r="Y39">
        <v>5</v>
      </c>
      <c r="Z39">
        <v>2</v>
      </c>
      <c r="AA39" t="s">
        <v>942</v>
      </c>
    </row>
    <row r="40" spans="2:27">
      <c r="B40">
        <v>10038663</v>
      </c>
      <c r="C40">
        <v>400</v>
      </c>
      <c r="D40">
        <v>2</v>
      </c>
      <c r="E40">
        <v>40</v>
      </c>
      <c r="F40">
        <v>4</v>
      </c>
      <c r="G40" t="s">
        <v>19</v>
      </c>
      <c r="I40" t="s">
        <v>517</v>
      </c>
      <c r="J40">
        <v>33072010</v>
      </c>
      <c r="K40">
        <v>3337871310592</v>
      </c>
      <c r="L40" t="s">
        <v>974</v>
      </c>
      <c r="M40">
        <v>1</v>
      </c>
      <c r="N40">
        <v>1</v>
      </c>
      <c r="O40">
        <v>56.22</v>
      </c>
      <c r="P40">
        <v>37.950000000000003</v>
      </c>
      <c r="Q40">
        <v>45.82</v>
      </c>
      <c r="R40">
        <v>47.73</v>
      </c>
      <c r="S40">
        <v>10.5</v>
      </c>
      <c r="T40">
        <v>-5.01</v>
      </c>
      <c r="U40">
        <v>10</v>
      </c>
      <c r="V40">
        <v>-4.7699999999999996</v>
      </c>
      <c r="X40">
        <v>18.27</v>
      </c>
      <c r="Y40">
        <v>5</v>
      </c>
      <c r="Z40">
        <v>2</v>
      </c>
      <c r="AA40" t="s">
        <v>942</v>
      </c>
    </row>
    <row r="41" spans="2:27">
      <c r="B41">
        <v>10038663</v>
      </c>
      <c r="C41">
        <v>400</v>
      </c>
      <c r="D41">
        <v>2</v>
      </c>
      <c r="E41">
        <v>40</v>
      </c>
      <c r="F41">
        <v>4</v>
      </c>
      <c r="G41" t="s">
        <v>401</v>
      </c>
      <c r="I41" t="s">
        <v>560</v>
      </c>
      <c r="J41">
        <v>34013000</v>
      </c>
      <c r="K41">
        <v>3337871323257</v>
      </c>
      <c r="L41" t="s">
        <v>975</v>
      </c>
      <c r="M41">
        <v>1</v>
      </c>
      <c r="N41">
        <v>1</v>
      </c>
      <c r="O41">
        <v>51.31</v>
      </c>
      <c r="P41">
        <v>40.5</v>
      </c>
      <c r="Q41">
        <v>43.94</v>
      </c>
      <c r="R41">
        <v>45.77</v>
      </c>
      <c r="S41">
        <v>10.5</v>
      </c>
      <c r="T41">
        <v>-4.8099999999999996</v>
      </c>
      <c r="U41">
        <v>1</v>
      </c>
      <c r="V41">
        <v>-0.46</v>
      </c>
      <c r="X41">
        <v>10.81</v>
      </c>
      <c r="Y41">
        <v>5</v>
      </c>
      <c r="Z41">
        <v>2</v>
      </c>
      <c r="AA41" t="s">
        <v>942</v>
      </c>
    </row>
    <row r="42" spans="2:27">
      <c r="B42">
        <v>10038663</v>
      </c>
      <c r="C42">
        <v>400</v>
      </c>
      <c r="D42">
        <v>2</v>
      </c>
      <c r="E42">
        <v>40</v>
      </c>
      <c r="F42">
        <v>4</v>
      </c>
      <c r="G42" t="s">
        <v>885</v>
      </c>
      <c r="I42" t="s">
        <v>202</v>
      </c>
      <c r="J42">
        <v>33049910</v>
      </c>
      <c r="K42">
        <v>3337871323561</v>
      </c>
      <c r="L42" t="s">
        <v>976</v>
      </c>
      <c r="M42">
        <v>1</v>
      </c>
      <c r="N42">
        <v>1</v>
      </c>
      <c r="O42">
        <v>142.22</v>
      </c>
      <c r="P42">
        <v>76.75</v>
      </c>
      <c r="Q42">
        <v>92.69</v>
      </c>
      <c r="R42">
        <v>96.55</v>
      </c>
      <c r="S42">
        <v>10.5</v>
      </c>
      <c r="T42">
        <v>-10.14</v>
      </c>
      <c r="U42">
        <v>10</v>
      </c>
      <c r="V42">
        <v>-9.66</v>
      </c>
      <c r="W42">
        <v>16.89</v>
      </c>
      <c r="X42">
        <v>48.58</v>
      </c>
      <c r="Y42">
        <v>5</v>
      </c>
      <c r="Z42">
        <v>2</v>
      </c>
      <c r="AA42" t="s">
        <v>942</v>
      </c>
    </row>
    <row r="43" spans="2:27">
      <c r="B43">
        <v>10038663</v>
      </c>
      <c r="C43">
        <v>400</v>
      </c>
      <c r="D43">
        <v>2</v>
      </c>
      <c r="E43">
        <v>40</v>
      </c>
      <c r="F43">
        <v>4</v>
      </c>
      <c r="G43" t="s">
        <v>131</v>
      </c>
      <c r="I43" t="s">
        <v>525</v>
      </c>
      <c r="J43" t="s">
        <v>911</v>
      </c>
      <c r="K43">
        <v>3337871323783</v>
      </c>
      <c r="L43" t="s">
        <v>977</v>
      </c>
      <c r="M43">
        <v>1</v>
      </c>
      <c r="N43">
        <v>1</v>
      </c>
      <c r="O43">
        <v>81.87</v>
      </c>
      <c r="P43">
        <v>44.76</v>
      </c>
      <c r="Q43">
        <v>54.05</v>
      </c>
      <c r="R43">
        <v>56.3</v>
      </c>
      <c r="S43">
        <v>10.5</v>
      </c>
      <c r="T43">
        <v>-5.91</v>
      </c>
      <c r="U43">
        <v>10</v>
      </c>
      <c r="V43">
        <v>-5.63</v>
      </c>
      <c r="W43">
        <v>9.85</v>
      </c>
      <c r="X43">
        <v>27.26</v>
      </c>
      <c r="Y43">
        <v>5</v>
      </c>
      <c r="Z43">
        <v>2</v>
      </c>
      <c r="AA43" t="s">
        <v>942</v>
      </c>
    </row>
    <row r="44" spans="2:27">
      <c r="B44">
        <v>10038663</v>
      </c>
      <c r="C44">
        <v>400</v>
      </c>
      <c r="D44">
        <v>2</v>
      </c>
      <c r="E44">
        <v>40</v>
      </c>
      <c r="F44">
        <v>4</v>
      </c>
      <c r="G44" t="s">
        <v>613</v>
      </c>
      <c r="I44" t="s">
        <v>138</v>
      </c>
      <c r="J44">
        <v>33051000</v>
      </c>
      <c r="K44">
        <v>3337871323806</v>
      </c>
      <c r="L44" t="s">
        <v>978</v>
      </c>
      <c r="M44">
        <v>1</v>
      </c>
      <c r="N44">
        <v>1</v>
      </c>
      <c r="O44">
        <v>59.75</v>
      </c>
      <c r="P44">
        <v>42.64</v>
      </c>
      <c r="Q44">
        <v>50.22</v>
      </c>
      <c r="R44">
        <v>52.31</v>
      </c>
      <c r="S44">
        <v>10.5</v>
      </c>
      <c r="T44">
        <v>-5.49</v>
      </c>
      <c r="U44">
        <v>8</v>
      </c>
      <c r="V44">
        <v>-4.18</v>
      </c>
      <c r="X44">
        <v>17.11</v>
      </c>
      <c r="Y44">
        <v>5</v>
      </c>
      <c r="Z44">
        <v>2</v>
      </c>
      <c r="AA44" t="s">
        <v>942</v>
      </c>
    </row>
    <row r="45" spans="2:27">
      <c r="B45">
        <v>10038663</v>
      </c>
      <c r="C45">
        <v>400</v>
      </c>
      <c r="D45">
        <v>2</v>
      </c>
      <c r="E45">
        <v>40</v>
      </c>
      <c r="F45">
        <v>4</v>
      </c>
      <c r="G45" t="s">
        <v>162</v>
      </c>
      <c r="I45" t="s">
        <v>508</v>
      </c>
      <c r="J45">
        <v>33049910</v>
      </c>
      <c r="K45">
        <v>3337871308629</v>
      </c>
      <c r="L45" t="s">
        <v>979</v>
      </c>
      <c r="M45">
        <v>1</v>
      </c>
      <c r="N45">
        <v>1</v>
      </c>
      <c r="O45">
        <v>39.450000000000003</v>
      </c>
      <c r="P45">
        <v>21.29</v>
      </c>
      <c r="Q45">
        <v>25.71</v>
      </c>
      <c r="R45">
        <v>26.78</v>
      </c>
      <c r="S45">
        <v>10.5</v>
      </c>
      <c r="T45">
        <v>-2.81</v>
      </c>
      <c r="U45">
        <v>10</v>
      </c>
      <c r="V45">
        <v>-2.68</v>
      </c>
      <c r="W45">
        <v>4.68</v>
      </c>
      <c r="X45">
        <v>13.48</v>
      </c>
      <c r="Y45">
        <v>5</v>
      </c>
      <c r="Z45">
        <v>2</v>
      </c>
      <c r="AA45" t="s">
        <v>942</v>
      </c>
    </row>
    <row r="46" spans="2:27">
      <c r="B46">
        <v>10038663</v>
      </c>
      <c r="C46">
        <v>400</v>
      </c>
      <c r="D46">
        <v>2</v>
      </c>
      <c r="E46">
        <v>40</v>
      </c>
      <c r="F46">
        <v>4</v>
      </c>
      <c r="G46" t="s">
        <v>374</v>
      </c>
      <c r="I46" t="s">
        <v>542</v>
      </c>
      <c r="J46">
        <v>34013000</v>
      </c>
      <c r="K46">
        <v>3337871320980</v>
      </c>
      <c r="L46" t="s">
        <v>980</v>
      </c>
      <c r="M46">
        <v>1</v>
      </c>
      <c r="N46">
        <v>1</v>
      </c>
      <c r="O46">
        <v>58.65</v>
      </c>
      <c r="P46">
        <v>46.3</v>
      </c>
      <c r="Q46">
        <v>50.22</v>
      </c>
      <c r="R46">
        <v>52.31</v>
      </c>
      <c r="S46">
        <v>10.5</v>
      </c>
      <c r="T46">
        <v>-5.49</v>
      </c>
      <c r="U46">
        <v>1</v>
      </c>
      <c r="V46">
        <v>-0.52</v>
      </c>
      <c r="X46">
        <v>12.35</v>
      </c>
      <c r="Y46">
        <v>5</v>
      </c>
      <c r="Z46">
        <v>2</v>
      </c>
      <c r="AA46" t="s">
        <v>942</v>
      </c>
    </row>
    <row r="47" spans="2:27">
      <c r="B47">
        <v>10038663</v>
      </c>
      <c r="C47">
        <v>400</v>
      </c>
      <c r="D47">
        <v>2</v>
      </c>
      <c r="E47">
        <v>40</v>
      </c>
      <c r="F47">
        <v>4</v>
      </c>
      <c r="G47" t="s">
        <v>399</v>
      </c>
      <c r="I47" t="s">
        <v>509</v>
      </c>
      <c r="J47">
        <v>33049910</v>
      </c>
      <c r="K47">
        <v>3337871320751</v>
      </c>
      <c r="L47" t="s">
        <v>981</v>
      </c>
      <c r="M47">
        <v>1</v>
      </c>
      <c r="N47">
        <v>1</v>
      </c>
      <c r="O47">
        <v>71.06</v>
      </c>
      <c r="P47">
        <v>38.35</v>
      </c>
      <c r="Q47">
        <v>46.32</v>
      </c>
      <c r="R47">
        <v>48.25</v>
      </c>
      <c r="S47">
        <v>10.5</v>
      </c>
      <c r="T47">
        <v>-5.07</v>
      </c>
      <c r="U47">
        <v>10</v>
      </c>
      <c r="V47">
        <v>-4.83</v>
      </c>
      <c r="W47">
        <v>8.44</v>
      </c>
      <c r="X47">
        <v>24.27</v>
      </c>
      <c r="Y47">
        <v>5</v>
      </c>
      <c r="Z47">
        <v>2</v>
      </c>
      <c r="AA47" t="s">
        <v>942</v>
      </c>
    </row>
    <row r="48" spans="2:27">
      <c r="B48">
        <v>10038663</v>
      </c>
      <c r="C48">
        <v>400</v>
      </c>
      <c r="D48">
        <v>2</v>
      </c>
      <c r="E48">
        <v>40</v>
      </c>
      <c r="F48">
        <v>4</v>
      </c>
      <c r="G48" t="s">
        <v>429</v>
      </c>
      <c r="I48" t="s">
        <v>556</v>
      </c>
      <c r="J48">
        <v>33072010</v>
      </c>
      <c r="K48">
        <v>3337871324001</v>
      </c>
      <c r="L48" t="s">
        <v>982</v>
      </c>
      <c r="M48">
        <v>1</v>
      </c>
      <c r="N48">
        <v>1</v>
      </c>
      <c r="O48">
        <v>56.22</v>
      </c>
      <c r="P48">
        <v>37.950000000000003</v>
      </c>
      <c r="Q48">
        <v>45.82</v>
      </c>
      <c r="R48">
        <v>47.73</v>
      </c>
      <c r="S48">
        <v>10.5</v>
      </c>
      <c r="T48">
        <v>-5.01</v>
      </c>
      <c r="U48">
        <v>10</v>
      </c>
      <c r="V48">
        <v>-4.7699999999999996</v>
      </c>
      <c r="X48">
        <v>18.27</v>
      </c>
      <c r="Y48">
        <v>5</v>
      </c>
      <c r="Z48">
        <v>2</v>
      </c>
      <c r="AA48" t="s">
        <v>942</v>
      </c>
    </row>
    <row r="49" spans="2:27">
      <c r="B49">
        <v>10038663</v>
      </c>
      <c r="C49">
        <v>400</v>
      </c>
      <c r="D49">
        <v>2</v>
      </c>
      <c r="E49">
        <v>40</v>
      </c>
      <c r="F49">
        <v>4</v>
      </c>
      <c r="G49" t="s">
        <v>334</v>
      </c>
      <c r="I49" t="s">
        <v>530</v>
      </c>
      <c r="J49">
        <v>33049910</v>
      </c>
      <c r="K49">
        <v>3337871316594</v>
      </c>
      <c r="L49" t="s">
        <v>983</v>
      </c>
      <c r="M49">
        <v>1</v>
      </c>
      <c r="N49">
        <v>1</v>
      </c>
      <c r="O49">
        <v>126.41</v>
      </c>
      <c r="P49">
        <v>68.22</v>
      </c>
      <c r="Q49">
        <v>82.38</v>
      </c>
      <c r="R49">
        <v>85.81</v>
      </c>
      <c r="S49">
        <v>10.5</v>
      </c>
      <c r="T49">
        <v>-9.01</v>
      </c>
      <c r="U49">
        <v>10</v>
      </c>
      <c r="V49">
        <v>-8.58</v>
      </c>
      <c r="W49">
        <v>15.01</v>
      </c>
      <c r="X49">
        <v>43.18</v>
      </c>
      <c r="Y49">
        <v>5</v>
      </c>
      <c r="Z49">
        <v>2</v>
      </c>
      <c r="AA49" t="s">
        <v>942</v>
      </c>
    </row>
    <row r="50" spans="2:27">
      <c r="B50">
        <v>10038663</v>
      </c>
      <c r="C50">
        <v>400</v>
      </c>
      <c r="D50">
        <v>2</v>
      </c>
      <c r="E50">
        <v>40</v>
      </c>
      <c r="F50">
        <v>4</v>
      </c>
      <c r="G50" t="s">
        <v>336</v>
      </c>
      <c r="I50" t="s">
        <v>531</v>
      </c>
      <c r="J50">
        <v>33049910</v>
      </c>
      <c r="K50">
        <v>3337871316600</v>
      </c>
      <c r="L50" t="s">
        <v>984</v>
      </c>
      <c r="M50">
        <v>1</v>
      </c>
      <c r="N50">
        <v>1</v>
      </c>
      <c r="O50">
        <v>126.41</v>
      </c>
      <c r="P50">
        <v>68.22</v>
      </c>
      <c r="Q50">
        <v>82.38</v>
      </c>
      <c r="R50">
        <v>85.81</v>
      </c>
      <c r="S50">
        <v>10.5</v>
      </c>
      <c r="T50">
        <v>-9.01</v>
      </c>
      <c r="U50">
        <v>10</v>
      </c>
      <c r="V50">
        <v>-8.58</v>
      </c>
      <c r="W50">
        <v>15.01</v>
      </c>
      <c r="X50">
        <v>43.18</v>
      </c>
      <c r="Y50">
        <v>5</v>
      </c>
      <c r="Z50">
        <v>2</v>
      </c>
      <c r="AA50" t="s">
        <v>942</v>
      </c>
    </row>
    <row r="51" spans="2:27">
      <c r="B51">
        <v>10038663</v>
      </c>
      <c r="C51">
        <v>400</v>
      </c>
      <c r="D51">
        <v>2</v>
      </c>
      <c r="E51">
        <v>40</v>
      </c>
      <c r="F51">
        <v>4</v>
      </c>
      <c r="G51" t="s">
        <v>338</v>
      </c>
      <c r="I51" t="s">
        <v>532</v>
      </c>
      <c r="J51">
        <v>33049910</v>
      </c>
      <c r="K51">
        <v>3337871316617</v>
      </c>
      <c r="L51" t="s">
        <v>985</v>
      </c>
      <c r="M51">
        <v>1</v>
      </c>
      <c r="N51">
        <v>1</v>
      </c>
      <c r="O51">
        <v>126.41</v>
      </c>
      <c r="P51">
        <v>68.22</v>
      </c>
      <c r="Q51">
        <v>82.38</v>
      </c>
      <c r="R51">
        <v>85.81</v>
      </c>
      <c r="S51">
        <v>10.5</v>
      </c>
      <c r="T51">
        <v>-9.01</v>
      </c>
      <c r="U51">
        <v>10</v>
      </c>
      <c r="V51">
        <v>-8.58</v>
      </c>
      <c r="W51">
        <v>15.01</v>
      </c>
      <c r="X51">
        <v>43.18</v>
      </c>
      <c r="Y51">
        <v>5</v>
      </c>
      <c r="Z51">
        <v>2</v>
      </c>
      <c r="AA51" t="s">
        <v>942</v>
      </c>
    </row>
    <row r="52" spans="2:27">
      <c r="B52">
        <v>10038663</v>
      </c>
      <c r="C52">
        <v>400</v>
      </c>
      <c r="D52">
        <v>2</v>
      </c>
      <c r="E52">
        <v>40</v>
      </c>
      <c r="F52">
        <v>4</v>
      </c>
      <c r="G52" t="s">
        <v>402</v>
      </c>
      <c r="I52" t="s">
        <v>551</v>
      </c>
      <c r="J52">
        <v>33049910</v>
      </c>
      <c r="K52">
        <v>3337871316624</v>
      </c>
      <c r="L52" t="s">
        <v>986</v>
      </c>
      <c r="M52">
        <v>1</v>
      </c>
      <c r="N52">
        <v>1</v>
      </c>
      <c r="O52">
        <v>126.41</v>
      </c>
      <c r="P52">
        <v>68.22</v>
      </c>
      <c r="Q52">
        <v>82.38</v>
      </c>
      <c r="R52">
        <v>85.81</v>
      </c>
      <c r="S52">
        <v>10.5</v>
      </c>
      <c r="T52">
        <v>-9.01</v>
      </c>
      <c r="U52">
        <v>10</v>
      </c>
      <c r="V52">
        <v>-8.58</v>
      </c>
      <c r="W52">
        <v>15.01</v>
      </c>
      <c r="X52">
        <v>43.18</v>
      </c>
      <c r="Y52">
        <v>5</v>
      </c>
      <c r="Z52">
        <v>2</v>
      </c>
      <c r="AA52" t="s">
        <v>942</v>
      </c>
    </row>
    <row r="53" spans="2:27">
      <c r="B53">
        <v>10038663</v>
      </c>
      <c r="C53">
        <v>400</v>
      </c>
      <c r="D53">
        <v>2</v>
      </c>
      <c r="E53">
        <v>40</v>
      </c>
      <c r="F53">
        <v>4</v>
      </c>
      <c r="G53" t="s">
        <v>340</v>
      </c>
      <c r="I53" t="s">
        <v>533</v>
      </c>
      <c r="J53">
        <v>33049910</v>
      </c>
      <c r="K53">
        <v>3337871316631</v>
      </c>
      <c r="L53" t="s">
        <v>987</v>
      </c>
      <c r="M53">
        <v>1</v>
      </c>
      <c r="N53">
        <v>1</v>
      </c>
      <c r="O53">
        <v>126.41</v>
      </c>
      <c r="P53">
        <v>68.22</v>
      </c>
      <c r="Q53">
        <v>82.38</v>
      </c>
      <c r="R53">
        <v>85.81</v>
      </c>
      <c r="S53">
        <v>10.5</v>
      </c>
      <c r="T53">
        <v>-9.01</v>
      </c>
      <c r="U53">
        <v>10</v>
      </c>
      <c r="V53">
        <v>-8.58</v>
      </c>
      <c r="W53">
        <v>15.01</v>
      </c>
      <c r="X53">
        <v>43.18</v>
      </c>
      <c r="Y53">
        <v>5</v>
      </c>
      <c r="Z53">
        <v>2</v>
      </c>
      <c r="AA53" t="s">
        <v>942</v>
      </c>
    </row>
    <row r="54" spans="2:27">
      <c r="B54">
        <v>10038663</v>
      </c>
      <c r="C54">
        <v>400</v>
      </c>
      <c r="D54">
        <v>2</v>
      </c>
      <c r="E54">
        <v>40</v>
      </c>
      <c r="F54">
        <v>4</v>
      </c>
      <c r="G54" t="s">
        <v>332</v>
      </c>
      <c r="I54" t="s">
        <v>529</v>
      </c>
      <c r="J54">
        <v>33049100</v>
      </c>
      <c r="K54">
        <v>3337871311582</v>
      </c>
      <c r="L54" t="s">
        <v>1038</v>
      </c>
      <c r="M54">
        <v>1</v>
      </c>
      <c r="N54">
        <v>1</v>
      </c>
      <c r="O54">
        <v>140.11000000000001</v>
      </c>
      <c r="P54">
        <v>74.61</v>
      </c>
      <c r="Q54">
        <v>90.11</v>
      </c>
      <c r="R54">
        <v>93.86</v>
      </c>
      <c r="S54">
        <v>10.5</v>
      </c>
      <c r="T54">
        <v>-9.86</v>
      </c>
      <c r="U54">
        <v>10</v>
      </c>
      <c r="V54">
        <v>-9.39</v>
      </c>
      <c r="W54">
        <v>16.41</v>
      </c>
      <c r="X54">
        <v>49.09</v>
      </c>
      <c r="Y54">
        <v>5</v>
      </c>
      <c r="Z54">
        <v>2</v>
      </c>
      <c r="AA54" t="s">
        <v>942</v>
      </c>
    </row>
    <row r="55" spans="2:27">
      <c r="B55">
        <v>10038663</v>
      </c>
      <c r="C55">
        <v>400</v>
      </c>
      <c r="D55">
        <v>2</v>
      </c>
      <c r="E55">
        <v>40</v>
      </c>
      <c r="F55">
        <v>4</v>
      </c>
      <c r="G55" t="s">
        <v>177</v>
      </c>
      <c r="I55" t="s">
        <v>514</v>
      </c>
      <c r="J55">
        <v>33049910</v>
      </c>
      <c r="K55">
        <v>3337871324476</v>
      </c>
      <c r="L55" t="s">
        <v>988</v>
      </c>
      <c r="M55">
        <v>1</v>
      </c>
      <c r="N55">
        <v>1</v>
      </c>
      <c r="O55">
        <v>169.89</v>
      </c>
      <c r="P55">
        <v>91.69</v>
      </c>
      <c r="Q55">
        <v>110.72</v>
      </c>
      <c r="R55">
        <v>115.33</v>
      </c>
      <c r="S55">
        <v>10.5</v>
      </c>
      <c r="T55">
        <v>-12.11</v>
      </c>
      <c r="U55">
        <v>10</v>
      </c>
      <c r="V55">
        <v>-11.53</v>
      </c>
      <c r="W55">
        <v>20.170000000000002</v>
      </c>
      <c r="X55">
        <v>58.03</v>
      </c>
      <c r="Y55">
        <v>5</v>
      </c>
      <c r="Z55">
        <v>2</v>
      </c>
      <c r="AA55" t="s">
        <v>942</v>
      </c>
    </row>
    <row r="56" spans="2:27">
      <c r="B56">
        <v>10038663</v>
      </c>
      <c r="C56">
        <v>400</v>
      </c>
      <c r="D56">
        <v>2</v>
      </c>
      <c r="E56">
        <v>40</v>
      </c>
      <c r="F56">
        <v>4</v>
      </c>
      <c r="G56" t="s">
        <v>428</v>
      </c>
      <c r="I56" t="s">
        <v>555</v>
      </c>
      <c r="J56">
        <v>33072010</v>
      </c>
      <c r="K56">
        <v>3337871320300</v>
      </c>
      <c r="L56" t="s">
        <v>989</v>
      </c>
      <c r="M56">
        <v>1</v>
      </c>
      <c r="N56">
        <v>1</v>
      </c>
      <c r="O56">
        <v>56.22</v>
      </c>
      <c r="P56">
        <v>37.950000000000003</v>
      </c>
      <c r="Q56">
        <v>45.82</v>
      </c>
      <c r="R56">
        <v>47.73</v>
      </c>
      <c r="S56">
        <v>10.5</v>
      </c>
      <c r="T56">
        <v>-5.01</v>
      </c>
      <c r="U56">
        <v>10</v>
      </c>
      <c r="V56">
        <v>-4.7699999999999996</v>
      </c>
      <c r="X56">
        <v>18.27</v>
      </c>
      <c r="Y56">
        <v>5</v>
      </c>
      <c r="Z56">
        <v>2</v>
      </c>
      <c r="AA56" t="s">
        <v>942</v>
      </c>
    </row>
    <row r="57" spans="2:27">
      <c r="B57">
        <v>10038663</v>
      </c>
      <c r="C57">
        <v>400</v>
      </c>
      <c r="D57">
        <v>2</v>
      </c>
      <c r="E57">
        <v>40</v>
      </c>
      <c r="F57">
        <v>4</v>
      </c>
      <c r="G57" t="s">
        <v>60</v>
      </c>
      <c r="I57" t="s">
        <v>518</v>
      </c>
      <c r="J57">
        <v>33072010</v>
      </c>
      <c r="K57">
        <v>3337871320324</v>
      </c>
      <c r="L57" t="s">
        <v>990</v>
      </c>
      <c r="M57">
        <v>1</v>
      </c>
      <c r="N57">
        <v>1</v>
      </c>
      <c r="O57">
        <v>56.22</v>
      </c>
      <c r="P57">
        <v>37.950000000000003</v>
      </c>
      <c r="Q57">
        <v>45.82</v>
      </c>
      <c r="R57">
        <v>47.73</v>
      </c>
      <c r="S57">
        <v>10.5</v>
      </c>
      <c r="T57">
        <v>-5.01</v>
      </c>
      <c r="U57">
        <v>10</v>
      </c>
      <c r="V57">
        <v>-4.7699999999999996</v>
      </c>
      <c r="X57">
        <v>18.27</v>
      </c>
      <c r="Y57">
        <v>5</v>
      </c>
      <c r="Z57">
        <v>2</v>
      </c>
      <c r="AA57" t="s">
        <v>942</v>
      </c>
    </row>
    <row r="58" spans="2:27">
      <c r="B58">
        <v>10038663</v>
      </c>
      <c r="C58">
        <v>400</v>
      </c>
      <c r="D58">
        <v>2</v>
      </c>
      <c r="E58">
        <v>40</v>
      </c>
      <c r="F58">
        <v>4</v>
      </c>
      <c r="G58" t="s">
        <v>430</v>
      </c>
      <c r="I58" t="s">
        <v>557</v>
      </c>
      <c r="J58">
        <v>33072090</v>
      </c>
      <c r="K58">
        <v>3337871310455</v>
      </c>
      <c r="L58" t="s">
        <v>991</v>
      </c>
      <c r="M58">
        <v>1</v>
      </c>
      <c r="N58">
        <v>1</v>
      </c>
      <c r="O58">
        <v>56.39</v>
      </c>
      <c r="P58">
        <v>37.950000000000003</v>
      </c>
      <c r="Q58">
        <v>45.82</v>
      </c>
      <c r="R58">
        <v>47.73</v>
      </c>
      <c r="S58">
        <v>10.5</v>
      </c>
      <c r="T58">
        <v>-5.01</v>
      </c>
      <c r="U58">
        <v>10</v>
      </c>
      <c r="V58">
        <v>-4.7699999999999996</v>
      </c>
      <c r="X58">
        <v>18.440000000000001</v>
      </c>
      <c r="Y58">
        <v>5</v>
      </c>
      <c r="Z58">
        <v>2</v>
      </c>
      <c r="AA58" t="s">
        <v>942</v>
      </c>
    </row>
    <row r="59" spans="2:27">
      <c r="B59">
        <v>10038663</v>
      </c>
      <c r="C59">
        <v>400</v>
      </c>
      <c r="D59">
        <v>2</v>
      </c>
      <c r="E59">
        <v>40</v>
      </c>
      <c r="F59">
        <v>4</v>
      </c>
      <c r="G59" t="s">
        <v>348</v>
      </c>
      <c r="I59" t="s">
        <v>537</v>
      </c>
      <c r="J59">
        <v>33049910</v>
      </c>
      <c r="K59">
        <v>3337871324780</v>
      </c>
      <c r="L59" t="s">
        <v>992</v>
      </c>
      <c r="M59">
        <v>1</v>
      </c>
      <c r="N59">
        <v>1</v>
      </c>
      <c r="O59">
        <v>142.22</v>
      </c>
      <c r="P59">
        <v>76.75</v>
      </c>
      <c r="Q59">
        <v>92.69</v>
      </c>
      <c r="R59">
        <v>96.55</v>
      </c>
      <c r="S59">
        <v>10.5</v>
      </c>
      <c r="T59">
        <v>-10.14</v>
      </c>
      <c r="U59">
        <v>10</v>
      </c>
      <c r="V59">
        <v>-9.66</v>
      </c>
      <c r="W59">
        <v>16.89</v>
      </c>
      <c r="X59">
        <v>48.58</v>
      </c>
      <c r="Y59">
        <v>6</v>
      </c>
      <c r="Z59">
        <v>2</v>
      </c>
      <c r="AA59" t="s">
        <v>942</v>
      </c>
    </row>
    <row r="60" spans="2:27">
      <c r="B60">
        <v>10038663</v>
      </c>
      <c r="C60">
        <v>400</v>
      </c>
      <c r="D60">
        <v>2</v>
      </c>
      <c r="E60">
        <v>40</v>
      </c>
      <c r="F60">
        <v>4</v>
      </c>
      <c r="G60" t="s">
        <v>350</v>
      </c>
      <c r="I60" t="s">
        <v>538</v>
      </c>
      <c r="J60">
        <v>33049910</v>
      </c>
      <c r="K60">
        <v>3337871324810</v>
      </c>
      <c r="L60" t="s">
        <v>993</v>
      </c>
      <c r="M60">
        <v>1</v>
      </c>
      <c r="N60">
        <v>1</v>
      </c>
      <c r="O60">
        <v>118.5</v>
      </c>
      <c r="P60">
        <v>63.95</v>
      </c>
      <c r="Q60">
        <v>77.23</v>
      </c>
      <c r="R60">
        <v>80.45</v>
      </c>
      <c r="S60">
        <v>10.5</v>
      </c>
      <c r="T60">
        <v>-8.4499999999999993</v>
      </c>
      <c r="U60">
        <v>10</v>
      </c>
      <c r="V60">
        <v>-8.0500000000000007</v>
      </c>
      <c r="W60">
        <v>14.07</v>
      </c>
      <c r="X60">
        <v>40.479999999999997</v>
      </c>
      <c r="Y60">
        <v>5</v>
      </c>
      <c r="Z60">
        <v>2</v>
      </c>
      <c r="AA60" t="s">
        <v>942</v>
      </c>
    </row>
    <row r="61" spans="2:27">
      <c r="B61">
        <v>10038663</v>
      </c>
      <c r="C61">
        <v>400</v>
      </c>
      <c r="D61">
        <v>2</v>
      </c>
      <c r="E61">
        <v>40</v>
      </c>
      <c r="F61">
        <v>4</v>
      </c>
      <c r="G61" t="s">
        <v>352</v>
      </c>
      <c r="I61" t="s">
        <v>539</v>
      </c>
      <c r="J61">
        <v>33049910</v>
      </c>
      <c r="K61">
        <v>3337871324827</v>
      </c>
      <c r="L61" t="s">
        <v>994</v>
      </c>
      <c r="M61">
        <v>1</v>
      </c>
      <c r="N61">
        <v>1</v>
      </c>
      <c r="O61">
        <v>118.5</v>
      </c>
      <c r="P61">
        <v>63.95</v>
      </c>
      <c r="Q61">
        <v>77.23</v>
      </c>
      <c r="R61">
        <v>80.45</v>
      </c>
      <c r="S61">
        <v>10.5</v>
      </c>
      <c r="T61">
        <v>-8.4499999999999993</v>
      </c>
      <c r="U61">
        <v>10</v>
      </c>
      <c r="V61">
        <v>-8.0500000000000007</v>
      </c>
      <c r="W61">
        <v>14.07</v>
      </c>
      <c r="X61">
        <v>40.479999999999997</v>
      </c>
      <c r="Y61">
        <v>5</v>
      </c>
      <c r="Z61">
        <v>2</v>
      </c>
      <c r="AA61" t="s">
        <v>942</v>
      </c>
    </row>
    <row r="62" spans="2:27">
      <c r="B62">
        <v>10038663</v>
      </c>
      <c r="C62">
        <v>400</v>
      </c>
      <c r="D62">
        <v>2</v>
      </c>
      <c r="E62">
        <v>40</v>
      </c>
      <c r="F62">
        <v>4</v>
      </c>
      <c r="G62" t="s">
        <v>406</v>
      </c>
      <c r="I62" t="s">
        <v>715</v>
      </c>
      <c r="J62">
        <v>33049910</v>
      </c>
      <c r="K62">
        <v>3337871324841</v>
      </c>
      <c r="L62" t="s">
        <v>995</v>
      </c>
      <c r="M62">
        <v>1</v>
      </c>
      <c r="N62">
        <v>1</v>
      </c>
      <c r="O62">
        <v>118.5</v>
      </c>
      <c r="P62">
        <v>63.95</v>
      </c>
      <c r="Q62">
        <v>77.23</v>
      </c>
      <c r="R62">
        <v>80.45</v>
      </c>
      <c r="S62">
        <v>10.5</v>
      </c>
      <c r="T62">
        <v>-8.4499999999999993</v>
      </c>
      <c r="U62">
        <v>10</v>
      </c>
      <c r="V62">
        <v>-8.0500000000000007</v>
      </c>
      <c r="W62">
        <v>14.07</v>
      </c>
      <c r="X62">
        <v>40.479999999999997</v>
      </c>
      <c r="Y62">
        <v>5</v>
      </c>
      <c r="Z62">
        <v>2</v>
      </c>
      <c r="AA62" t="s">
        <v>942</v>
      </c>
    </row>
    <row r="63" spans="2:27">
      <c r="B63">
        <v>10038663</v>
      </c>
      <c r="C63">
        <v>400</v>
      </c>
      <c r="D63">
        <v>2</v>
      </c>
      <c r="E63">
        <v>40</v>
      </c>
      <c r="F63">
        <v>4</v>
      </c>
      <c r="G63" t="s">
        <v>356</v>
      </c>
      <c r="I63" t="s">
        <v>541</v>
      </c>
      <c r="J63">
        <v>33049910</v>
      </c>
      <c r="K63">
        <v>3337871324858</v>
      </c>
      <c r="L63" t="s">
        <v>995</v>
      </c>
      <c r="M63">
        <v>1</v>
      </c>
      <c r="N63">
        <v>1</v>
      </c>
      <c r="O63">
        <v>118.5</v>
      </c>
      <c r="P63">
        <v>63.95</v>
      </c>
      <c r="Q63">
        <v>77.23</v>
      </c>
      <c r="R63">
        <v>80.45</v>
      </c>
      <c r="S63">
        <v>10.5</v>
      </c>
      <c r="T63">
        <v>-8.4499999999999993</v>
      </c>
      <c r="U63">
        <v>10</v>
      </c>
      <c r="V63">
        <v>-8.0500000000000007</v>
      </c>
      <c r="W63">
        <v>14.07</v>
      </c>
      <c r="X63">
        <v>40.479999999999997</v>
      </c>
      <c r="Y63">
        <v>5</v>
      </c>
      <c r="Z63">
        <v>2</v>
      </c>
      <c r="AA63" t="s">
        <v>942</v>
      </c>
    </row>
    <row r="64" spans="2:27">
      <c r="B64">
        <v>10038663</v>
      </c>
      <c r="C64">
        <v>400</v>
      </c>
      <c r="D64">
        <v>2</v>
      </c>
      <c r="E64">
        <v>40</v>
      </c>
      <c r="F64">
        <v>4</v>
      </c>
      <c r="G64" t="s">
        <v>195</v>
      </c>
      <c r="I64" t="s">
        <v>521</v>
      </c>
      <c r="J64">
        <v>33072010</v>
      </c>
      <c r="K64">
        <v>3337871320362</v>
      </c>
      <c r="L64" t="s">
        <v>996</v>
      </c>
      <c r="M64">
        <v>1</v>
      </c>
      <c r="N64">
        <v>1</v>
      </c>
      <c r="O64">
        <v>53.900000000000006</v>
      </c>
      <c r="P64">
        <v>36.380000000000003</v>
      </c>
      <c r="Q64">
        <v>43.94</v>
      </c>
      <c r="R64">
        <v>45.77</v>
      </c>
      <c r="S64">
        <v>10.5</v>
      </c>
      <c r="T64">
        <v>-4.8099999999999996</v>
      </c>
      <c r="U64">
        <v>10</v>
      </c>
      <c r="V64">
        <v>-4.58</v>
      </c>
      <c r="X64">
        <v>17.52</v>
      </c>
      <c r="Y64">
        <v>5</v>
      </c>
      <c r="Z64">
        <v>2</v>
      </c>
      <c r="AA64" t="s">
        <v>942</v>
      </c>
    </row>
    <row r="65" spans="2:27">
      <c r="B65">
        <v>10038663</v>
      </c>
      <c r="C65">
        <v>400</v>
      </c>
      <c r="D65">
        <v>2</v>
      </c>
      <c r="E65">
        <v>40</v>
      </c>
      <c r="F65">
        <v>4</v>
      </c>
      <c r="G65" t="s">
        <v>181</v>
      </c>
      <c r="I65" t="s">
        <v>519</v>
      </c>
      <c r="J65">
        <v>33072010</v>
      </c>
      <c r="K65">
        <v>3337871325671</v>
      </c>
      <c r="L65" t="s">
        <v>997</v>
      </c>
      <c r="M65">
        <v>1</v>
      </c>
      <c r="N65">
        <v>1</v>
      </c>
      <c r="O65">
        <v>56.22</v>
      </c>
      <c r="P65">
        <v>37.950000000000003</v>
      </c>
      <c r="Q65">
        <v>45.82</v>
      </c>
      <c r="R65">
        <v>47.73</v>
      </c>
      <c r="S65">
        <v>10.5</v>
      </c>
      <c r="T65">
        <v>-5.01</v>
      </c>
      <c r="U65">
        <v>10</v>
      </c>
      <c r="V65">
        <v>-4.7699999999999996</v>
      </c>
      <c r="X65">
        <v>18.27</v>
      </c>
      <c r="Y65">
        <v>5</v>
      </c>
      <c r="Z65">
        <v>2</v>
      </c>
      <c r="AA65" t="s">
        <v>942</v>
      </c>
    </row>
    <row r="66" spans="2:27">
      <c r="B66">
        <v>10038663</v>
      </c>
      <c r="C66">
        <v>400</v>
      </c>
      <c r="D66">
        <v>2</v>
      </c>
      <c r="E66">
        <v>40</v>
      </c>
      <c r="F66">
        <v>4</v>
      </c>
      <c r="G66" t="s">
        <v>884</v>
      </c>
      <c r="I66" t="s">
        <v>543</v>
      </c>
      <c r="J66">
        <v>33049910</v>
      </c>
      <c r="K66">
        <v>3337875414111</v>
      </c>
      <c r="L66" t="s">
        <v>998</v>
      </c>
      <c r="M66">
        <v>1</v>
      </c>
      <c r="N66">
        <v>1</v>
      </c>
      <c r="O66">
        <v>78.98</v>
      </c>
      <c r="P66">
        <v>42.62</v>
      </c>
      <c r="Q66">
        <v>51.47</v>
      </c>
      <c r="R66">
        <v>53.61</v>
      </c>
      <c r="S66">
        <v>10.5</v>
      </c>
      <c r="T66">
        <v>-5.63</v>
      </c>
      <c r="U66">
        <v>10</v>
      </c>
      <c r="V66">
        <v>-5.36</v>
      </c>
      <c r="W66">
        <v>9.3800000000000008</v>
      </c>
      <c r="X66">
        <v>26.98</v>
      </c>
      <c r="Y66">
        <v>5</v>
      </c>
      <c r="Z66">
        <v>2</v>
      </c>
      <c r="AA66" t="s">
        <v>942</v>
      </c>
    </row>
    <row r="67" spans="2:27">
      <c r="B67">
        <v>10038663</v>
      </c>
      <c r="C67">
        <v>400</v>
      </c>
      <c r="D67">
        <v>2</v>
      </c>
      <c r="E67">
        <v>40</v>
      </c>
      <c r="F67">
        <v>4</v>
      </c>
      <c r="G67" t="s">
        <v>697</v>
      </c>
      <c r="I67" t="s">
        <v>698</v>
      </c>
      <c r="J67">
        <v>33049910</v>
      </c>
      <c r="K67">
        <v>3337875483940</v>
      </c>
      <c r="L67" t="s">
        <v>999</v>
      </c>
      <c r="M67">
        <v>1</v>
      </c>
      <c r="N67">
        <v>1</v>
      </c>
      <c r="O67">
        <v>201.53</v>
      </c>
      <c r="P67">
        <v>108.76</v>
      </c>
      <c r="Q67">
        <v>131.33000000000001</v>
      </c>
      <c r="R67">
        <v>136.80000000000001</v>
      </c>
      <c r="S67">
        <v>10.5</v>
      </c>
      <c r="T67">
        <v>-14.36</v>
      </c>
      <c r="U67">
        <v>10</v>
      </c>
      <c r="V67">
        <v>-13.68</v>
      </c>
      <c r="W67">
        <v>23.93</v>
      </c>
      <c r="X67">
        <v>68.84</v>
      </c>
      <c r="Y67">
        <v>5</v>
      </c>
      <c r="Z67">
        <v>2</v>
      </c>
      <c r="AA67" t="s">
        <v>942</v>
      </c>
    </row>
    <row r="68" spans="2:27">
      <c r="B68">
        <v>10038663</v>
      </c>
      <c r="C68">
        <v>400</v>
      </c>
      <c r="D68">
        <v>2</v>
      </c>
      <c r="E68">
        <v>40</v>
      </c>
      <c r="F68">
        <v>4</v>
      </c>
      <c r="G68" t="s">
        <v>888</v>
      </c>
      <c r="I68" t="s">
        <v>748</v>
      </c>
      <c r="J68">
        <v>33049910</v>
      </c>
      <c r="K68">
        <v>3337875492812</v>
      </c>
      <c r="L68" t="s">
        <v>1000</v>
      </c>
      <c r="M68">
        <v>1</v>
      </c>
      <c r="N68">
        <v>1</v>
      </c>
      <c r="O68">
        <v>126.41</v>
      </c>
      <c r="P68">
        <v>68.22</v>
      </c>
      <c r="Q68">
        <v>82.38</v>
      </c>
      <c r="R68">
        <v>85.81</v>
      </c>
      <c r="S68">
        <v>10.5</v>
      </c>
      <c r="T68">
        <v>-9.01</v>
      </c>
      <c r="U68">
        <v>10</v>
      </c>
      <c r="V68">
        <v>-8.58</v>
      </c>
      <c r="W68">
        <v>15.01</v>
      </c>
      <c r="X68">
        <v>43.18</v>
      </c>
      <c r="Y68">
        <v>6</v>
      </c>
      <c r="Z68">
        <v>2</v>
      </c>
      <c r="AA68" t="s">
        <v>942</v>
      </c>
    </row>
    <row r="69" spans="2:27">
      <c r="B69">
        <v>10038663</v>
      </c>
      <c r="C69">
        <v>400</v>
      </c>
      <c r="D69">
        <v>2</v>
      </c>
      <c r="E69">
        <v>40</v>
      </c>
      <c r="F69">
        <v>4</v>
      </c>
      <c r="G69" t="s">
        <v>764</v>
      </c>
      <c r="I69" t="s">
        <v>765</v>
      </c>
      <c r="J69">
        <v>33049910</v>
      </c>
      <c r="K69">
        <v>3337875533713</v>
      </c>
      <c r="L69" t="s">
        <v>1001</v>
      </c>
      <c r="M69">
        <v>8</v>
      </c>
      <c r="N69">
        <v>8</v>
      </c>
      <c r="O69">
        <v>15.73</v>
      </c>
      <c r="P69">
        <v>8.49</v>
      </c>
      <c r="Q69">
        <v>10.25</v>
      </c>
      <c r="R69">
        <v>10.68</v>
      </c>
      <c r="S69">
        <v>10.5</v>
      </c>
      <c r="T69">
        <v>-1.1200000000000001</v>
      </c>
      <c r="U69">
        <v>10</v>
      </c>
      <c r="V69">
        <v>-1.07</v>
      </c>
      <c r="W69">
        <v>1.87</v>
      </c>
      <c r="X69">
        <v>5.37</v>
      </c>
      <c r="Y69">
        <v>3</v>
      </c>
      <c r="Z69">
        <v>2</v>
      </c>
      <c r="AA69" t="s">
        <v>942</v>
      </c>
    </row>
    <row r="70" spans="2:27">
      <c r="B70">
        <v>10038663</v>
      </c>
      <c r="C70">
        <v>400</v>
      </c>
      <c r="D70">
        <v>2</v>
      </c>
      <c r="E70">
        <v>40</v>
      </c>
      <c r="F70">
        <v>4</v>
      </c>
      <c r="G70" t="s">
        <v>766</v>
      </c>
      <c r="I70" t="s">
        <v>769</v>
      </c>
      <c r="J70">
        <v>33049910</v>
      </c>
      <c r="K70">
        <v>3337875533768</v>
      </c>
      <c r="L70" t="s">
        <v>1002</v>
      </c>
      <c r="M70">
        <v>8</v>
      </c>
      <c r="N70">
        <v>8</v>
      </c>
      <c r="O70">
        <v>15.73</v>
      </c>
      <c r="P70">
        <v>8.49</v>
      </c>
      <c r="Q70">
        <v>10.25</v>
      </c>
      <c r="R70">
        <v>10.68</v>
      </c>
      <c r="S70">
        <v>10.5</v>
      </c>
      <c r="T70">
        <v>-1.1200000000000001</v>
      </c>
      <c r="U70">
        <v>10</v>
      </c>
      <c r="V70">
        <v>-1.07</v>
      </c>
      <c r="W70">
        <v>1.87</v>
      </c>
      <c r="X70">
        <v>5.37</v>
      </c>
      <c r="Y70">
        <v>3</v>
      </c>
      <c r="Z70">
        <v>2</v>
      </c>
      <c r="AA70" t="s">
        <v>942</v>
      </c>
    </row>
    <row r="71" spans="2:27">
      <c r="B71">
        <v>10038663</v>
      </c>
      <c r="C71">
        <v>400</v>
      </c>
      <c r="D71">
        <v>2</v>
      </c>
      <c r="E71">
        <v>40</v>
      </c>
      <c r="F71">
        <v>4</v>
      </c>
      <c r="G71" t="s">
        <v>768</v>
      </c>
      <c r="I71" t="s">
        <v>767</v>
      </c>
      <c r="J71">
        <v>33049910</v>
      </c>
      <c r="K71">
        <v>3337875533799</v>
      </c>
      <c r="L71" t="s">
        <v>1003</v>
      </c>
      <c r="M71">
        <v>8</v>
      </c>
      <c r="N71">
        <v>8</v>
      </c>
      <c r="O71">
        <v>15.73</v>
      </c>
      <c r="P71">
        <v>8.49</v>
      </c>
      <c r="Q71">
        <v>10.25</v>
      </c>
      <c r="R71">
        <v>10.68</v>
      </c>
      <c r="S71">
        <v>10.5</v>
      </c>
      <c r="T71">
        <v>-1.1200000000000001</v>
      </c>
      <c r="U71">
        <v>10</v>
      </c>
      <c r="V71">
        <v>-1.07</v>
      </c>
      <c r="W71">
        <v>1.87</v>
      </c>
      <c r="X71">
        <v>5.37</v>
      </c>
      <c r="Y71">
        <v>3</v>
      </c>
      <c r="Z71">
        <v>2</v>
      </c>
      <c r="AA71" t="s">
        <v>942</v>
      </c>
    </row>
    <row r="72" spans="2:27">
      <c r="B72">
        <v>10038663</v>
      </c>
      <c r="C72">
        <v>400</v>
      </c>
      <c r="D72">
        <v>2</v>
      </c>
      <c r="E72">
        <v>40</v>
      </c>
      <c r="F72">
        <v>4</v>
      </c>
      <c r="G72" t="s">
        <v>755</v>
      </c>
      <c r="I72" t="s">
        <v>756</v>
      </c>
      <c r="J72">
        <v>33049910</v>
      </c>
      <c r="K72">
        <v>3337875543248</v>
      </c>
      <c r="L72" t="s">
        <v>1004</v>
      </c>
      <c r="M72">
        <v>1</v>
      </c>
      <c r="N72">
        <v>1</v>
      </c>
      <c r="O72">
        <v>118.5</v>
      </c>
      <c r="P72">
        <v>63.95</v>
      </c>
      <c r="Q72">
        <v>77.23</v>
      </c>
      <c r="R72">
        <v>80.45</v>
      </c>
      <c r="S72">
        <v>10.5</v>
      </c>
      <c r="T72">
        <v>-8.4499999999999993</v>
      </c>
      <c r="U72">
        <v>10</v>
      </c>
      <c r="V72">
        <v>-8.0500000000000007</v>
      </c>
      <c r="W72">
        <v>14.07</v>
      </c>
      <c r="X72">
        <v>40.479999999999997</v>
      </c>
      <c r="Y72">
        <v>5</v>
      </c>
      <c r="Z72">
        <v>2</v>
      </c>
      <c r="AA72" t="s">
        <v>942</v>
      </c>
    </row>
    <row r="73" spans="2:27">
      <c r="B73">
        <v>10038663</v>
      </c>
      <c r="C73">
        <v>400</v>
      </c>
      <c r="D73">
        <v>2</v>
      </c>
      <c r="E73">
        <v>40</v>
      </c>
      <c r="F73">
        <v>4</v>
      </c>
      <c r="G73" t="s">
        <v>753</v>
      </c>
      <c r="I73" t="s">
        <v>1005</v>
      </c>
      <c r="J73">
        <v>33049910</v>
      </c>
      <c r="K73">
        <v>3337875551724</v>
      </c>
      <c r="L73" t="s">
        <v>1006</v>
      </c>
      <c r="M73">
        <v>1</v>
      </c>
      <c r="N73">
        <v>1</v>
      </c>
      <c r="O73">
        <v>158.03</v>
      </c>
      <c r="P73">
        <v>85.29</v>
      </c>
      <c r="Q73">
        <v>102.99</v>
      </c>
      <c r="R73">
        <v>107.28</v>
      </c>
      <c r="S73">
        <v>10.5</v>
      </c>
      <c r="T73">
        <v>-11.26</v>
      </c>
      <c r="U73">
        <v>10</v>
      </c>
      <c r="V73">
        <v>-10.73</v>
      </c>
      <c r="W73">
        <v>18.760000000000002</v>
      </c>
      <c r="X73">
        <v>53.98</v>
      </c>
      <c r="Y73">
        <v>5</v>
      </c>
      <c r="Z73">
        <v>2</v>
      </c>
      <c r="AA73" t="s">
        <v>942</v>
      </c>
    </row>
    <row r="74" spans="2:27">
      <c r="B74">
        <v>10038663</v>
      </c>
      <c r="C74">
        <v>400</v>
      </c>
      <c r="D74">
        <v>2</v>
      </c>
      <c r="E74">
        <v>40</v>
      </c>
      <c r="F74">
        <v>4</v>
      </c>
      <c r="G74" t="s">
        <v>398</v>
      </c>
      <c r="I74" t="s">
        <v>559</v>
      </c>
      <c r="J74">
        <v>34012010</v>
      </c>
      <c r="K74">
        <v>3337875414067</v>
      </c>
      <c r="L74" t="s">
        <v>1007</v>
      </c>
      <c r="M74">
        <v>1</v>
      </c>
      <c r="N74">
        <v>1</v>
      </c>
      <c r="O74">
        <v>58.65</v>
      </c>
      <c r="P74">
        <v>46.3</v>
      </c>
      <c r="Q74">
        <v>50.22</v>
      </c>
      <c r="R74">
        <v>52.31</v>
      </c>
      <c r="S74">
        <v>10.5</v>
      </c>
      <c r="T74">
        <v>-5.49</v>
      </c>
      <c r="U74">
        <v>1</v>
      </c>
      <c r="V74">
        <v>-0.52</v>
      </c>
      <c r="X74">
        <v>12.35</v>
      </c>
      <c r="Y74">
        <v>5</v>
      </c>
      <c r="Z74">
        <v>2</v>
      </c>
      <c r="AA74" t="s">
        <v>942</v>
      </c>
    </row>
    <row r="75" spans="2:27">
      <c r="B75">
        <v>10038663</v>
      </c>
      <c r="C75">
        <v>400</v>
      </c>
      <c r="D75">
        <v>2</v>
      </c>
      <c r="E75">
        <v>40</v>
      </c>
      <c r="F75">
        <v>4</v>
      </c>
      <c r="G75" t="s">
        <v>816</v>
      </c>
      <c r="I75" t="s">
        <v>817</v>
      </c>
      <c r="J75">
        <v>33051000</v>
      </c>
      <c r="K75">
        <v>3337875563567</v>
      </c>
      <c r="L75" t="s">
        <v>1008</v>
      </c>
      <c r="M75">
        <v>1</v>
      </c>
      <c r="N75">
        <v>1</v>
      </c>
      <c r="O75">
        <v>59.75</v>
      </c>
      <c r="P75">
        <v>42.64</v>
      </c>
      <c r="Q75">
        <v>50.22</v>
      </c>
      <c r="R75">
        <v>52.31</v>
      </c>
      <c r="S75">
        <v>10.5</v>
      </c>
      <c r="T75">
        <v>-5.49</v>
      </c>
      <c r="U75">
        <v>8</v>
      </c>
      <c r="V75">
        <v>-4.18</v>
      </c>
      <c r="X75">
        <v>17.11</v>
      </c>
      <c r="Y75">
        <v>3</v>
      </c>
      <c r="Z75">
        <v>2</v>
      </c>
      <c r="AA75" t="s">
        <v>942</v>
      </c>
    </row>
    <row r="76" spans="2:27">
      <c r="B76">
        <v>10038663</v>
      </c>
      <c r="C76">
        <v>400</v>
      </c>
      <c r="D76">
        <v>2</v>
      </c>
      <c r="E76">
        <v>41</v>
      </c>
      <c r="F76">
        <v>4</v>
      </c>
      <c r="G76">
        <v>17171217</v>
      </c>
      <c r="I76" t="s">
        <v>482</v>
      </c>
      <c r="J76">
        <v>33049910</v>
      </c>
      <c r="K76">
        <v>3433422404397</v>
      </c>
      <c r="L76" t="s">
        <v>1039</v>
      </c>
      <c r="M76">
        <v>1</v>
      </c>
      <c r="N76">
        <v>1</v>
      </c>
      <c r="O76">
        <v>53.87</v>
      </c>
      <c r="P76">
        <v>29.07</v>
      </c>
      <c r="Q76">
        <v>36.01</v>
      </c>
      <c r="R76">
        <v>37.51</v>
      </c>
      <c r="S76">
        <v>12.5</v>
      </c>
      <c r="T76">
        <v>-4.6900000000000004</v>
      </c>
      <c r="U76">
        <v>10</v>
      </c>
      <c r="V76">
        <v>-3.75</v>
      </c>
      <c r="W76">
        <v>6.4</v>
      </c>
      <c r="X76">
        <v>18.399999999999999</v>
      </c>
      <c r="Y76">
        <v>5</v>
      </c>
      <c r="Z76">
        <v>2</v>
      </c>
      <c r="AA76" t="s">
        <v>942</v>
      </c>
    </row>
    <row r="77" spans="2:27">
      <c r="B77">
        <v>10038663</v>
      </c>
      <c r="C77">
        <v>400</v>
      </c>
      <c r="D77">
        <v>2</v>
      </c>
      <c r="E77">
        <v>41</v>
      </c>
      <c r="F77">
        <v>4</v>
      </c>
      <c r="G77">
        <v>17971197</v>
      </c>
      <c r="I77" t="s">
        <v>483</v>
      </c>
      <c r="J77">
        <v>33049910</v>
      </c>
      <c r="K77">
        <v>3433422403765</v>
      </c>
      <c r="L77" t="s">
        <v>1040</v>
      </c>
      <c r="M77">
        <v>1</v>
      </c>
      <c r="N77">
        <v>1</v>
      </c>
      <c r="O77">
        <v>42.32</v>
      </c>
      <c r="P77">
        <v>22.84</v>
      </c>
      <c r="Q77">
        <v>28.29</v>
      </c>
      <c r="R77">
        <v>29.47</v>
      </c>
      <c r="S77">
        <v>12.5</v>
      </c>
      <c r="T77">
        <v>-3.68</v>
      </c>
      <c r="U77">
        <v>10</v>
      </c>
      <c r="V77">
        <v>-2.95</v>
      </c>
      <c r="W77">
        <v>5.0199999999999996</v>
      </c>
      <c r="X77">
        <v>14.46</v>
      </c>
      <c r="Y77">
        <v>5</v>
      </c>
      <c r="Z77">
        <v>2</v>
      </c>
      <c r="AA77" t="s">
        <v>942</v>
      </c>
    </row>
    <row r="78" spans="2:27">
      <c r="B78">
        <v>10038663</v>
      </c>
      <c r="C78">
        <v>400</v>
      </c>
      <c r="D78">
        <v>2</v>
      </c>
      <c r="E78">
        <v>41</v>
      </c>
      <c r="F78">
        <v>4</v>
      </c>
      <c r="G78" t="s">
        <v>236</v>
      </c>
      <c r="I78" t="s">
        <v>1041</v>
      </c>
      <c r="J78">
        <v>33051000</v>
      </c>
      <c r="K78">
        <v>7896014179442</v>
      </c>
      <c r="L78" t="s">
        <v>1042</v>
      </c>
      <c r="M78">
        <v>1</v>
      </c>
      <c r="N78">
        <v>1</v>
      </c>
      <c r="O78">
        <v>58.28</v>
      </c>
      <c r="P78">
        <v>45.37</v>
      </c>
      <c r="Q78">
        <v>50.22</v>
      </c>
      <c r="R78">
        <v>57.07</v>
      </c>
      <c r="S78">
        <v>12.5</v>
      </c>
      <c r="T78">
        <v>-7.13</v>
      </c>
      <c r="U78">
        <v>8</v>
      </c>
      <c r="V78">
        <v>-4.57</v>
      </c>
      <c r="X78">
        <v>12.91</v>
      </c>
      <c r="Y78">
        <v>5</v>
      </c>
      <c r="Z78">
        <v>5</v>
      </c>
    </row>
    <row r="79" spans="2:27">
      <c r="B79">
        <v>10038663</v>
      </c>
      <c r="C79">
        <v>400</v>
      </c>
      <c r="D79">
        <v>2</v>
      </c>
      <c r="E79">
        <v>41</v>
      </c>
      <c r="F79">
        <v>4</v>
      </c>
      <c r="G79" t="s">
        <v>1026</v>
      </c>
      <c r="I79" t="s">
        <v>1043</v>
      </c>
      <c r="J79">
        <v>34013000</v>
      </c>
      <c r="K79">
        <v>7896014179305</v>
      </c>
      <c r="L79" t="s">
        <v>1044</v>
      </c>
      <c r="M79">
        <v>1</v>
      </c>
      <c r="N79">
        <v>1</v>
      </c>
      <c r="O79">
        <v>28.63</v>
      </c>
      <c r="P79">
        <v>24.65</v>
      </c>
      <c r="Q79">
        <v>25.08</v>
      </c>
      <c r="R79">
        <v>28.5</v>
      </c>
      <c r="S79">
        <v>12.5</v>
      </c>
      <c r="T79">
        <v>-3.56</v>
      </c>
      <c r="U79">
        <v>1</v>
      </c>
      <c r="V79">
        <v>-0.28999999999999998</v>
      </c>
      <c r="X79">
        <v>3.98</v>
      </c>
      <c r="Y79">
        <v>3</v>
      </c>
      <c r="Z79">
        <v>0</v>
      </c>
    </row>
    <row r="80" spans="2:27">
      <c r="B80">
        <v>10038663</v>
      </c>
      <c r="C80">
        <v>400</v>
      </c>
      <c r="D80">
        <v>2</v>
      </c>
      <c r="E80">
        <v>41</v>
      </c>
      <c r="F80">
        <v>4</v>
      </c>
      <c r="G80" t="s">
        <v>240</v>
      </c>
      <c r="I80" t="s">
        <v>241</v>
      </c>
      <c r="J80">
        <v>33049910</v>
      </c>
      <c r="K80">
        <v>7899026493094</v>
      </c>
      <c r="L80" t="s">
        <v>1045</v>
      </c>
      <c r="M80">
        <v>1</v>
      </c>
      <c r="N80">
        <v>1</v>
      </c>
      <c r="O80">
        <v>93.4</v>
      </c>
      <c r="P80">
        <v>54.4</v>
      </c>
      <c r="Q80">
        <v>61.78</v>
      </c>
      <c r="R80">
        <v>70.2</v>
      </c>
      <c r="S80">
        <v>12.5</v>
      </c>
      <c r="T80">
        <v>-8.7799999999999994</v>
      </c>
      <c r="U80">
        <v>10</v>
      </c>
      <c r="V80">
        <v>-7.02</v>
      </c>
      <c r="W80">
        <v>11.97</v>
      </c>
      <c r="X80">
        <v>27.03</v>
      </c>
      <c r="Y80">
        <v>5</v>
      </c>
      <c r="Z80">
        <v>5</v>
      </c>
    </row>
    <row r="81" spans="2:26">
      <c r="B81">
        <v>10038663</v>
      </c>
      <c r="C81">
        <v>400</v>
      </c>
      <c r="D81">
        <v>2</v>
      </c>
      <c r="E81">
        <v>41</v>
      </c>
      <c r="F81">
        <v>4</v>
      </c>
      <c r="G81" t="s">
        <v>838</v>
      </c>
      <c r="I81" t="s">
        <v>839</v>
      </c>
      <c r="J81">
        <v>34012010</v>
      </c>
      <c r="K81">
        <v>7899026494749</v>
      </c>
      <c r="L81" t="s">
        <v>1046</v>
      </c>
      <c r="M81">
        <v>1</v>
      </c>
      <c r="N81">
        <v>1</v>
      </c>
      <c r="O81">
        <v>35.799999999999997</v>
      </c>
      <c r="P81">
        <v>30.83</v>
      </c>
      <c r="Q81">
        <v>31.37</v>
      </c>
      <c r="R81">
        <v>35.65</v>
      </c>
      <c r="S81">
        <v>12.5</v>
      </c>
      <c r="T81">
        <v>-4.46</v>
      </c>
      <c r="U81">
        <v>1</v>
      </c>
      <c r="V81">
        <v>-0.36</v>
      </c>
      <c r="X81">
        <v>4.97</v>
      </c>
      <c r="Y81">
        <v>5</v>
      </c>
      <c r="Z81">
        <v>5</v>
      </c>
    </row>
    <row r="82" spans="2:26">
      <c r="B82">
        <v>10038663</v>
      </c>
      <c r="C82">
        <v>400</v>
      </c>
      <c r="D82">
        <v>2</v>
      </c>
      <c r="E82">
        <v>41</v>
      </c>
      <c r="F82">
        <v>4</v>
      </c>
      <c r="G82" t="s">
        <v>840</v>
      </c>
      <c r="I82" t="s">
        <v>841</v>
      </c>
      <c r="J82">
        <v>34012010</v>
      </c>
      <c r="K82">
        <v>7899026494763</v>
      </c>
      <c r="L82" t="s">
        <v>1047</v>
      </c>
      <c r="M82">
        <v>1</v>
      </c>
      <c r="N82">
        <v>1</v>
      </c>
      <c r="O82">
        <v>23.6</v>
      </c>
      <c r="P82">
        <v>20.32</v>
      </c>
      <c r="Q82">
        <v>20.68</v>
      </c>
      <c r="R82">
        <v>23.5</v>
      </c>
      <c r="S82">
        <v>12.5</v>
      </c>
      <c r="T82">
        <v>-2.94</v>
      </c>
      <c r="U82">
        <v>1</v>
      </c>
      <c r="V82">
        <v>-0.24</v>
      </c>
      <c r="X82">
        <v>3.28</v>
      </c>
      <c r="Y82">
        <v>5</v>
      </c>
      <c r="Z82">
        <v>5</v>
      </c>
    </row>
    <row r="83" spans="2:26">
      <c r="B83">
        <v>10038663</v>
      </c>
      <c r="C83">
        <v>400</v>
      </c>
      <c r="D83">
        <v>2</v>
      </c>
      <c r="E83">
        <v>41</v>
      </c>
      <c r="F83">
        <v>4</v>
      </c>
      <c r="G83" t="s">
        <v>842</v>
      </c>
      <c r="I83" t="s">
        <v>843</v>
      </c>
      <c r="J83">
        <v>34012010</v>
      </c>
      <c r="K83">
        <v>7898587766029</v>
      </c>
      <c r="L83" t="s">
        <v>1048</v>
      </c>
      <c r="M83">
        <v>1</v>
      </c>
      <c r="N83">
        <v>1</v>
      </c>
      <c r="O83">
        <v>35.799999999999997</v>
      </c>
      <c r="P83">
        <v>30.83</v>
      </c>
      <c r="Q83">
        <v>31.37</v>
      </c>
      <c r="R83">
        <v>35.65</v>
      </c>
      <c r="S83">
        <v>12.5</v>
      </c>
      <c r="T83">
        <v>-4.46</v>
      </c>
      <c r="U83">
        <v>1</v>
      </c>
      <c r="V83">
        <v>-0.36</v>
      </c>
      <c r="X83">
        <v>4.97</v>
      </c>
      <c r="Y83">
        <v>5</v>
      </c>
      <c r="Z83">
        <v>5</v>
      </c>
    </row>
    <row r="84" spans="2:26">
      <c r="B84">
        <v>10038663</v>
      </c>
      <c r="C84">
        <v>400</v>
      </c>
      <c r="D84">
        <v>2</v>
      </c>
      <c r="E84">
        <v>41</v>
      </c>
      <c r="F84">
        <v>4</v>
      </c>
      <c r="G84" t="s">
        <v>844</v>
      </c>
      <c r="I84" t="s">
        <v>845</v>
      </c>
      <c r="J84">
        <v>34012010</v>
      </c>
      <c r="K84">
        <v>7898587766043</v>
      </c>
      <c r="L84" t="s">
        <v>1049</v>
      </c>
      <c r="M84">
        <v>1</v>
      </c>
      <c r="N84">
        <v>1</v>
      </c>
      <c r="O84">
        <v>23.6</v>
      </c>
      <c r="P84">
        <v>20.32</v>
      </c>
      <c r="Q84">
        <v>20.68</v>
      </c>
      <c r="R84">
        <v>23.5</v>
      </c>
      <c r="S84">
        <v>12.5</v>
      </c>
      <c r="T84">
        <v>-2.94</v>
      </c>
      <c r="U84">
        <v>1</v>
      </c>
      <c r="V84">
        <v>-0.24</v>
      </c>
      <c r="X84">
        <v>3.28</v>
      </c>
      <c r="Y84">
        <v>5</v>
      </c>
      <c r="Z84">
        <v>5</v>
      </c>
    </row>
    <row r="85" spans="2:26">
      <c r="B85">
        <v>10038663</v>
      </c>
      <c r="C85">
        <v>400</v>
      </c>
      <c r="D85">
        <v>2</v>
      </c>
      <c r="E85">
        <v>41</v>
      </c>
      <c r="F85">
        <v>4</v>
      </c>
      <c r="G85" t="s">
        <v>256</v>
      </c>
      <c r="I85" t="s">
        <v>1050</v>
      </c>
      <c r="J85" t="s">
        <v>897</v>
      </c>
      <c r="K85">
        <v>7899026436336</v>
      </c>
      <c r="L85" t="s">
        <v>1051</v>
      </c>
      <c r="M85">
        <v>1</v>
      </c>
      <c r="N85">
        <v>1</v>
      </c>
      <c r="O85">
        <v>70.34</v>
      </c>
      <c r="P85">
        <v>55.48</v>
      </c>
      <c r="Q85">
        <v>61.41</v>
      </c>
      <c r="R85">
        <v>69.78</v>
      </c>
      <c r="S85">
        <v>12.5</v>
      </c>
      <c r="T85">
        <v>-8.7200000000000006</v>
      </c>
      <c r="U85">
        <v>8</v>
      </c>
      <c r="V85">
        <v>-5.58</v>
      </c>
      <c r="X85">
        <v>14.86</v>
      </c>
      <c r="Y85">
        <v>5</v>
      </c>
      <c r="Z85">
        <v>5</v>
      </c>
    </row>
    <row r="86" spans="2:26">
      <c r="B86">
        <v>10038663</v>
      </c>
      <c r="C86">
        <v>400</v>
      </c>
      <c r="D86">
        <v>2</v>
      </c>
      <c r="E86">
        <v>41</v>
      </c>
      <c r="F86">
        <v>4</v>
      </c>
      <c r="G86" t="s">
        <v>280</v>
      </c>
      <c r="I86" t="s">
        <v>1052</v>
      </c>
      <c r="J86" t="s">
        <v>897</v>
      </c>
      <c r="K86">
        <v>7899706111829</v>
      </c>
      <c r="L86" t="s">
        <v>1053</v>
      </c>
      <c r="M86">
        <v>1</v>
      </c>
      <c r="N86">
        <v>1</v>
      </c>
      <c r="O86">
        <v>55.510000000000005</v>
      </c>
      <c r="P86">
        <v>43.78</v>
      </c>
      <c r="Q86">
        <v>48.46</v>
      </c>
      <c r="R86">
        <v>55.07</v>
      </c>
      <c r="S86">
        <v>12.5</v>
      </c>
      <c r="T86">
        <v>-6.88</v>
      </c>
      <c r="U86">
        <v>8</v>
      </c>
      <c r="V86">
        <v>-4.41</v>
      </c>
      <c r="X86">
        <v>11.73</v>
      </c>
      <c r="Y86">
        <v>5</v>
      </c>
      <c r="Z86">
        <v>5</v>
      </c>
    </row>
    <row r="87" spans="2:26">
      <c r="B87">
        <v>10038663</v>
      </c>
      <c r="C87">
        <v>400</v>
      </c>
      <c r="D87">
        <v>2</v>
      </c>
      <c r="E87">
        <v>41</v>
      </c>
      <c r="F87">
        <v>4</v>
      </c>
      <c r="G87" t="s">
        <v>691</v>
      </c>
      <c r="I87" t="s">
        <v>1054</v>
      </c>
      <c r="J87" t="s">
        <v>897</v>
      </c>
      <c r="K87">
        <v>7899706111874</v>
      </c>
      <c r="L87" t="s">
        <v>1055</v>
      </c>
      <c r="M87">
        <v>1</v>
      </c>
      <c r="N87">
        <v>1</v>
      </c>
      <c r="O87">
        <v>44.400000000000006</v>
      </c>
      <c r="P87">
        <v>35.020000000000003</v>
      </c>
      <c r="Q87">
        <v>38.76</v>
      </c>
      <c r="R87">
        <v>44.05</v>
      </c>
      <c r="S87">
        <v>12.5</v>
      </c>
      <c r="T87">
        <v>-5.51</v>
      </c>
      <c r="U87">
        <v>8</v>
      </c>
      <c r="V87">
        <v>-3.52</v>
      </c>
      <c r="X87">
        <v>9.3800000000000008</v>
      </c>
      <c r="Y87">
        <v>5</v>
      </c>
      <c r="Z87">
        <v>5</v>
      </c>
    </row>
    <row r="88" spans="2:26">
      <c r="B88">
        <v>10038663</v>
      </c>
      <c r="C88">
        <v>400</v>
      </c>
      <c r="D88">
        <v>2</v>
      </c>
      <c r="E88">
        <v>41</v>
      </c>
      <c r="F88">
        <v>4</v>
      </c>
      <c r="G88" t="s">
        <v>1034</v>
      </c>
      <c r="I88" t="s">
        <v>1056</v>
      </c>
      <c r="J88" t="s">
        <v>897</v>
      </c>
      <c r="K88">
        <v>7899706120265</v>
      </c>
      <c r="L88" t="s">
        <v>1057</v>
      </c>
      <c r="M88">
        <v>1</v>
      </c>
      <c r="N88">
        <v>1</v>
      </c>
      <c r="O88">
        <v>62.94</v>
      </c>
      <c r="P88">
        <v>49.64</v>
      </c>
      <c r="Q88">
        <v>54.94</v>
      </c>
      <c r="R88">
        <v>62.43</v>
      </c>
      <c r="S88">
        <v>12.5</v>
      </c>
      <c r="T88">
        <v>-7.8</v>
      </c>
      <c r="U88">
        <v>8</v>
      </c>
      <c r="V88">
        <v>-4.99</v>
      </c>
      <c r="X88">
        <v>13.3</v>
      </c>
      <c r="Y88">
        <v>5</v>
      </c>
      <c r="Z88">
        <v>5</v>
      </c>
    </row>
    <row r="89" spans="2:26">
      <c r="B89">
        <v>10038663</v>
      </c>
      <c r="C89">
        <v>400</v>
      </c>
      <c r="D89">
        <v>2</v>
      </c>
      <c r="E89">
        <v>41</v>
      </c>
      <c r="F89">
        <v>4</v>
      </c>
      <c r="G89" t="s">
        <v>410</v>
      </c>
      <c r="I89" t="s">
        <v>411</v>
      </c>
      <c r="J89">
        <v>33049910</v>
      </c>
      <c r="K89">
        <v>7899706124805</v>
      </c>
      <c r="L89" t="s">
        <v>1058</v>
      </c>
      <c r="M89">
        <v>1</v>
      </c>
      <c r="N89">
        <v>1</v>
      </c>
      <c r="O89">
        <v>50.56</v>
      </c>
      <c r="P89">
        <v>29.45</v>
      </c>
      <c r="Q89">
        <v>33.44</v>
      </c>
      <c r="R89">
        <v>38</v>
      </c>
      <c r="S89">
        <v>12.5</v>
      </c>
      <c r="T89">
        <v>-4.75</v>
      </c>
      <c r="U89">
        <v>10</v>
      </c>
      <c r="V89">
        <v>-3.8</v>
      </c>
      <c r="W89">
        <v>6.48</v>
      </c>
      <c r="X89">
        <v>14.63</v>
      </c>
      <c r="Y89">
        <v>5</v>
      </c>
      <c r="Z89">
        <v>5</v>
      </c>
    </row>
    <row r="90" spans="2:26">
      <c r="B90">
        <v>10038663</v>
      </c>
      <c r="C90">
        <v>400</v>
      </c>
      <c r="D90">
        <v>2</v>
      </c>
      <c r="E90">
        <v>41</v>
      </c>
      <c r="F90">
        <v>4</v>
      </c>
      <c r="G90" t="s">
        <v>407</v>
      </c>
      <c r="I90" t="s">
        <v>494</v>
      </c>
      <c r="J90">
        <v>33049910</v>
      </c>
      <c r="K90">
        <v>7899706124829</v>
      </c>
      <c r="L90" t="s">
        <v>1059</v>
      </c>
      <c r="M90">
        <v>1</v>
      </c>
      <c r="N90">
        <v>1</v>
      </c>
      <c r="O90">
        <v>27.19</v>
      </c>
      <c r="P90">
        <v>15.84</v>
      </c>
      <c r="Q90">
        <v>17.98</v>
      </c>
      <c r="R90">
        <v>20.43</v>
      </c>
      <c r="S90">
        <v>12.5</v>
      </c>
      <c r="T90">
        <v>-2.5499999999999998</v>
      </c>
      <c r="U90">
        <v>10</v>
      </c>
      <c r="V90">
        <v>-2.04</v>
      </c>
      <c r="W90">
        <v>3.48</v>
      </c>
      <c r="X90">
        <v>7.87</v>
      </c>
      <c r="Y90">
        <v>5</v>
      </c>
      <c r="Z90">
        <v>5</v>
      </c>
    </row>
    <row r="91" spans="2:26">
      <c r="B91">
        <v>10038663</v>
      </c>
      <c r="C91">
        <v>400</v>
      </c>
      <c r="D91">
        <v>2</v>
      </c>
      <c r="E91">
        <v>41</v>
      </c>
      <c r="F91">
        <v>4</v>
      </c>
      <c r="G91" t="s">
        <v>361</v>
      </c>
      <c r="I91" t="s">
        <v>408</v>
      </c>
      <c r="J91">
        <v>33049910</v>
      </c>
      <c r="K91">
        <v>7899706124874</v>
      </c>
      <c r="L91" t="s">
        <v>1060</v>
      </c>
      <c r="M91">
        <v>1</v>
      </c>
      <c r="N91">
        <v>1</v>
      </c>
      <c r="O91">
        <v>27.19</v>
      </c>
      <c r="P91">
        <v>15.84</v>
      </c>
      <c r="Q91">
        <v>17.98</v>
      </c>
      <c r="R91">
        <v>20.43</v>
      </c>
      <c r="S91">
        <v>12.5</v>
      </c>
      <c r="T91">
        <v>-2.5499999999999998</v>
      </c>
      <c r="U91">
        <v>10</v>
      </c>
      <c r="V91">
        <v>-2.04</v>
      </c>
      <c r="W91">
        <v>3.48</v>
      </c>
      <c r="X91">
        <v>7.87</v>
      </c>
      <c r="Y91">
        <v>5</v>
      </c>
      <c r="Z91">
        <v>5</v>
      </c>
    </row>
    <row r="92" spans="2:26">
      <c r="B92">
        <v>10038663</v>
      </c>
      <c r="C92">
        <v>400</v>
      </c>
      <c r="D92">
        <v>2</v>
      </c>
      <c r="E92">
        <v>41</v>
      </c>
      <c r="F92">
        <v>4</v>
      </c>
      <c r="G92" t="s">
        <v>463</v>
      </c>
      <c r="I92" t="s">
        <v>1061</v>
      </c>
      <c r="J92">
        <v>33049910</v>
      </c>
      <c r="K92">
        <v>7899706127547</v>
      </c>
      <c r="L92" t="s">
        <v>1062</v>
      </c>
      <c r="M92">
        <v>1</v>
      </c>
      <c r="N92">
        <v>1</v>
      </c>
      <c r="O92">
        <v>46.66</v>
      </c>
      <c r="P92">
        <v>27.18</v>
      </c>
      <c r="Q92">
        <v>30.86</v>
      </c>
      <c r="R92">
        <v>35.07</v>
      </c>
      <c r="S92">
        <v>12.5</v>
      </c>
      <c r="T92">
        <v>-4.38</v>
      </c>
      <c r="U92">
        <v>10</v>
      </c>
      <c r="V92">
        <v>-3.51</v>
      </c>
      <c r="W92">
        <v>5.98</v>
      </c>
      <c r="X92">
        <v>13.5</v>
      </c>
      <c r="Y92">
        <v>5</v>
      </c>
      <c r="Z92">
        <v>5</v>
      </c>
    </row>
    <row r="93" spans="2:26">
      <c r="B93">
        <v>10038663</v>
      </c>
      <c r="C93">
        <v>400</v>
      </c>
      <c r="D93">
        <v>2</v>
      </c>
      <c r="E93">
        <v>41</v>
      </c>
      <c r="F93">
        <v>4</v>
      </c>
      <c r="G93" t="s">
        <v>629</v>
      </c>
      <c r="I93" t="s">
        <v>630</v>
      </c>
      <c r="J93" t="s">
        <v>897</v>
      </c>
      <c r="K93">
        <v>7899706134217</v>
      </c>
      <c r="L93" t="s">
        <v>1063</v>
      </c>
      <c r="M93">
        <v>1</v>
      </c>
      <c r="N93">
        <v>1</v>
      </c>
      <c r="O93">
        <v>59.22</v>
      </c>
      <c r="P93">
        <v>46.71</v>
      </c>
      <c r="Q93">
        <v>51.7</v>
      </c>
      <c r="R93">
        <v>58.75</v>
      </c>
      <c r="S93">
        <v>12.5</v>
      </c>
      <c r="T93">
        <v>-7.34</v>
      </c>
      <c r="U93">
        <v>8</v>
      </c>
      <c r="V93">
        <v>-4.7</v>
      </c>
      <c r="X93">
        <v>12.51</v>
      </c>
      <c r="Y93">
        <v>5</v>
      </c>
      <c r="Z93">
        <v>5</v>
      </c>
    </row>
    <row r="94" spans="2:26">
      <c r="B94">
        <v>10038663</v>
      </c>
      <c r="C94">
        <v>400</v>
      </c>
      <c r="D94">
        <v>2</v>
      </c>
      <c r="E94">
        <v>41</v>
      </c>
      <c r="F94">
        <v>4</v>
      </c>
      <c r="G94" t="s">
        <v>1035</v>
      </c>
      <c r="I94" t="s">
        <v>1064</v>
      </c>
      <c r="J94" t="s">
        <v>897</v>
      </c>
      <c r="K94">
        <v>7899706134231</v>
      </c>
      <c r="L94" t="s">
        <v>1065</v>
      </c>
      <c r="M94">
        <v>1</v>
      </c>
      <c r="N94">
        <v>1</v>
      </c>
      <c r="O94">
        <v>51.81</v>
      </c>
      <c r="P94">
        <v>40.86</v>
      </c>
      <c r="Q94">
        <v>45.23</v>
      </c>
      <c r="R94">
        <v>51.4</v>
      </c>
      <c r="S94">
        <v>12.5</v>
      </c>
      <c r="T94">
        <v>-6.43</v>
      </c>
      <c r="U94">
        <v>8</v>
      </c>
      <c r="V94">
        <v>-4.1100000000000003</v>
      </c>
      <c r="X94">
        <v>10.95</v>
      </c>
      <c r="Y94">
        <v>3</v>
      </c>
      <c r="Z94">
        <v>5</v>
      </c>
    </row>
    <row r="95" spans="2:26">
      <c r="B95">
        <v>10038663</v>
      </c>
      <c r="C95">
        <v>400</v>
      </c>
      <c r="D95">
        <v>2</v>
      </c>
      <c r="E95">
        <v>41</v>
      </c>
      <c r="F95">
        <v>4</v>
      </c>
      <c r="G95" t="s">
        <v>631</v>
      </c>
      <c r="I95" t="s">
        <v>628</v>
      </c>
      <c r="J95" t="s">
        <v>897</v>
      </c>
      <c r="K95">
        <v>7899706134279</v>
      </c>
      <c r="L95" t="s">
        <v>1066</v>
      </c>
      <c r="M95">
        <v>1</v>
      </c>
      <c r="N95">
        <v>1</v>
      </c>
      <c r="O95">
        <v>44.400000000000006</v>
      </c>
      <c r="P95">
        <v>35.020000000000003</v>
      </c>
      <c r="Q95">
        <v>38.76</v>
      </c>
      <c r="R95">
        <v>44.05</v>
      </c>
      <c r="S95">
        <v>12.5</v>
      </c>
      <c r="T95">
        <v>-5.51</v>
      </c>
      <c r="U95">
        <v>8</v>
      </c>
      <c r="V95">
        <v>-3.52</v>
      </c>
      <c r="X95">
        <v>9.3800000000000008</v>
      </c>
      <c r="Y95">
        <v>5</v>
      </c>
      <c r="Z95">
        <v>5</v>
      </c>
    </row>
    <row r="96" spans="2:26">
      <c r="B96">
        <v>10038663</v>
      </c>
      <c r="C96">
        <v>400</v>
      </c>
      <c r="D96">
        <v>2</v>
      </c>
      <c r="E96">
        <v>41</v>
      </c>
      <c r="F96">
        <v>4</v>
      </c>
      <c r="G96" t="s">
        <v>660</v>
      </c>
      <c r="I96" t="s">
        <v>1067</v>
      </c>
      <c r="J96" t="s">
        <v>897</v>
      </c>
      <c r="K96">
        <v>7899706134293</v>
      </c>
      <c r="L96" t="s">
        <v>1068</v>
      </c>
      <c r="M96">
        <v>1</v>
      </c>
      <c r="N96">
        <v>1</v>
      </c>
      <c r="O96">
        <v>36.97</v>
      </c>
      <c r="P96">
        <v>29.16</v>
      </c>
      <c r="Q96">
        <v>32.29</v>
      </c>
      <c r="R96">
        <v>36.69</v>
      </c>
      <c r="S96">
        <v>12.5</v>
      </c>
      <c r="T96">
        <v>-4.59</v>
      </c>
      <c r="U96">
        <v>8</v>
      </c>
      <c r="V96">
        <v>-2.94</v>
      </c>
      <c r="X96">
        <v>7.81</v>
      </c>
      <c r="Y96">
        <v>5</v>
      </c>
      <c r="Z96">
        <v>5</v>
      </c>
    </row>
    <row r="97" spans="2:26">
      <c r="B97">
        <v>10038663</v>
      </c>
      <c r="C97">
        <v>400</v>
      </c>
      <c r="D97">
        <v>2</v>
      </c>
      <c r="E97">
        <v>41</v>
      </c>
      <c r="F97">
        <v>4</v>
      </c>
      <c r="G97" t="s">
        <v>632</v>
      </c>
      <c r="I97" t="s">
        <v>633</v>
      </c>
      <c r="J97" t="s">
        <v>897</v>
      </c>
      <c r="K97">
        <v>7899706135542</v>
      </c>
      <c r="L97" t="s">
        <v>1069</v>
      </c>
      <c r="M97">
        <v>1</v>
      </c>
      <c r="N97">
        <v>1</v>
      </c>
      <c r="O97">
        <v>62.94</v>
      </c>
      <c r="P97">
        <v>49.64</v>
      </c>
      <c r="Q97">
        <v>54.94</v>
      </c>
      <c r="R97">
        <v>62.43</v>
      </c>
      <c r="S97">
        <v>12.5</v>
      </c>
      <c r="T97">
        <v>-7.8</v>
      </c>
      <c r="U97">
        <v>8</v>
      </c>
      <c r="V97">
        <v>-4.99</v>
      </c>
      <c r="X97">
        <v>13.3</v>
      </c>
      <c r="Y97">
        <v>5</v>
      </c>
      <c r="Z97">
        <v>5</v>
      </c>
    </row>
    <row r="98" spans="2:26">
      <c r="B98">
        <v>10038663</v>
      </c>
      <c r="C98">
        <v>400</v>
      </c>
      <c r="D98">
        <v>2</v>
      </c>
      <c r="E98">
        <v>41</v>
      </c>
      <c r="F98">
        <v>4</v>
      </c>
      <c r="G98" t="s">
        <v>736</v>
      </c>
      <c r="I98" t="s">
        <v>1070</v>
      </c>
      <c r="J98" t="s">
        <v>897</v>
      </c>
      <c r="K98">
        <v>7899706137904</v>
      </c>
      <c r="L98" t="s">
        <v>1071</v>
      </c>
      <c r="M98">
        <v>1</v>
      </c>
      <c r="N98">
        <v>1</v>
      </c>
      <c r="O98">
        <v>59.22</v>
      </c>
      <c r="P98">
        <v>46.71</v>
      </c>
      <c r="Q98">
        <v>51.7</v>
      </c>
      <c r="R98">
        <v>58.75</v>
      </c>
      <c r="S98">
        <v>12.5</v>
      </c>
      <c r="T98">
        <v>-7.34</v>
      </c>
      <c r="U98">
        <v>8</v>
      </c>
      <c r="V98">
        <v>-4.7</v>
      </c>
      <c r="X98">
        <v>12.51</v>
      </c>
      <c r="Y98">
        <v>5</v>
      </c>
      <c r="Z98">
        <v>5</v>
      </c>
    </row>
    <row r="99" spans="2:26">
      <c r="B99">
        <v>10038663</v>
      </c>
      <c r="C99">
        <v>400</v>
      </c>
      <c r="D99">
        <v>2</v>
      </c>
      <c r="E99">
        <v>41</v>
      </c>
      <c r="F99">
        <v>4</v>
      </c>
      <c r="G99" t="s">
        <v>738</v>
      </c>
      <c r="I99" t="s">
        <v>1072</v>
      </c>
      <c r="J99" t="s">
        <v>897</v>
      </c>
      <c r="K99">
        <v>7899706137928</v>
      </c>
      <c r="L99" t="s">
        <v>1073</v>
      </c>
      <c r="M99">
        <v>1</v>
      </c>
      <c r="N99">
        <v>1</v>
      </c>
      <c r="O99">
        <v>59.22</v>
      </c>
      <c r="P99">
        <v>46.71</v>
      </c>
      <c r="Q99">
        <v>51.7</v>
      </c>
      <c r="R99">
        <v>58.75</v>
      </c>
      <c r="S99">
        <v>12.5</v>
      </c>
      <c r="T99">
        <v>-7.34</v>
      </c>
      <c r="U99">
        <v>8</v>
      </c>
      <c r="V99">
        <v>-4.7</v>
      </c>
      <c r="X99">
        <v>12.51</v>
      </c>
      <c r="Y99">
        <v>5</v>
      </c>
      <c r="Z99">
        <v>5</v>
      </c>
    </row>
    <row r="100" spans="2:26">
      <c r="B100">
        <v>10038663</v>
      </c>
      <c r="C100">
        <v>400</v>
      </c>
      <c r="D100">
        <v>2</v>
      </c>
      <c r="E100">
        <v>41</v>
      </c>
      <c r="F100">
        <v>4</v>
      </c>
      <c r="G100" t="s">
        <v>658</v>
      </c>
      <c r="I100" t="s">
        <v>659</v>
      </c>
      <c r="J100" t="s">
        <v>897</v>
      </c>
      <c r="K100">
        <v>7899706138352</v>
      </c>
      <c r="L100" t="s">
        <v>1074</v>
      </c>
      <c r="M100">
        <v>1</v>
      </c>
      <c r="N100">
        <v>1</v>
      </c>
      <c r="O100">
        <v>36.97</v>
      </c>
      <c r="P100">
        <v>29.16</v>
      </c>
      <c r="Q100">
        <v>32.29</v>
      </c>
      <c r="R100">
        <v>36.69</v>
      </c>
      <c r="S100">
        <v>12.5</v>
      </c>
      <c r="T100">
        <v>-4.59</v>
      </c>
      <c r="U100">
        <v>8</v>
      </c>
      <c r="V100">
        <v>-2.94</v>
      </c>
      <c r="X100">
        <v>7.81</v>
      </c>
      <c r="Y100">
        <v>5</v>
      </c>
      <c r="Z100">
        <v>5</v>
      </c>
    </row>
    <row r="101" spans="2:26">
      <c r="B101">
        <v>10038663</v>
      </c>
      <c r="C101">
        <v>400</v>
      </c>
      <c r="D101">
        <v>2</v>
      </c>
      <c r="E101">
        <v>41</v>
      </c>
      <c r="F101">
        <v>4</v>
      </c>
      <c r="G101" t="s">
        <v>710</v>
      </c>
      <c r="I101" t="s">
        <v>711</v>
      </c>
      <c r="J101" t="s">
        <v>897</v>
      </c>
      <c r="K101">
        <v>7899706138390</v>
      </c>
      <c r="L101" t="s">
        <v>1075</v>
      </c>
      <c r="M101">
        <v>1</v>
      </c>
      <c r="N101">
        <v>1</v>
      </c>
      <c r="O101">
        <v>40.67</v>
      </c>
      <c r="P101">
        <v>32.08</v>
      </c>
      <c r="Q101">
        <v>35.520000000000003</v>
      </c>
      <c r="R101">
        <v>40.36</v>
      </c>
      <c r="S101">
        <v>12.5</v>
      </c>
      <c r="T101">
        <v>-5.05</v>
      </c>
      <c r="U101">
        <v>8</v>
      </c>
      <c r="V101">
        <v>-3.23</v>
      </c>
      <c r="X101">
        <v>8.59</v>
      </c>
      <c r="Y101">
        <v>5</v>
      </c>
      <c r="Z101">
        <v>5</v>
      </c>
    </row>
    <row r="102" spans="2:26">
      <c r="B102">
        <v>10038663</v>
      </c>
      <c r="C102">
        <v>400</v>
      </c>
      <c r="D102">
        <v>2</v>
      </c>
      <c r="E102">
        <v>41</v>
      </c>
      <c r="F102">
        <v>4</v>
      </c>
      <c r="G102" t="s">
        <v>820</v>
      </c>
      <c r="I102" t="s">
        <v>821</v>
      </c>
      <c r="J102" t="s">
        <v>897</v>
      </c>
      <c r="K102">
        <v>7899706138918</v>
      </c>
      <c r="L102" t="s">
        <v>1076</v>
      </c>
      <c r="M102">
        <v>1</v>
      </c>
      <c r="N102">
        <v>1</v>
      </c>
      <c r="O102">
        <v>66.63</v>
      </c>
      <c r="P102">
        <v>52.55</v>
      </c>
      <c r="Q102">
        <v>58.17</v>
      </c>
      <c r="R102">
        <v>66.099999999999994</v>
      </c>
      <c r="S102">
        <v>12.5</v>
      </c>
      <c r="T102">
        <v>-8.26</v>
      </c>
      <c r="U102">
        <v>8</v>
      </c>
      <c r="V102">
        <v>-5.29</v>
      </c>
      <c r="X102">
        <v>14.08</v>
      </c>
      <c r="Y102">
        <v>5</v>
      </c>
      <c r="Z102">
        <v>5</v>
      </c>
    </row>
    <row r="103" spans="2:26">
      <c r="B103">
        <v>10038663</v>
      </c>
      <c r="C103">
        <v>400</v>
      </c>
      <c r="D103">
        <v>2</v>
      </c>
      <c r="E103">
        <v>41</v>
      </c>
      <c r="F103">
        <v>4</v>
      </c>
      <c r="G103" t="s">
        <v>822</v>
      </c>
      <c r="I103" t="s">
        <v>823</v>
      </c>
      <c r="J103" t="s">
        <v>897</v>
      </c>
      <c r="K103">
        <v>7899706139151</v>
      </c>
      <c r="L103" t="s">
        <v>1077</v>
      </c>
      <c r="M103">
        <v>1</v>
      </c>
      <c r="N103">
        <v>1</v>
      </c>
      <c r="O103">
        <v>66.63</v>
      </c>
      <c r="P103">
        <v>52.55</v>
      </c>
      <c r="Q103">
        <v>58.17</v>
      </c>
      <c r="R103">
        <v>66.099999999999994</v>
      </c>
      <c r="S103">
        <v>12.5</v>
      </c>
      <c r="T103">
        <v>-8.26</v>
      </c>
      <c r="U103">
        <v>8</v>
      </c>
      <c r="V103">
        <v>-5.29</v>
      </c>
      <c r="X103">
        <v>14.08</v>
      </c>
      <c r="Y103">
        <v>5</v>
      </c>
      <c r="Z103">
        <v>5</v>
      </c>
    </row>
    <row r="104" spans="2:26">
      <c r="B104">
        <v>10038663</v>
      </c>
      <c r="C104">
        <v>400</v>
      </c>
      <c r="D104">
        <v>2</v>
      </c>
      <c r="E104">
        <v>41</v>
      </c>
      <c r="F104">
        <v>4</v>
      </c>
      <c r="G104" t="s">
        <v>824</v>
      </c>
      <c r="I104" t="s">
        <v>825</v>
      </c>
      <c r="J104">
        <v>33049910</v>
      </c>
      <c r="K104">
        <v>7899706139212</v>
      </c>
      <c r="L104" t="s">
        <v>1078</v>
      </c>
      <c r="M104">
        <v>1</v>
      </c>
      <c r="N104">
        <v>1</v>
      </c>
      <c r="O104">
        <v>93.4</v>
      </c>
      <c r="P104">
        <v>54.4</v>
      </c>
      <c r="Q104">
        <v>61.78</v>
      </c>
      <c r="R104">
        <v>70.2</v>
      </c>
      <c r="S104">
        <v>12.5</v>
      </c>
      <c r="T104">
        <v>-8.7799999999999994</v>
      </c>
      <c r="U104">
        <v>10</v>
      </c>
      <c r="V104">
        <v>-7.02</v>
      </c>
      <c r="W104">
        <v>11.97</v>
      </c>
      <c r="X104">
        <v>27.03</v>
      </c>
      <c r="Y104">
        <v>5</v>
      </c>
      <c r="Z104">
        <v>5</v>
      </c>
    </row>
    <row r="105" spans="2:26">
      <c r="B105">
        <v>10038663</v>
      </c>
      <c r="C105">
        <v>400</v>
      </c>
      <c r="D105">
        <v>2</v>
      </c>
      <c r="E105">
        <v>41</v>
      </c>
      <c r="F105">
        <v>4</v>
      </c>
      <c r="G105" t="s">
        <v>728</v>
      </c>
      <c r="I105" t="s">
        <v>729</v>
      </c>
      <c r="J105" t="s">
        <v>897</v>
      </c>
      <c r="K105">
        <v>7899706141062</v>
      </c>
      <c r="L105" t="s">
        <v>1079</v>
      </c>
      <c r="M105">
        <v>1</v>
      </c>
      <c r="N105">
        <v>1</v>
      </c>
      <c r="O105">
        <v>57.519999999999996</v>
      </c>
      <c r="P105">
        <v>45.37</v>
      </c>
      <c r="Q105">
        <v>50.22</v>
      </c>
      <c r="R105">
        <v>57.07</v>
      </c>
      <c r="S105">
        <v>12.5</v>
      </c>
      <c r="T105">
        <v>-7.13</v>
      </c>
      <c r="U105">
        <v>8</v>
      </c>
      <c r="V105">
        <v>-4.57</v>
      </c>
      <c r="X105">
        <v>12.15</v>
      </c>
      <c r="Y105">
        <v>5</v>
      </c>
      <c r="Z105">
        <v>5</v>
      </c>
    </row>
    <row r="106" spans="2:26">
      <c r="B106">
        <v>10038663</v>
      </c>
      <c r="C106">
        <v>400</v>
      </c>
      <c r="D106">
        <v>2</v>
      </c>
      <c r="E106">
        <v>41</v>
      </c>
      <c r="F106">
        <v>4</v>
      </c>
      <c r="G106" t="s">
        <v>1021</v>
      </c>
      <c r="I106" t="s">
        <v>1080</v>
      </c>
      <c r="J106">
        <v>3401119001</v>
      </c>
      <c r="K106">
        <v>7899706149198</v>
      </c>
      <c r="L106" t="s">
        <v>1081</v>
      </c>
      <c r="M106">
        <v>1</v>
      </c>
      <c r="N106">
        <v>1</v>
      </c>
      <c r="O106">
        <v>22.78</v>
      </c>
      <c r="P106">
        <v>20.32</v>
      </c>
      <c r="Q106">
        <v>20.68</v>
      </c>
      <c r="R106">
        <v>23.5</v>
      </c>
      <c r="S106">
        <v>12.5</v>
      </c>
      <c r="T106">
        <v>-2.94</v>
      </c>
      <c r="U106">
        <v>1</v>
      </c>
      <c r="V106">
        <v>-0.24</v>
      </c>
      <c r="X106">
        <v>2.46</v>
      </c>
      <c r="Y106">
        <v>3</v>
      </c>
      <c r="Z106">
        <v>0</v>
      </c>
    </row>
    <row r="107" spans="2:26">
      <c r="B107">
        <v>10038663</v>
      </c>
      <c r="C107">
        <v>400</v>
      </c>
      <c r="D107">
        <v>2</v>
      </c>
      <c r="E107">
        <v>41</v>
      </c>
      <c r="F107">
        <v>4</v>
      </c>
      <c r="G107" t="s">
        <v>1023</v>
      </c>
      <c r="I107" t="s">
        <v>847</v>
      </c>
      <c r="J107">
        <v>3401119001</v>
      </c>
      <c r="K107">
        <v>7899706149211</v>
      </c>
      <c r="L107" t="s">
        <v>1082</v>
      </c>
      <c r="M107">
        <v>1</v>
      </c>
      <c r="N107">
        <v>1</v>
      </c>
      <c r="O107">
        <v>22.78</v>
      </c>
      <c r="P107">
        <v>20.32</v>
      </c>
      <c r="Q107">
        <v>20.68</v>
      </c>
      <c r="R107">
        <v>23.5</v>
      </c>
      <c r="S107">
        <v>12.5</v>
      </c>
      <c r="T107">
        <v>-2.94</v>
      </c>
      <c r="U107">
        <v>1</v>
      </c>
      <c r="V107">
        <v>-0.24</v>
      </c>
      <c r="X107">
        <v>2.46</v>
      </c>
      <c r="Y107">
        <v>3</v>
      </c>
      <c r="Z107">
        <v>0</v>
      </c>
    </row>
    <row r="108" spans="2:26">
      <c r="B108">
        <v>10038663</v>
      </c>
      <c r="C108">
        <v>400</v>
      </c>
      <c r="D108">
        <v>2</v>
      </c>
      <c r="E108">
        <v>41</v>
      </c>
      <c r="F108">
        <v>4</v>
      </c>
      <c r="G108" t="s">
        <v>832</v>
      </c>
      <c r="I108" t="s">
        <v>833</v>
      </c>
      <c r="J108" t="s">
        <v>897</v>
      </c>
      <c r="K108">
        <v>7899706149457</v>
      </c>
      <c r="L108" t="s">
        <v>1083</v>
      </c>
      <c r="M108">
        <v>1</v>
      </c>
      <c r="N108">
        <v>1</v>
      </c>
      <c r="O108">
        <v>44.400000000000006</v>
      </c>
      <c r="P108">
        <v>35.020000000000003</v>
      </c>
      <c r="Q108">
        <v>38.76</v>
      </c>
      <c r="R108">
        <v>44.05</v>
      </c>
      <c r="S108">
        <v>12.5</v>
      </c>
      <c r="T108">
        <v>-5.51</v>
      </c>
      <c r="U108">
        <v>8</v>
      </c>
      <c r="V108">
        <v>-3.52</v>
      </c>
      <c r="X108">
        <v>9.3800000000000008</v>
      </c>
      <c r="Y108">
        <v>5</v>
      </c>
      <c r="Z108">
        <v>5</v>
      </c>
    </row>
    <row r="109" spans="2:26">
      <c r="B109">
        <v>10038663</v>
      </c>
      <c r="C109">
        <v>400</v>
      </c>
      <c r="D109">
        <v>2</v>
      </c>
      <c r="E109">
        <v>41</v>
      </c>
      <c r="F109">
        <v>4</v>
      </c>
      <c r="G109" t="s">
        <v>834</v>
      </c>
      <c r="I109" t="s">
        <v>835</v>
      </c>
      <c r="J109" t="s">
        <v>897</v>
      </c>
      <c r="K109">
        <v>7899706149471</v>
      </c>
      <c r="L109" t="s">
        <v>1084</v>
      </c>
      <c r="M109">
        <v>1</v>
      </c>
      <c r="N109">
        <v>1</v>
      </c>
      <c r="O109">
        <v>51.81</v>
      </c>
      <c r="P109">
        <v>40.86</v>
      </c>
      <c r="Q109">
        <v>45.23</v>
      </c>
      <c r="R109">
        <v>51.4</v>
      </c>
      <c r="S109">
        <v>12.5</v>
      </c>
      <c r="T109">
        <v>-6.43</v>
      </c>
      <c r="U109">
        <v>8</v>
      </c>
      <c r="V109">
        <v>-4.1100000000000003</v>
      </c>
      <c r="X109">
        <v>10.95</v>
      </c>
      <c r="Y109">
        <v>5</v>
      </c>
      <c r="Z109">
        <v>5</v>
      </c>
    </row>
    <row r="110" spans="2:26">
      <c r="B110">
        <v>10038663</v>
      </c>
      <c r="C110">
        <v>400</v>
      </c>
      <c r="D110">
        <v>2</v>
      </c>
      <c r="E110">
        <v>41</v>
      </c>
      <c r="F110">
        <v>4</v>
      </c>
      <c r="G110" t="s">
        <v>1028</v>
      </c>
      <c r="I110" t="s">
        <v>1085</v>
      </c>
      <c r="J110">
        <v>33049910</v>
      </c>
      <c r="K110">
        <v>7899706150293</v>
      </c>
      <c r="L110" t="s">
        <v>1086</v>
      </c>
      <c r="M110">
        <v>1</v>
      </c>
      <c r="N110">
        <v>1</v>
      </c>
      <c r="O110">
        <v>38.879999999999995</v>
      </c>
      <c r="P110">
        <v>22.65</v>
      </c>
      <c r="Q110">
        <v>25.71</v>
      </c>
      <c r="R110">
        <v>29.22</v>
      </c>
      <c r="S110">
        <v>12.5</v>
      </c>
      <c r="T110">
        <v>-3.65</v>
      </c>
      <c r="U110">
        <v>10</v>
      </c>
      <c r="V110">
        <v>-2.92</v>
      </c>
      <c r="W110">
        <v>4.9800000000000004</v>
      </c>
      <c r="X110">
        <v>11.25</v>
      </c>
      <c r="Y110">
        <v>5</v>
      </c>
      <c r="Z110">
        <v>5</v>
      </c>
    </row>
    <row r="111" spans="2:26">
      <c r="B111">
        <v>10038663</v>
      </c>
      <c r="C111">
        <v>400</v>
      </c>
      <c r="D111">
        <v>2</v>
      </c>
      <c r="E111">
        <v>41</v>
      </c>
      <c r="F111">
        <v>4</v>
      </c>
      <c r="G111" t="s">
        <v>851</v>
      </c>
      <c r="I111" t="s">
        <v>852</v>
      </c>
      <c r="J111" t="s">
        <v>897</v>
      </c>
      <c r="K111">
        <v>7899706152280</v>
      </c>
      <c r="L111" t="s">
        <v>1087</v>
      </c>
      <c r="M111">
        <v>1</v>
      </c>
      <c r="N111">
        <v>1</v>
      </c>
      <c r="O111">
        <v>66.63</v>
      </c>
      <c r="P111">
        <v>52.55</v>
      </c>
      <c r="Q111">
        <v>58.17</v>
      </c>
      <c r="R111">
        <v>66.099999999999994</v>
      </c>
      <c r="S111">
        <v>12.5</v>
      </c>
      <c r="T111">
        <v>-8.26</v>
      </c>
      <c r="U111">
        <v>8</v>
      </c>
      <c r="V111">
        <v>-5.29</v>
      </c>
      <c r="X111">
        <v>14.08</v>
      </c>
      <c r="Y111">
        <v>5</v>
      </c>
      <c r="Z111">
        <v>5</v>
      </c>
    </row>
    <row r="112" spans="2:26">
      <c r="B112">
        <v>10038663</v>
      </c>
      <c r="C112">
        <v>400</v>
      </c>
      <c r="D112">
        <v>2</v>
      </c>
      <c r="E112">
        <v>41</v>
      </c>
      <c r="F112">
        <v>4</v>
      </c>
      <c r="G112" t="s">
        <v>1032</v>
      </c>
      <c r="I112" t="s">
        <v>1088</v>
      </c>
      <c r="J112">
        <v>33051000</v>
      </c>
      <c r="K112">
        <v>7899706152860</v>
      </c>
      <c r="L112" t="s">
        <v>1089</v>
      </c>
      <c r="M112">
        <v>1</v>
      </c>
      <c r="N112">
        <v>1</v>
      </c>
      <c r="O112">
        <v>51</v>
      </c>
      <c r="P112">
        <v>39.700000000000003</v>
      </c>
      <c r="Q112">
        <v>43.94</v>
      </c>
      <c r="R112">
        <v>49.93</v>
      </c>
      <c r="S112">
        <v>12.5</v>
      </c>
      <c r="T112">
        <v>-6.24</v>
      </c>
      <c r="U112">
        <v>8</v>
      </c>
      <c r="V112">
        <v>-3.99</v>
      </c>
      <c r="X112">
        <v>11.3</v>
      </c>
      <c r="Y112">
        <v>5</v>
      </c>
      <c r="Z112">
        <v>5</v>
      </c>
    </row>
    <row r="113" spans="2:27">
      <c r="B113">
        <v>10038663</v>
      </c>
      <c r="C113">
        <v>400</v>
      </c>
      <c r="D113">
        <v>2</v>
      </c>
      <c r="E113">
        <v>41</v>
      </c>
      <c r="F113">
        <v>4</v>
      </c>
      <c r="G113" t="s">
        <v>1033</v>
      </c>
      <c r="I113" t="s">
        <v>813</v>
      </c>
      <c r="J113">
        <v>33051000</v>
      </c>
      <c r="K113">
        <v>7899706154024</v>
      </c>
      <c r="L113" t="s">
        <v>1090</v>
      </c>
      <c r="M113">
        <v>1</v>
      </c>
      <c r="N113">
        <v>1</v>
      </c>
      <c r="O113">
        <v>65.58</v>
      </c>
      <c r="P113">
        <v>51.05</v>
      </c>
      <c r="Q113">
        <v>56.51</v>
      </c>
      <c r="R113">
        <v>64.22</v>
      </c>
      <c r="S113">
        <v>12.5</v>
      </c>
      <c r="T113">
        <v>-8.0299999999999994</v>
      </c>
      <c r="U113">
        <v>8</v>
      </c>
      <c r="V113">
        <v>-5.14</v>
      </c>
      <c r="X113">
        <v>14.53</v>
      </c>
      <c r="Y113">
        <v>3</v>
      </c>
      <c r="Z113">
        <v>0</v>
      </c>
    </row>
    <row r="114" spans="2:27">
      <c r="B114">
        <v>10038663</v>
      </c>
      <c r="C114">
        <v>400</v>
      </c>
      <c r="D114">
        <v>2</v>
      </c>
      <c r="E114">
        <v>41</v>
      </c>
      <c r="F114">
        <v>4</v>
      </c>
      <c r="G114" t="s">
        <v>1024</v>
      </c>
      <c r="I114" t="s">
        <v>1091</v>
      </c>
      <c r="J114">
        <v>34012010</v>
      </c>
      <c r="K114">
        <v>7899706155021</v>
      </c>
      <c r="L114" t="s">
        <v>1092</v>
      </c>
      <c r="M114">
        <v>1</v>
      </c>
      <c r="N114">
        <v>1</v>
      </c>
      <c r="O114">
        <v>50.16</v>
      </c>
      <c r="P114">
        <v>43.19</v>
      </c>
      <c r="Q114">
        <v>43.94</v>
      </c>
      <c r="R114">
        <v>49.93</v>
      </c>
      <c r="S114">
        <v>12.5</v>
      </c>
      <c r="T114">
        <v>-6.24</v>
      </c>
      <c r="U114">
        <v>1</v>
      </c>
      <c r="V114">
        <v>-0.5</v>
      </c>
      <c r="X114">
        <v>6.97</v>
      </c>
      <c r="Y114">
        <v>5</v>
      </c>
      <c r="Z114">
        <v>5</v>
      </c>
    </row>
    <row r="115" spans="2:27">
      <c r="B115">
        <v>10038663</v>
      </c>
      <c r="C115">
        <v>400</v>
      </c>
      <c r="D115">
        <v>2</v>
      </c>
      <c r="E115">
        <v>41</v>
      </c>
      <c r="F115">
        <v>4</v>
      </c>
      <c r="G115" t="s">
        <v>1022</v>
      </c>
      <c r="I115" t="s">
        <v>1093</v>
      </c>
      <c r="J115">
        <v>34012010</v>
      </c>
      <c r="K115">
        <v>7899706155687</v>
      </c>
      <c r="L115" t="s">
        <v>1094</v>
      </c>
      <c r="M115">
        <v>1</v>
      </c>
      <c r="N115">
        <v>1</v>
      </c>
      <c r="O115">
        <v>28.63</v>
      </c>
      <c r="P115">
        <v>24.65</v>
      </c>
      <c r="Q115">
        <v>25.08</v>
      </c>
      <c r="R115">
        <v>28.5</v>
      </c>
      <c r="S115">
        <v>12.5</v>
      </c>
      <c r="T115">
        <v>-3.56</v>
      </c>
      <c r="U115">
        <v>1</v>
      </c>
      <c r="V115">
        <v>-0.28999999999999998</v>
      </c>
      <c r="X115">
        <v>3.98</v>
      </c>
      <c r="Y115">
        <v>5</v>
      </c>
      <c r="Z115">
        <v>5</v>
      </c>
    </row>
    <row r="116" spans="2:27">
      <c r="B116">
        <v>10038663</v>
      </c>
      <c r="C116">
        <v>400</v>
      </c>
      <c r="D116">
        <v>2</v>
      </c>
      <c r="E116">
        <v>41</v>
      </c>
      <c r="F116">
        <v>4</v>
      </c>
      <c r="G116" t="s">
        <v>1029</v>
      </c>
      <c r="I116" t="s">
        <v>1095</v>
      </c>
      <c r="J116">
        <v>33049910</v>
      </c>
      <c r="K116">
        <v>7899706156974</v>
      </c>
      <c r="L116" t="s">
        <v>1096</v>
      </c>
      <c r="M116">
        <v>1</v>
      </c>
      <c r="N116">
        <v>1</v>
      </c>
      <c r="O116">
        <v>38.879999999999995</v>
      </c>
      <c r="P116">
        <v>22.65</v>
      </c>
      <c r="Q116">
        <v>25.71</v>
      </c>
      <c r="R116">
        <v>29.22</v>
      </c>
      <c r="S116">
        <v>12.5</v>
      </c>
      <c r="T116">
        <v>-3.65</v>
      </c>
      <c r="U116">
        <v>10</v>
      </c>
      <c r="V116">
        <v>-2.92</v>
      </c>
      <c r="W116">
        <v>4.9800000000000004</v>
      </c>
      <c r="X116">
        <v>11.25</v>
      </c>
      <c r="Y116">
        <v>3</v>
      </c>
      <c r="Z116">
        <v>0</v>
      </c>
    </row>
    <row r="117" spans="2:27">
      <c r="B117">
        <v>10038663</v>
      </c>
      <c r="C117">
        <v>400</v>
      </c>
      <c r="D117">
        <v>2</v>
      </c>
      <c r="E117">
        <v>41</v>
      </c>
      <c r="F117">
        <v>4</v>
      </c>
      <c r="G117" t="s">
        <v>1031</v>
      </c>
      <c r="I117" t="s">
        <v>481</v>
      </c>
      <c r="J117">
        <v>33051000</v>
      </c>
      <c r="K117">
        <v>3337872411816</v>
      </c>
      <c r="L117" t="s">
        <v>1097</v>
      </c>
      <c r="M117">
        <v>1</v>
      </c>
      <c r="N117">
        <v>1</v>
      </c>
      <c r="O117">
        <v>65.569999999999993</v>
      </c>
      <c r="P117">
        <v>46.79</v>
      </c>
      <c r="Q117">
        <v>56.51</v>
      </c>
      <c r="R117">
        <v>58.86</v>
      </c>
      <c r="S117">
        <v>12.5</v>
      </c>
      <c r="T117">
        <v>-7.36</v>
      </c>
      <c r="U117">
        <v>8</v>
      </c>
      <c r="V117">
        <v>-4.71</v>
      </c>
      <c r="X117">
        <v>18.78</v>
      </c>
      <c r="Y117">
        <v>5</v>
      </c>
      <c r="Z117">
        <v>2</v>
      </c>
      <c r="AA117" t="s">
        <v>942</v>
      </c>
    </row>
    <row r="118" spans="2:27">
      <c r="B118">
        <v>10038663</v>
      </c>
      <c r="C118">
        <v>400</v>
      </c>
      <c r="D118">
        <v>2</v>
      </c>
      <c r="E118">
        <v>41</v>
      </c>
      <c r="F118">
        <v>4</v>
      </c>
      <c r="G118" t="s">
        <v>413</v>
      </c>
      <c r="I118" t="s">
        <v>545</v>
      </c>
      <c r="J118">
        <v>33049910</v>
      </c>
      <c r="K118">
        <v>3433422404403</v>
      </c>
      <c r="L118" t="s">
        <v>1098</v>
      </c>
      <c r="M118">
        <v>1</v>
      </c>
      <c r="N118">
        <v>1</v>
      </c>
      <c r="O118">
        <v>69.290000000000006</v>
      </c>
      <c r="P118">
        <v>37.39</v>
      </c>
      <c r="Q118">
        <v>46.32</v>
      </c>
      <c r="R118">
        <v>48.25</v>
      </c>
      <c r="S118">
        <v>12.5</v>
      </c>
      <c r="T118">
        <v>-6.03</v>
      </c>
      <c r="U118">
        <v>10</v>
      </c>
      <c r="V118">
        <v>-4.83</v>
      </c>
      <c r="W118">
        <v>8.23</v>
      </c>
      <c r="X118">
        <v>23.67</v>
      </c>
      <c r="Y118">
        <v>5</v>
      </c>
      <c r="Z118">
        <v>2</v>
      </c>
      <c r="AA118" t="s">
        <v>942</v>
      </c>
    </row>
    <row r="119" spans="2:27">
      <c r="B119">
        <v>10038663</v>
      </c>
      <c r="C119">
        <v>400</v>
      </c>
      <c r="D119">
        <v>2</v>
      </c>
      <c r="E119">
        <v>41</v>
      </c>
      <c r="F119">
        <v>4</v>
      </c>
      <c r="G119" t="s">
        <v>1030</v>
      </c>
      <c r="I119" t="s">
        <v>1099</v>
      </c>
      <c r="J119">
        <v>34013000</v>
      </c>
      <c r="K119">
        <v>3337872410338</v>
      </c>
      <c r="L119" t="s">
        <v>1100</v>
      </c>
      <c r="M119">
        <v>1</v>
      </c>
      <c r="N119">
        <v>1</v>
      </c>
      <c r="O119">
        <v>46.57</v>
      </c>
      <c r="P119">
        <v>36.76</v>
      </c>
      <c r="Q119">
        <v>40.79</v>
      </c>
      <c r="R119">
        <v>42.49</v>
      </c>
      <c r="S119">
        <v>12.5</v>
      </c>
      <c r="T119">
        <v>-5.31</v>
      </c>
      <c r="U119">
        <v>1</v>
      </c>
      <c r="V119">
        <v>-0.42</v>
      </c>
      <c r="X119">
        <v>9.81</v>
      </c>
      <c r="Y119">
        <v>5</v>
      </c>
      <c r="Z119">
        <v>2</v>
      </c>
      <c r="AA119" t="s">
        <v>942</v>
      </c>
    </row>
    <row r="120" spans="2:27">
      <c r="B120">
        <v>10038663</v>
      </c>
      <c r="C120">
        <v>400</v>
      </c>
      <c r="D120">
        <v>2</v>
      </c>
      <c r="E120">
        <v>41</v>
      </c>
      <c r="F120">
        <v>4</v>
      </c>
      <c r="G120" t="s">
        <v>296</v>
      </c>
      <c r="I120" t="s">
        <v>495</v>
      </c>
      <c r="J120">
        <v>33049910</v>
      </c>
      <c r="K120">
        <v>3337872420207</v>
      </c>
      <c r="L120" t="s">
        <v>1101</v>
      </c>
      <c r="M120">
        <v>1</v>
      </c>
      <c r="N120">
        <v>1</v>
      </c>
      <c r="O120">
        <v>100.12</v>
      </c>
      <c r="P120">
        <v>54.03</v>
      </c>
      <c r="Q120">
        <v>66.930000000000007</v>
      </c>
      <c r="R120">
        <v>69.72</v>
      </c>
      <c r="S120">
        <v>12.5</v>
      </c>
      <c r="T120">
        <v>-8.7200000000000006</v>
      </c>
      <c r="U120">
        <v>10</v>
      </c>
      <c r="V120">
        <v>-6.97</v>
      </c>
      <c r="W120">
        <v>11.89</v>
      </c>
      <c r="X120">
        <v>34.200000000000003</v>
      </c>
      <c r="Y120">
        <v>5</v>
      </c>
      <c r="Z120">
        <v>2</v>
      </c>
      <c r="AA120" t="s">
        <v>942</v>
      </c>
    </row>
    <row r="121" spans="2:27">
      <c r="B121">
        <v>10038663</v>
      </c>
      <c r="C121">
        <v>400</v>
      </c>
      <c r="D121">
        <v>2</v>
      </c>
      <c r="E121">
        <v>41</v>
      </c>
      <c r="F121">
        <v>4</v>
      </c>
      <c r="G121" t="s">
        <v>706</v>
      </c>
      <c r="I121" t="s">
        <v>707</v>
      </c>
      <c r="J121">
        <v>34013000</v>
      </c>
      <c r="K121">
        <v>3337872420696</v>
      </c>
      <c r="L121" t="s">
        <v>1102</v>
      </c>
      <c r="M121">
        <v>1</v>
      </c>
      <c r="N121">
        <v>1</v>
      </c>
      <c r="O121">
        <v>25.03</v>
      </c>
      <c r="P121">
        <v>19.760000000000002</v>
      </c>
      <c r="Q121">
        <v>21.94</v>
      </c>
      <c r="R121">
        <v>22.85</v>
      </c>
      <c r="S121">
        <v>12.5</v>
      </c>
      <c r="T121">
        <v>-2.86</v>
      </c>
      <c r="U121">
        <v>1</v>
      </c>
      <c r="V121">
        <v>-0.23</v>
      </c>
      <c r="X121">
        <v>5.27</v>
      </c>
      <c r="Y121">
        <v>5</v>
      </c>
      <c r="Z121">
        <v>2</v>
      </c>
      <c r="AA121" t="s">
        <v>942</v>
      </c>
    </row>
    <row r="122" spans="2:27">
      <c r="B122">
        <v>10038663</v>
      </c>
      <c r="C122">
        <v>400</v>
      </c>
      <c r="D122">
        <v>2</v>
      </c>
      <c r="E122">
        <v>41</v>
      </c>
      <c r="F122">
        <v>4</v>
      </c>
      <c r="G122" t="s">
        <v>422</v>
      </c>
      <c r="I122" t="s">
        <v>549</v>
      </c>
      <c r="J122">
        <v>33049910</v>
      </c>
      <c r="K122">
        <v>3337872414152</v>
      </c>
      <c r="L122" t="s">
        <v>1103</v>
      </c>
      <c r="M122">
        <v>1</v>
      </c>
      <c r="N122">
        <v>1</v>
      </c>
      <c r="O122">
        <v>146.37</v>
      </c>
      <c r="P122">
        <v>78.989999999999995</v>
      </c>
      <c r="Q122">
        <v>97.84</v>
      </c>
      <c r="R122">
        <v>101.92</v>
      </c>
      <c r="S122">
        <v>12.5</v>
      </c>
      <c r="T122">
        <v>-12.74</v>
      </c>
      <c r="U122">
        <v>10</v>
      </c>
      <c r="V122">
        <v>-10.19</v>
      </c>
      <c r="W122">
        <v>17.38</v>
      </c>
      <c r="X122">
        <v>50</v>
      </c>
      <c r="Y122">
        <v>6</v>
      </c>
      <c r="Z122">
        <v>2</v>
      </c>
      <c r="AA122" t="s">
        <v>942</v>
      </c>
    </row>
    <row r="123" spans="2:27">
      <c r="B123">
        <v>10038663</v>
      </c>
      <c r="C123">
        <v>400</v>
      </c>
      <c r="D123">
        <v>2</v>
      </c>
      <c r="E123">
        <v>41</v>
      </c>
      <c r="F123">
        <v>4</v>
      </c>
      <c r="G123" t="s">
        <v>850</v>
      </c>
      <c r="I123" t="s">
        <v>554</v>
      </c>
      <c r="J123">
        <v>33049910</v>
      </c>
      <c r="K123">
        <v>3337872413063</v>
      </c>
      <c r="L123" t="s">
        <v>1104</v>
      </c>
      <c r="M123">
        <v>1</v>
      </c>
      <c r="N123">
        <v>1</v>
      </c>
      <c r="O123">
        <v>169.48000000000002</v>
      </c>
      <c r="P123">
        <v>91.47</v>
      </c>
      <c r="Q123">
        <v>113.3</v>
      </c>
      <c r="R123">
        <v>118.02</v>
      </c>
      <c r="S123">
        <v>12.5</v>
      </c>
      <c r="T123">
        <v>-14.75</v>
      </c>
      <c r="U123">
        <v>10</v>
      </c>
      <c r="V123">
        <v>-11.8</v>
      </c>
      <c r="W123">
        <v>20.12</v>
      </c>
      <c r="X123">
        <v>57.89</v>
      </c>
      <c r="Y123">
        <v>5</v>
      </c>
      <c r="Z123">
        <v>2</v>
      </c>
      <c r="AA123" t="s">
        <v>942</v>
      </c>
    </row>
    <row r="124" spans="2:27">
      <c r="B124">
        <v>10038663</v>
      </c>
      <c r="C124">
        <v>400</v>
      </c>
      <c r="D124">
        <v>2</v>
      </c>
      <c r="E124">
        <v>41</v>
      </c>
      <c r="F124">
        <v>4</v>
      </c>
      <c r="G124" t="s">
        <v>469</v>
      </c>
      <c r="I124" t="s">
        <v>566</v>
      </c>
      <c r="J124">
        <v>33049910</v>
      </c>
      <c r="K124">
        <v>3337872412677</v>
      </c>
      <c r="L124" t="s">
        <v>1105</v>
      </c>
      <c r="M124">
        <v>1</v>
      </c>
      <c r="N124">
        <v>1</v>
      </c>
      <c r="O124">
        <v>161.78</v>
      </c>
      <c r="P124">
        <v>87.31</v>
      </c>
      <c r="Q124">
        <v>108.15</v>
      </c>
      <c r="R124">
        <v>112.66</v>
      </c>
      <c r="S124">
        <v>12.5</v>
      </c>
      <c r="T124">
        <v>-14.08</v>
      </c>
      <c r="U124">
        <v>10</v>
      </c>
      <c r="V124">
        <v>-11.27</v>
      </c>
      <c r="W124">
        <v>19.21</v>
      </c>
      <c r="X124">
        <v>55.26</v>
      </c>
      <c r="Y124">
        <v>5</v>
      </c>
      <c r="Z124">
        <v>2</v>
      </c>
      <c r="AA124" t="s">
        <v>942</v>
      </c>
    </row>
    <row r="125" spans="2:27">
      <c r="B125">
        <v>10038663</v>
      </c>
      <c r="C125">
        <v>400</v>
      </c>
      <c r="D125">
        <v>2</v>
      </c>
      <c r="E125">
        <v>41</v>
      </c>
      <c r="F125">
        <v>4</v>
      </c>
      <c r="G125" t="s">
        <v>235</v>
      </c>
      <c r="I125" t="s">
        <v>485</v>
      </c>
      <c r="J125" t="s">
        <v>911</v>
      </c>
      <c r="K125">
        <v>3337872413520</v>
      </c>
      <c r="L125" t="s">
        <v>1106</v>
      </c>
      <c r="M125">
        <v>1</v>
      </c>
      <c r="N125">
        <v>1</v>
      </c>
      <c r="O125">
        <v>83.61</v>
      </c>
      <c r="P125">
        <v>45.71</v>
      </c>
      <c r="Q125">
        <v>56.62</v>
      </c>
      <c r="R125">
        <v>58.98</v>
      </c>
      <c r="S125">
        <v>12.5</v>
      </c>
      <c r="T125">
        <v>-7.37</v>
      </c>
      <c r="U125">
        <v>10</v>
      </c>
      <c r="V125">
        <v>-5.9</v>
      </c>
      <c r="W125">
        <v>10.06</v>
      </c>
      <c r="X125">
        <v>27.84</v>
      </c>
      <c r="Y125">
        <v>5</v>
      </c>
      <c r="Z125">
        <v>2</v>
      </c>
      <c r="AA125" t="s">
        <v>942</v>
      </c>
    </row>
    <row r="126" spans="2:27">
      <c r="B126">
        <v>10038663</v>
      </c>
      <c r="C126">
        <v>400</v>
      </c>
      <c r="D126">
        <v>2</v>
      </c>
      <c r="E126">
        <v>41</v>
      </c>
      <c r="F126">
        <v>4</v>
      </c>
      <c r="G126" t="s">
        <v>420</v>
      </c>
      <c r="I126" t="s">
        <v>547</v>
      </c>
      <c r="J126">
        <v>33049910</v>
      </c>
      <c r="K126">
        <v>3337872413704</v>
      </c>
      <c r="L126" t="s">
        <v>1107</v>
      </c>
      <c r="M126">
        <v>1</v>
      </c>
      <c r="N126">
        <v>1</v>
      </c>
      <c r="O126">
        <v>169.48000000000002</v>
      </c>
      <c r="P126">
        <v>91.47</v>
      </c>
      <c r="Q126">
        <v>113.3</v>
      </c>
      <c r="R126">
        <v>118.02</v>
      </c>
      <c r="S126">
        <v>12.5</v>
      </c>
      <c r="T126">
        <v>-14.75</v>
      </c>
      <c r="U126">
        <v>10</v>
      </c>
      <c r="V126">
        <v>-11.8</v>
      </c>
      <c r="W126">
        <v>20.12</v>
      </c>
      <c r="X126">
        <v>57.89</v>
      </c>
      <c r="Y126">
        <v>5</v>
      </c>
      <c r="Z126">
        <v>2</v>
      </c>
      <c r="AA126" t="s">
        <v>942</v>
      </c>
    </row>
    <row r="127" spans="2:27">
      <c r="B127">
        <v>10038663</v>
      </c>
      <c r="C127">
        <v>400</v>
      </c>
      <c r="D127">
        <v>2</v>
      </c>
      <c r="E127">
        <v>41</v>
      </c>
      <c r="F127">
        <v>4</v>
      </c>
      <c r="G127" t="s">
        <v>425</v>
      </c>
      <c r="I127" t="s">
        <v>553</v>
      </c>
      <c r="J127">
        <v>33049910</v>
      </c>
      <c r="K127">
        <v>3337872413728</v>
      </c>
      <c r="L127" t="s">
        <v>1108</v>
      </c>
      <c r="M127">
        <v>1</v>
      </c>
      <c r="N127">
        <v>1</v>
      </c>
      <c r="O127">
        <v>177.2</v>
      </c>
      <c r="P127">
        <v>95.63</v>
      </c>
      <c r="Q127">
        <v>118.45</v>
      </c>
      <c r="R127">
        <v>123.39</v>
      </c>
      <c r="S127">
        <v>12.5</v>
      </c>
      <c r="T127">
        <v>-15.42</v>
      </c>
      <c r="U127">
        <v>10</v>
      </c>
      <c r="V127">
        <v>-12.34</v>
      </c>
      <c r="W127">
        <v>21.04</v>
      </c>
      <c r="X127">
        <v>60.53</v>
      </c>
      <c r="Y127">
        <v>5</v>
      </c>
      <c r="Z127">
        <v>2</v>
      </c>
      <c r="AA127" t="s">
        <v>942</v>
      </c>
    </row>
    <row r="128" spans="2:27">
      <c r="B128">
        <v>10038663</v>
      </c>
      <c r="C128">
        <v>400</v>
      </c>
      <c r="D128">
        <v>2</v>
      </c>
      <c r="E128">
        <v>41</v>
      </c>
      <c r="F128">
        <v>4</v>
      </c>
      <c r="G128" t="s">
        <v>424</v>
      </c>
      <c r="I128" t="s">
        <v>552</v>
      </c>
      <c r="J128">
        <v>33049910</v>
      </c>
      <c r="K128">
        <v>3337872413735</v>
      </c>
      <c r="L128" t="s">
        <v>1109</v>
      </c>
      <c r="M128">
        <v>1</v>
      </c>
      <c r="N128">
        <v>1</v>
      </c>
      <c r="O128">
        <v>154.05000000000001</v>
      </c>
      <c r="P128">
        <v>83.14</v>
      </c>
      <c r="Q128">
        <v>102.99</v>
      </c>
      <c r="R128">
        <v>107.28</v>
      </c>
      <c r="S128">
        <v>12.5</v>
      </c>
      <c r="T128">
        <v>-13.41</v>
      </c>
      <c r="U128">
        <v>10</v>
      </c>
      <c r="V128">
        <v>-10.73</v>
      </c>
      <c r="W128">
        <v>18.29</v>
      </c>
      <c r="X128">
        <v>52.62</v>
      </c>
      <c r="Y128">
        <v>5</v>
      </c>
      <c r="Z128">
        <v>2</v>
      </c>
      <c r="AA128" t="s">
        <v>942</v>
      </c>
    </row>
    <row r="129" spans="2:27">
      <c r="B129">
        <v>10038663</v>
      </c>
      <c r="C129">
        <v>400</v>
      </c>
      <c r="D129">
        <v>2</v>
      </c>
      <c r="E129">
        <v>41</v>
      </c>
      <c r="F129">
        <v>4</v>
      </c>
      <c r="G129" t="s">
        <v>1020</v>
      </c>
      <c r="I129" t="s">
        <v>548</v>
      </c>
      <c r="J129">
        <v>33049910</v>
      </c>
      <c r="K129">
        <v>3337872413971</v>
      </c>
      <c r="L129" t="s">
        <v>1110</v>
      </c>
      <c r="M129">
        <v>1</v>
      </c>
      <c r="N129">
        <v>1</v>
      </c>
      <c r="O129">
        <v>208</v>
      </c>
      <c r="P129">
        <v>112.25</v>
      </c>
      <c r="Q129">
        <v>139.06</v>
      </c>
      <c r="R129">
        <v>144.85</v>
      </c>
      <c r="S129">
        <v>12.5</v>
      </c>
      <c r="T129">
        <v>-18.11</v>
      </c>
      <c r="U129">
        <v>10</v>
      </c>
      <c r="V129">
        <v>-14.49</v>
      </c>
      <c r="W129">
        <v>24.7</v>
      </c>
      <c r="X129">
        <v>71.05</v>
      </c>
      <c r="Y129">
        <v>5</v>
      </c>
      <c r="Z129">
        <v>2</v>
      </c>
      <c r="AA129" t="s">
        <v>942</v>
      </c>
    </row>
    <row r="130" spans="2:27">
      <c r="B130">
        <v>10038663</v>
      </c>
      <c r="C130">
        <v>400</v>
      </c>
      <c r="D130">
        <v>2</v>
      </c>
      <c r="E130">
        <v>41</v>
      </c>
      <c r="F130">
        <v>4</v>
      </c>
      <c r="G130" t="s">
        <v>465</v>
      </c>
      <c r="I130" t="s">
        <v>564</v>
      </c>
      <c r="J130">
        <v>33049910</v>
      </c>
      <c r="K130">
        <v>3337872414039</v>
      </c>
      <c r="L130" t="s">
        <v>1111</v>
      </c>
      <c r="M130">
        <v>1</v>
      </c>
      <c r="N130">
        <v>1</v>
      </c>
      <c r="O130">
        <v>154.05000000000001</v>
      </c>
      <c r="P130">
        <v>83.14</v>
      </c>
      <c r="Q130">
        <v>102.99</v>
      </c>
      <c r="R130">
        <v>107.28</v>
      </c>
      <c r="S130">
        <v>12.5</v>
      </c>
      <c r="T130">
        <v>-13.41</v>
      </c>
      <c r="U130">
        <v>10</v>
      </c>
      <c r="V130">
        <v>-10.73</v>
      </c>
      <c r="W130">
        <v>18.29</v>
      </c>
      <c r="X130">
        <v>52.62</v>
      </c>
      <c r="Y130">
        <v>5</v>
      </c>
      <c r="Z130">
        <v>2</v>
      </c>
      <c r="AA130" t="s">
        <v>942</v>
      </c>
    </row>
    <row r="131" spans="2:27">
      <c r="B131">
        <v>10038663</v>
      </c>
      <c r="C131">
        <v>400</v>
      </c>
      <c r="D131">
        <v>2</v>
      </c>
      <c r="E131">
        <v>41</v>
      </c>
      <c r="F131">
        <v>4</v>
      </c>
      <c r="G131" t="s">
        <v>713</v>
      </c>
      <c r="I131" t="s">
        <v>641</v>
      </c>
      <c r="J131">
        <v>33049910</v>
      </c>
      <c r="K131">
        <v>3337872414053</v>
      </c>
      <c r="L131" t="s">
        <v>1112</v>
      </c>
      <c r="M131">
        <v>1</v>
      </c>
      <c r="N131">
        <v>1</v>
      </c>
      <c r="O131">
        <v>153.37</v>
      </c>
      <c r="P131">
        <v>82.77</v>
      </c>
      <c r="Q131">
        <v>102.53</v>
      </c>
      <c r="R131">
        <v>106.8</v>
      </c>
      <c r="S131">
        <v>12.5</v>
      </c>
      <c r="T131">
        <v>-13.35</v>
      </c>
      <c r="U131">
        <v>10</v>
      </c>
      <c r="V131">
        <v>-10.68</v>
      </c>
      <c r="W131">
        <v>18.21</v>
      </c>
      <c r="X131">
        <v>52.39</v>
      </c>
      <c r="Y131">
        <v>5</v>
      </c>
      <c r="Z131">
        <v>2</v>
      </c>
      <c r="AA131" t="s">
        <v>942</v>
      </c>
    </row>
    <row r="132" spans="2:27">
      <c r="B132">
        <v>10038663</v>
      </c>
      <c r="C132">
        <v>400</v>
      </c>
      <c r="D132">
        <v>2</v>
      </c>
      <c r="E132">
        <v>41</v>
      </c>
      <c r="F132">
        <v>4</v>
      </c>
      <c r="G132" t="s">
        <v>793</v>
      </c>
      <c r="I132" t="s">
        <v>1113</v>
      </c>
      <c r="J132">
        <v>34013000</v>
      </c>
      <c r="K132">
        <v>3433422408357</v>
      </c>
      <c r="L132" t="s">
        <v>1114</v>
      </c>
      <c r="M132">
        <v>1</v>
      </c>
      <c r="N132">
        <v>1</v>
      </c>
      <c r="O132">
        <v>46.57</v>
      </c>
      <c r="P132">
        <v>36.76</v>
      </c>
      <c r="Q132">
        <v>40.79</v>
      </c>
      <c r="R132">
        <v>42.49</v>
      </c>
      <c r="S132">
        <v>12.5</v>
      </c>
      <c r="T132">
        <v>-5.31</v>
      </c>
      <c r="U132">
        <v>1</v>
      </c>
      <c r="V132">
        <v>-0.42</v>
      </c>
      <c r="X132">
        <v>9.81</v>
      </c>
      <c r="Y132">
        <v>5</v>
      </c>
      <c r="Z132">
        <v>2</v>
      </c>
      <c r="AA132" t="s">
        <v>942</v>
      </c>
    </row>
    <row r="133" spans="2:27">
      <c r="B133">
        <v>10038663</v>
      </c>
      <c r="C133">
        <v>400</v>
      </c>
      <c r="D133">
        <v>2</v>
      </c>
      <c r="E133">
        <v>41</v>
      </c>
      <c r="F133">
        <v>4</v>
      </c>
      <c r="G133" t="s">
        <v>414</v>
      </c>
      <c r="I133" t="s">
        <v>415</v>
      </c>
      <c r="J133">
        <v>33049910</v>
      </c>
      <c r="K133">
        <v>3337872413155</v>
      </c>
      <c r="L133" t="s">
        <v>1115</v>
      </c>
      <c r="M133">
        <v>1</v>
      </c>
      <c r="N133">
        <v>1</v>
      </c>
      <c r="O133">
        <v>161.78</v>
      </c>
      <c r="P133">
        <v>87.31</v>
      </c>
      <c r="Q133">
        <v>108.15</v>
      </c>
      <c r="R133">
        <v>112.66</v>
      </c>
      <c r="S133">
        <v>12.5</v>
      </c>
      <c r="T133">
        <v>-14.08</v>
      </c>
      <c r="U133">
        <v>10</v>
      </c>
      <c r="V133">
        <v>-11.27</v>
      </c>
      <c r="W133">
        <v>19.21</v>
      </c>
      <c r="X133">
        <v>55.26</v>
      </c>
      <c r="Y133">
        <v>5</v>
      </c>
      <c r="Z133">
        <v>2</v>
      </c>
      <c r="AA133" t="s">
        <v>942</v>
      </c>
    </row>
    <row r="134" spans="2:27">
      <c r="B134">
        <v>10038663</v>
      </c>
      <c r="C134">
        <v>400</v>
      </c>
      <c r="D134">
        <v>2</v>
      </c>
      <c r="E134">
        <v>41</v>
      </c>
      <c r="F134">
        <v>4</v>
      </c>
      <c r="G134" t="s">
        <v>301</v>
      </c>
      <c r="I134" t="s">
        <v>497</v>
      </c>
      <c r="J134">
        <v>33049910</v>
      </c>
      <c r="K134">
        <v>3337872421037</v>
      </c>
      <c r="L134" t="s">
        <v>1116</v>
      </c>
      <c r="M134">
        <v>1</v>
      </c>
      <c r="N134">
        <v>1</v>
      </c>
      <c r="O134">
        <v>53.87</v>
      </c>
      <c r="P134">
        <v>29.07</v>
      </c>
      <c r="Q134">
        <v>36.01</v>
      </c>
      <c r="R134">
        <v>37.51</v>
      </c>
      <c r="S134">
        <v>12.5</v>
      </c>
      <c r="T134">
        <v>-4.6900000000000004</v>
      </c>
      <c r="U134">
        <v>10</v>
      </c>
      <c r="V134">
        <v>-3.75</v>
      </c>
      <c r="W134">
        <v>6.4</v>
      </c>
      <c r="X134">
        <v>18.399999999999999</v>
      </c>
      <c r="Y134">
        <v>5</v>
      </c>
      <c r="Z134">
        <v>2</v>
      </c>
      <c r="AA134" t="s">
        <v>942</v>
      </c>
    </row>
    <row r="135" spans="2:27">
      <c r="B135">
        <v>10038663</v>
      </c>
      <c r="C135">
        <v>400</v>
      </c>
      <c r="D135">
        <v>2</v>
      </c>
      <c r="E135">
        <v>41</v>
      </c>
      <c r="F135">
        <v>4</v>
      </c>
      <c r="G135" t="s">
        <v>656</v>
      </c>
      <c r="I135" t="s">
        <v>657</v>
      </c>
      <c r="J135">
        <v>33049910</v>
      </c>
      <c r="K135">
        <v>3337872413025</v>
      </c>
      <c r="L135" t="s">
        <v>1117</v>
      </c>
      <c r="M135">
        <v>1</v>
      </c>
      <c r="N135">
        <v>1</v>
      </c>
      <c r="O135">
        <v>115.51000000000002</v>
      </c>
      <c r="P135">
        <v>62.34</v>
      </c>
      <c r="Q135">
        <v>77.23</v>
      </c>
      <c r="R135">
        <v>80.45</v>
      </c>
      <c r="S135">
        <v>12.5</v>
      </c>
      <c r="T135">
        <v>-10.06</v>
      </c>
      <c r="U135">
        <v>10</v>
      </c>
      <c r="V135">
        <v>-8.0500000000000007</v>
      </c>
      <c r="W135">
        <v>13.71</v>
      </c>
      <c r="X135">
        <v>39.46</v>
      </c>
      <c r="Y135">
        <v>5</v>
      </c>
      <c r="Z135">
        <v>2</v>
      </c>
      <c r="AA135" t="s">
        <v>942</v>
      </c>
    </row>
    <row r="136" spans="2:27">
      <c r="B136">
        <v>10038663</v>
      </c>
      <c r="C136">
        <v>400</v>
      </c>
      <c r="D136">
        <v>2</v>
      </c>
      <c r="E136">
        <v>41</v>
      </c>
      <c r="F136">
        <v>4</v>
      </c>
      <c r="G136" t="s">
        <v>466</v>
      </c>
      <c r="I136" t="s">
        <v>467</v>
      </c>
      <c r="J136">
        <v>33049910</v>
      </c>
      <c r="K136">
        <v>3337875517614</v>
      </c>
      <c r="L136" t="s">
        <v>1118</v>
      </c>
      <c r="M136">
        <v>1</v>
      </c>
      <c r="N136">
        <v>1</v>
      </c>
      <c r="O136">
        <v>177.2</v>
      </c>
      <c r="P136">
        <v>95.63</v>
      </c>
      <c r="Q136">
        <v>118.45</v>
      </c>
      <c r="R136">
        <v>123.39</v>
      </c>
      <c r="S136">
        <v>12.5</v>
      </c>
      <c r="T136">
        <v>-15.42</v>
      </c>
      <c r="U136">
        <v>10</v>
      </c>
      <c r="V136">
        <v>-12.34</v>
      </c>
      <c r="W136">
        <v>21.04</v>
      </c>
      <c r="X136">
        <v>60.53</v>
      </c>
      <c r="Y136">
        <v>5</v>
      </c>
      <c r="Z136">
        <v>2</v>
      </c>
      <c r="AA136" t="s">
        <v>942</v>
      </c>
    </row>
    <row r="137" spans="2:27">
      <c r="B137">
        <v>10038663</v>
      </c>
      <c r="C137">
        <v>400</v>
      </c>
      <c r="D137">
        <v>2</v>
      </c>
      <c r="E137">
        <v>41</v>
      </c>
      <c r="F137">
        <v>4</v>
      </c>
      <c r="G137" t="s">
        <v>701</v>
      </c>
      <c r="I137" t="s">
        <v>1119</v>
      </c>
      <c r="J137">
        <v>34013000</v>
      </c>
      <c r="K137">
        <v>3337875518628</v>
      </c>
      <c r="L137" t="s">
        <v>1120</v>
      </c>
      <c r="M137">
        <v>1</v>
      </c>
      <c r="N137">
        <v>1</v>
      </c>
      <c r="O137">
        <v>25.03</v>
      </c>
      <c r="P137">
        <v>19.760000000000002</v>
      </c>
      <c r="Q137">
        <v>21.94</v>
      </c>
      <c r="R137">
        <v>22.85</v>
      </c>
      <c r="S137">
        <v>12.5</v>
      </c>
      <c r="T137">
        <v>-2.86</v>
      </c>
      <c r="U137">
        <v>1</v>
      </c>
      <c r="V137">
        <v>-0.23</v>
      </c>
      <c r="X137">
        <v>5.27</v>
      </c>
      <c r="Y137">
        <v>5</v>
      </c>
      <c r="Z137">
        <v>2</v>
      </c>
      <c r="AA137" t="s">
        <v>942</v>
      </c>
    </row>
    <row r="138" spans="2:27">
      <c r="B138">
        <v>10038663</v>
      </c>
      <c r="C138">
        <v>400</v>
      </c>
      <c r="D138">
        <v>2</v>
      </c>
      <c r="E138">
        <v>41</v>
      </c>
      <c r="F138">
        <v>4</v>
      </c>
      <c r="G138" t="s">
        <v>298</v>
      </c>
      <c r="I138" t="s">
        <v>496</v>
      </c>
      <c r="J138">
        <v>33049910</v>
      </c>
      <c r="K138">
        <v>3337872418587</v>
      </c>
      <c r="L138" t="s">
        <v>1121</v>
      </c>
      <c r="M138">
        <v>1</v>
      </c>
      <c r="N138">
        <v>1</v>
      </c>
      <c r="O138">
        <v>107.80000000000001</v>
      </c>
      <c r="P138">
        <v>58.18</v>
      </c>
      <c r="Q138">
        <v>72.08</v>
      </c>
      <c r="R138">
        <v>75.08</v>
      </c>
      <c r="S138">
        <v>12.5</v>
      </c>
      <c r="T138">
        <v>-9.39</v>
      </c>
      <c r="U138">
        <v>10</v>
      </c>
      <c r="V138">
        <v>-7.51</v>
      </c>
      <c r="W138">
        <v>12.8</v>
      </c>
      <c r="X138">
        <v>36.82</v>
      </c>
      <c r="Y138">
        <v>5</v>
      </c>
      <c r="Z138">
        <v>2</v>
      </c>
      <c r="AA138" t="s">
        <v>942</v>
      </c>
    </row>
    <row r="139" spans="2:27">
      <c r="B139">
        <v>10038663</v>
      </c>
      <c r="C139">
        <v>400</v>
      </c>
      <c r="D139">
        <v>2</v>
      </c>
      <c r="E139">
        <v>41</v>
      </c>
      <c r="F139">
        <v>4</v>
      </c>
      <c r="G139" t="s">
        <v>468</v>
      </c>
      <c r="I139" t="s">
        <v>565</v>
      </c>
      <c r="J139">
        <v>33049910</v>
      </c>
      <c r="K139">
        <v>3337875526838</v>
      </c>
      <c r="L139" t="s">
        <v>1122</v>
      </c>
      <c r="M139">
        <v>1</v>
      </c>
      <c r="N139">
        <v>1</v>
      </c>
      <c r="O139">
        <v>92.399999999999991</v>
      </c>
      <c r="P139">
        <v>49.87</v>
      </c>
      <c r="Q139">
        <v>61.78</v>
      </c>
      <c r="R139">
        <v>64.349999999999994</v>
      </c>
      <c r="S139">
        <v>12.5</v>
      </c>
      <c r="T139">
        <v>-8.0399999999999991</v>
      </c>
      <c r="U139">
        <v>10</v>
      </c>
      <c r="V139">
        <v>-6.44</v>
      </c>
      <c r="W139">
        <v>10.97</v>
      </c>
      <c r="X139">
        <v>31.56</v>
      </c>
      <c r="Y139">
        <v>5</v>
      </c>
      <c r="Z139">
        <v>2</v>
      </c>
      <c r="AA139" t="s">
        <v>942</v>
      </c>
    </row>
    <row r="140" spans="2:27">
      <c r="B140">
        <v>10038663</v>
      </c>
      <c r="C140">
        <v>400</v>
      </c>
      <c r="D140">
        <v>2</v>
      </c>
      <c r="E140">
        <v>41</v>
      </c>
      <c r="F140">
        <v>4</v>
      </c>
      <c r="G140" t="s">
        <v>434</v>
      </c>
      <c r="I140" t="s">
        <v>558</v>
      </c>
      <c r="J140">
        <v>34013000</v>
      </c>
      <c r="K140">
        <v>3433422408586</v>
      </c>
      <c r="L140" t="s">
        <v>1123</v>
      </c>
      <c r="M140">
        <v>1</v>
      </c>
      <c r="N140">
        <v>1</v>
      </c>
      <c r="O140">
        <v>71.679999999999993</v>
      </c>
      <c r="P140">
        <v>56.58</v>
      </c>
      <c r="Q140">
        <v>62.79</v>
      </c>
      <c r="R140">
        <v>65.41</v>
      </c>
      <c r="S140">
        <v>12.5</v>
      </c>
      <c r="T140">
        <v>-8.18</v>
      </c>
      <c r="U140">
        <v>1</v>
      </c>
      <c r="V140">
        <v>-0.65</v>
      </c>
      <c r="X140">
        <v>15.1</v>
      </c>
      <c r="Y140">
        <v>5</v>
      </c>
      <c r="Z140">
        <v>2</v>
      </c>
      <c r="AA140" t="s">
        <v>942</v>
      </c>
    </row>
    <row r="141" spans="2:27">
      <c r="B141">
        <v>10038663</v>
      </c>
      <c r="C141">
        <v>400</v>
      </c>
      <c r="D141">
        <v>2</v>
      </c>
      <c r="E141">
        <v>41</v>
      </c>
      <c r="F141">
        <v>4</v>
      </c>
      <c r="G141" t="s">
        <v>826</v>
      </c>
      <c r="I141" t="s">
        <v>827</v>
      </c>
      <c r="J141">
        <v>33049910</v>
      </c>
      <c r="K141">
        <v>3337875549493</v>
      </c>
      <c r="L141" t="s">
        <v>1124</v>
      </c>
      <c r="M141">
        <v>1</v>
      </c>
      <c r="N141">
        <v>1</v>
      </c>
      <c r="O141">
        <v>76.989999999999995</v>
      </c>
      <c r="P141">
        <v>41.55</v>
      </c>
      <c r="Q141">
        <v>51.47</v>
      </c>
      <c r="R141">
        <v>53.61</v>
      </c>
      <c r="S141">
        <v>12.5</v>
      </c>
      <c r="T141">
        <v>-6.7</v>
      </c>
      <c r="U141">
        <v>10</v>
      </c>
      <c r="V141">
        <v>-5.36</v>
      </c>
      <c r="W141">
        <v>9.14</v>
      </c>
      <c r="X141">
        <v>26.3</v>
      </c>
      <c r="Y141">
        <v>5</v>
      </c>
      <c r="Z141">
        <v>2</v>
      </c>
      <c r="AA141" t="s">
        <v>942</v>
      </c>
    </row>
    <row r="142" spans="2:27">
      <c r="B142">
        <v>10038663</v>
      </c>
      <c r="C142">
        <v>400</v>
      </c>
      <c r="D142">
        <v>2</v>
      </c>
      <c r="E142">
        <v>41</v>
      </c>
      <c r="F142">
        <v>4</v>
      </c>
      <c r="G142" t="s">
        <v>828</v>
      </c>
      <c r="I142" t="s">
        <v>829</v>
      </c>
      <c r="J142">
        <v>33049910</v>
      </c>
      <c r="K142">
        <v>3337875571487</v>
      </c>
      <c r="L142" t="s">
        <v>1125</v>
      </c>
      <c r="M142">
        <v>1</v>
      </c>
      <c r="N142">
        <v>1</v>
      </c>
      <c r="O142">
        <v>100.12</v>
      </c>
      <c r="P142">
        <v>54.03</v>
      </c>
      <c r="Q142">
        <v>66.930000000000007</v>
      </c>
      <c r="R142">
        <v>69.72</v>
      </c>
      <c r="S142">
        <v>12.5</v>
      </c>
      <c r="T142">
        <v>-8.7200000000000006</v>
      </c>
      <c r="U142">
        <v>10</v>
      </c>
      <c r="V142">
        <v>-6.97</v>
      </c>
      <c r="W142">
        <v>11.89</v>
      </c>
      <c r="X142">
        <v>34.200000000000003</v>
      </c>
      <c r="Y142">
        <v>5</v>
      </c>
      <c r="Z142">
        <v>2</v>
      </c>
      <c r="AA142" t="s">
        <v>942</v>
      </c>
    </row>
    <row r="143" spans="2:27">
      <c r="B143">
        <v>10038663</v>
      </c>
      <c r="C143">
        <v>400</v>
      </c>
      <c r="D143">
        <v>2</v>
      </c>
      <c r="E143">
        <v>41</v>
      </c>
      <c r="F143">
        <v>4</v>
      </c>
      <c r="G143" t="s">
        <v>782</v>
      </c>
      <c r="I143" t="s">
        <v>783</v>
      </c>
      <c r="J143">
        <v>33049100</v>
      </c>
      <c r="K143">
        <v>3337875485296</v>
      </c>
      <c r="L143" t="s">
        <v>1126</v>
      </c>
      <c r="M143">
        <v>1</v>
      </c>
      <c r="N143">
        <v>1</v>
      </c>
      <c r="O143">
        <v>124.88</v>
      </c>
      <c r="P143">
        <v>66.5</v>
      </c>
      <c r="Q143">
        <v>82.38</v>
      </c>
      <c r="R143">
        <v>85.81</v>
      </c>
      <c r="S143">
        <v>12.5</v>
      </c>
      <c r="T143">
        <v>-10.73</v>
      </c>
      <c r="U143">
        <v>10</v>
      </c>
      <c r="V143">
        <v>-8.58</v>
      </c>
      <c r="W143">
        <v>14.63</v>
      </c>
      <c r="X143">
        <v>43.75</v>
      </c>
      <c r="Y143">
        <v>5</v>
      </c>
      <c r="Z143">
        <v>2</v>
      </c>
      <c r="AA143" t="s">
        <v>942</v>
      </c>
    </row>
    <row r="144" spans="2:27">
      <c r="B144">
        <v>10038663</v>
      </c>
      <c r="C144">
        <v>400</v>
      </c>
      <c r="D144">
        <v>2</v>
      </c>
      <c r="E144">
        <v>41</v>
      </c>
      <c r="F144">
        <v>4</v>
      </c>
      <c r="G144" t="s">
        <v>784</v>
      </c>
      <c r="I144" t="s">
        <v>1127</v>
      </c>
      <c r="J144">
        <v>33049100</v>
      </c>
      <c r="K144">
        <v>3337875482622</v>
      </c>
      <c r="L144" t="s">
        <v>1128</v>
      </c>
      <c r="M144">
        <v>1</v>
      </c>
      <c r="N144">
        <v>1</v>
      </c>
      <c r="O144">
        <v>124.88</v>
      </c>
      <c r="P144">
        <v>66.5</v>
      </c>
      <c r="Q144">
        <v>82.38</v>
      </c>
      <c r="R144">
        <v>85.81</v>
      </c>
      <c r="S144">
        <v>12.5</v>
      </c>
      <c r="T144">
        <v>-10.73</v>
      </c>
      <c r="U144">
        <v>10</v>
      </c>
      <c r="V144">
        <v>-8.58</v>
      </c>
      <c r="W144">
        <v>14.63</v>
      </c>
      <c r="X144">
        <v>43.75</v>
      </c>
      <c r="Y144">
        <v>5</v>
      </c>
      <c r="Z144">
        <v>2</v>
      </c>
      <c r="AA144" t="s">
        <v>942</v>
      </c>
    </row>
    <row r="145" spans="2:27">
      <c r="B145">
        <v>10038663</v>
      </c>
      <c r="C145">
        <v>400</v>
      </c>
      <c r="D145">
        <v>2</v>
      </c>
      <c r="E145">
        <v>41</v>
      </c>
      <c r="F145">
        <v>4</v>
      </c>
      <c r="G145" t="s">
        <v>830</v>
      </c>
      <c r="I145" t="s">
        <v>831</v>
      </c>
      <c r="J145">
        <v>33049910</v>
      </c>
      <c r="K145">
        <v>3433422406728</v>
      </c>
      <c r="L145" t="s">
        <v>1129</v>
      </c>
      <c r="M145">
        <v>1</v>
      </c>
      <c r="N145">
        <v>1</v>
      </c>
      <c r="O145">
        <v>46.16</v>
      </c>
      <c r="P145">
        <v>24.91</v>
      </c>
      <c r="Q145">
        <v>30.86</v>
      </c>
      <c r="R145">
        <v>32.15</v>
      </c>
      <c r="S145">
        <v>12.5</v>
      </c>
      <c r="T145">
        <v>-4.0199999999999996</v>
      </c>
      <c r="U145">
        <v>10</v>
      </c>
      <c r="V145">
        <v>-3.22</v>
      </c>
      <c r="W145">
        <v>5.48</v>
      </c>
      <c r="X145">
        <v>15.77</v>
      </c>
      <c r="Y145">
        <v>5</v>
      </c>
      <c r="Z145">
        <v>2</v>
      </c>
      <c r="AA145" t="s">
        <v>942</v>
      </c>
    </row>
    <row r="146" spans="2:27">
      <c r="B146">
        <v>10038663</v>
      </c>
      <c r="C146">
        <v>400</v>
      </c>
      <c r="D146">
        <v>2</v>
      </c>
      <c r="E146">
        <v>41</v>
      </c>
      <c r="F146">
        <v>4</v>
      </c>
      <c r="G146" t="s">
        <v>1027</v>
      </c>
      <c r="I146" t="s">
        <v>303</v>
      </c>
      <c r="J146">
        <v>33049910</v>
      </c>
      <c r="K146">
        <v>3337872418570</v>
      </c>
      <c r="L146" t="s">
        <v>1130</v>
      </c>
      <c r="M146">
        <v>1</v>
      </c>
      <c r="N146">
        <v>1</v>
      </c>
      <c r="O146">
        <v>130.94999999999999</v>
      </c>
      <c r="P146">
        <v>70.67</v>
      </c>
      <c r="Q146">
        <v>87.54</v>
      </c>
      <c r="R146">
        <v>91.19</v>
      </c>
      <c r="S146">
        <v>12.5</v>
      </c>
      <c r="T146">
        <v>-11.4</v>
      </c>
      <c r="U146">
        <v>10</v>
      </c>
      <c r="V146">
        <v>-9.1199999999999992</v>
      </c>
      <c r="W146">
        <v>15.55</v>
      </c>
      <c r="X146">
        <v>44.73</v>
      </c>
      <c r="Y146">
        <v>3</v>
      </c>
      <c r="Z146">
        <v>2</v>
      </c>
      <c r="AA146" t="s">
        <v>942</v>
      </c>
    </row>
    <row r="147" spans="2:27">
      <c r="B147">
        <v>10038663</v>
      </c>
      <c r="C147">
        <v>400</v>
      </c>
      <c r="D147">
        <v>2</v>
      </c>
      <c r="E147">
        <v>41</v>
      </c>
      <c r="F147">
        <v>4</v>
      </c>
      <c r="G147" t="s">
        <v>1025</v>
      </c>
      <c r="I147" t="s">
        <v>1131</v>
      </c>
      <c r="J147">
        <v>33049910</v>
      </c>
      <c r="K147">
        <v>3337875598071</v>
      </c>
      <c r="L147" t="s">
        <v>1124</v>
      </c>
      <c r="M147">
        <v>1</v>
      </c>
      <c r="N147">
        <v>1</v>
      </c>
      <c r="O147">
        <v>76.989999999999995</v>
      </c>
      <c r="P147">
        <v>41.55</v>
      </c>
      <c r="Q147">
        <v>51.47</v>
      </c>
      <c r="R147">
        <v>53.61</v>
      </c>
      <c r="S147">
        <v>12.5</v>
      </c>
      <c r="T147">
        <v>-6.7</v>
      </c>
      <c r="U147">
        <v>10</v>
      </c>
      <c r="V147">
        <v>-5.36</v>
      </c>
      <c r="W147">
        <v>9.14</v>
      </c>
      <c r="X147">
        <v>26.3</v>
      </c>
      <c r="Y147">
        <v>3</v>
      </c>
      <c r="Z147">
        <v>2</v>
      </c>
      <c r="AA147" t="s">
        <v>942</v>
      </c>
    </row>
    <row r="148" spans="2:27">
      <c r="B148">
        <v>10038663</v>
      </c>
      <c r="C148">
        <v>400</v>
      </c>
      <c r="D148">
        <v>2</v>
      </c>
      <c r="E148">
        <v>44</v>
      </c>
      <c r="F148">
        <v>2</v>
      </c>
      <c r="G148">
        <v>17208322</v>
      </c>
      <c r="I148" t="s">
        <v>499</v>
      </c>
      <c r="J148">
        <v>33049910</v>
      </c>
      <c r="K148">
        <v>635494320206</v>
      </c>
      <c r="L148" t="s">
        <v>1132</v>
      </c>
      <c r="M148">
        <v>1</v>
      </c>
      <c r="N148">
        <v>1</v>
      </c>
      <c r="O148">
        <v>245.82999999999998</v>
      </c>
      <c r="P148">
        <v>132.66999999999999</v>
      </c>
      <c r="Q148">
        <v>159.19999999999999</v>
      </c>
      <c r="R148">
        <v>165.83</v>
      </c>
      <c r="S148">
        <v>10</v>
      </c>
      <c r="T148">
        <v>-16.579999999999998</v>
      </c>
      <c r="U148">
        <v>10</v>
      </c>
      <c r="V148">
        <v>-16.579999999999998</v>
      </c>
      <c r="W148">
        <v>29.19</v>
      </c>
      <c r="X148">
        <v>83.97</v>
      </c>
      <c r="Y148">
        <v>5</v>
      </c>
      <c r="Z148">
        <v>2</v>
      </c>
      <c r="AA148" t="s">
        <v>942</v>
      </c>
    </row>
    <row r="149" spans="2:27">
      <c r="B149">
        <v>10038663</v>
      </c>
      <c r="C149">
        <v>400</v>
      </c>
      <c r="D149">
        <v>2</v>
      </c>
      <c r="E149">
        <v>44</v>
      </c>
      <c r="F149">
        <v>2</v>
      </c>
      <c r="G149" t="s">
        <v>319</v>
      </c>
      <c r="I149" t="s">
        <v>1133</v>
      </c>
      <c r="J149">
        <v>34012010</v>
      </c>
      <c r="K149">
        <v>7899026493056</v>
      </c>
      <c r="L149" t="s">
        <v>1134</v>
      </c>
      <c r="M149">
        <v>1</v>
      </c>
      <c r="N149">
        <v>1</v>
      </c>
      <c r="O149">
        <v>36.839999999999996</v>
      </c>
      <c r="P149">
        <v>31.72</v>
      </c>
      <c r="Q149">
        <v>31.37</v>
      </c>
      <c r="R149">
        <v>35.65</v>
      </c>
      <c r="S149">
        <v>10</v>
      </c>
      <c r="T149">
        <v>-3.57</v>
      </c>
      <c r="U149">
        <v>1</v>
      </c>
      <c r="V149">
        <v>-0.36</v>
      </c>
      <c r="X149">
        <v>5.12</v>
      </c>
      <c r="Y149">
        <v>5</v>
      </c>
      <c r="Z149">
        <v>5</v>
      </c>
    </row>
    <row r="150" spans="2:27">
      <c r="B150">
        <v>10038663</v>
      </c>
      <c r="C150">
        <v>400</v>
      </c>
      <c r="D150">
        <v>2</v>
      </c>
      <c r="E150">
        <v>44</v>
      </c>
      <c r="F150">
        <v>2</v>
      </c>
      <c r="G150" t="s">
        <v>699</v>
      </c>
      <c r="I150" t="s">
        <v>317</v>
      </c>
      <c r="J150">
        <v>33049910</v>
      </c>
      <c r="K150">
        <v>7899706135504</v>
      </c>
      <c r="L150" t="s">
        <v>1135</v>
      </c>
      <c r="M150">
        <v>1</v>
      </c>
      <c r="N150">
        <v>1</v>
      </c>
      <c r="O150">
        <v>192.20000000000002</v>
      </c>
      <c r="P150">
        <v>111.95</v>
      </c>
      <c r="Q150">
        <v>123.14</v>
      </c>
      <c r="R150">
        <v>139.93</v>
      </c>
      <c r="S150">
        <v>10</v>
      </c>
      <c r="T150">
        <v>-13.99</v>
      </c>
      <c r="U150">
        <v>10</v>
      </c>
      <c r="V150">
        <v>-13.99</v>
      </c>
      <c r="W150">
        <v>24.63</v>
      </c>
      <c r="X150">
        <v>55.62</v>
      </c>
      <c r="Y150">
        <v>5</v>
      </c>
      <c r="Z150">
        <v>5</v>
      </c>
    </row>
    <row r="151" spans="2:27">
      <c r="B151">
        <v>10038663</v>
      </c>
      <c r="C151">
        <v>400</v>
      </c>
      <c r="D151">
        <v>2</v>
      </c>
      <c r="E151">
        <v>44</v>
      </c>
      <c r="F151">
        <v>2</v>
      </c>
      <c r="G151" t="s">
        <v>730</v>
      </c>
      <c r="I151" t="s">
        <v>1136</v>
      </c>
      <c r="J151">
        <v>33049910</v>
      </c>
      <c r="K151">
        <v>7899706140942</v>
      </c>
      <c r="L151" t="s">
        <v>1137</v>
      </c>
      <c r="M151">
        <v>1</v>
      </c>
      <c r="N151">
        <v>1</v>
      </c>
      <c r="O151">
        <v>321.60000000000002</v>
      </c>
      <c r="P151">
        <v>187.32</v>
      </c>
      <c r="Q151">
        <v>206.04</v>
      </c>
      <c r="R151">
        <v>234.14</v>
      </c>
      <c r="S151">
        <v>10</v>
      </c>
      <c r="T151">
        <v>-23.41</v>
      </c>
      <c r="U151">
        <v>10</v>
      </c>
      <c r="V151">
        <v>-23.41</v>
      </c>
      <c r="W151">
        <v>41.21</v>
      </c>
      <c r="X151">
        <v>93.07</v>
      </c>
      <c r="Y151">
        <v>5</v>
      </c>
      <c r="Z151">
        <v>5</v>
      </c>
    </row>
    <row r="152" spans="2:27">
      <c r="B152">
        <v>10038663</v>
      </c>
      <c r="C152">
        <v>400</v>
      </c>
      <c r="D152">
        <v>2</v>
      </c>
      <c r="E152">
        <v>44</v>
      </c>
      <c r="F152">
        <v>2</v>
      </c>
      <c r="G152" t="s">
        <v>732</v>
      </c>
      <c r="I152" t="s">
        <v>309</v>
      </c>
      <c r="J152">
        <v>33049910</v>
      </c>
      <c r="K152">
        <v>7899706141048</v>
      </c>
      <c r="L152" t="s">
        <v>1138</v>
      </c>
      <c r="M152">
        <v>1</v>
      </c>
      <c r="N152">
        <v>1</v>
      </c>
      <c r="O152">
        <v>401.26</v>
      </c>
      <c r="P152">
        <v>233.72</v>
      </c>
      <c r="Q152">
        <v>257.10000000000002</v>
      </c>
      <c r="R152">
        <v>292.16000000000003</v>
      </c>
      <c r="S152">
        <v>10</v>
      </c>
      <c r="T152">
        <v>-29.22</v>
      </c>
      <c r="U152">
        <v>10</v>
      </c>
      <c r="V152">
        <v>-29.22</v>
      </c>
      <c r="W152">
        <v>51.42</v>
      </c>
      <c r="X152">
        <v>116.12</v>
      </c>
      <c r="Y152">
        <v>5</v>
      </c>
      <c r="Z152">
        <v>5</v>
      </c>
    </row>
    <row r="153" spans="2:27">
      <c r="B153">
        <v>10038663</v>
      </c>
      <c r="C153">
        <v>400</v>
      </c>
      <c r="D153">
        <v>2</v>
      </c>
      <c r="E153">
        <v>44</v>
      </c>
      <c r="F153">
        <v>2</v>
      </c>
      <c r="G153" t="s">
        <v>734</v>
      </c>
      <c r="I153" t="s">
        <v>313</v>
      </c>
      <c r="J153">
        <v>33049910</v>
      </c>
      <c r="K153">
        <v>7899706140997</v>
      </c>
      <c r="L153" t="s">
        <v>1139</v>
      </c>
      <c r="M153">
        <v>1</v>
      </c>
      <c r="N153">
        <v>1</v>
      </c>
      <c r="O153">
        <v>200.22</v>
      </c>
      <c r="P153">
        <v>116.62</v>
      </c>
      <c r="Q153">
        <v>128.29</v>
      </c>
      <c r="R153">
        <v>145.78</v>
      </c>
      <c r="S153">
        <v>10</v>
      </c>
      <c r="T153">
        <v>-14.58</v>
      </c>
      <c r="U153">
        <v>10</v>
      </c>
      <c r="V153">
        <v>-14.58</v>
      </c>
      <c r="W153">
        <v>25.66</v>
      </c>
      <c r="X153">
        <v>57.94</v>
      </c>
      <c r="Y153">
        <v>5</v>
      </c>
      <c r="Z153">
        <v>5</v>
      </c>
    </row>
    <row r="154" spans="2:27">
      <c r="B154">
        <v>10038663</v>
      </c>
      <c r="C154">
        <v>400</v>
      </c>
      <c r="D154">
        <v>2</v>
      </c>
      <c r="E154">
        <v>44</v>
      </c>
      <c r="F154">
        <v>2</v>
      </c>
      <c r="G154" t="s">
        <v>859</v>
      </c>
      <c r="I154" t="s">
        <v>860</v>
      </c>
      <c r="J154">
        <v>34012010</v>
      </c>
      <c r="K154">
        <v>7899706149297</v>
      </c>
      <c r="L154" t="s">
        <v>1140</v>
      </c>
      <c r="M154">
        <v>1</v>
      </c>
      <c r="N154">
        <v>1</v>
      </c>
      <c r="O154">
        <v>58.33</v>
      </c>
      <c r="P154">
        <v>50.23</v>
      </c>
      <c r="Q154">
        <v>49.66</v>
      </c>
      <c r="R154">
        <v>56.43</v>
      </c>
      <c r="S154">
        <v>10</v>
      </c>
      <c r="T154">
        <v>-5.64</v>
      </c>
      <c r="U154">
        <v>1</v>
      </c>
      <c r="V154">
        <v>-0.56000000000000005</v>
      </c>
      <c r="X154">
        <v>8.1</v>
      </c>
      <c r="Y154">
        <v>5</v>
      </c>
      <c r="Z154">
        <v>5</v>
      </c>
    </row>
    <row r="155" spans="2:27">
      <c r="B155">
        <v>10038663</v>
      </c>
      <c r="C155">
        <v>400</v>
      </c>
      <c r="D155">
        <v>2</v>
      </c>
      <c r="E155">
        <v>44</v>
      </c>
      <c r="F155">
        <v>2</v>
      </c>
      <c r="G155" t="s">
        <v>853</v>
      </c>
      <c r="I155" t="s">
        <v>854</v>
      </c>
      <c r="J155">
        <v>33049910</v>
      </c>
      <c r="K155">
        <v>7899706150477</v>
      </c>
      <c r="L155" t="s">
        <v>1141</v>
      </c>
      <c r="M155">
        <v>1</v>
      </c>
      <c r="N155">
        <v>1</v>
      </c>
      <c r="O155">
        <v>135.91</v>
      </c>
      <c r="P155">
        <v>79.16</v>
      </c>
      <c r="Q155">
        <v>87.07</v>
      </c>
      <c r="R155">
        <v>98.94</v>
      </c>
      <c r="S155">
        <v>10</v>
      </c>
      <c r="T155">
        <v>-9.89</v>
      </c>
      <c r="U155">
        <v>10</v>
      </c>
      <c r="V155">
        <v>-9.89</v>
      </c>
      <c r="W155">
        <v>17.420000000000002</v>
      </c>
      <c r="X155">
        <v>39.33</v>
      </c>
      <c r="Y155">
        <v>5</v>
      </c>
      <c r="Z155">
        <v>5</v>
      </c>
    </row>
    <row r="156" spans="2:27">
      <c r="B156">
        <v>10038663</v>
      </c>
      <c r="C156">
        <v>400</v>
      </c>
      <c r="D156">
        <v>2</v>
      </c>
      <c r="E156">
        <v>44</v>
      </c>
      <c r="F156">
        <v>2</v>
      </c>
      <c r="G156" t="s">
        <v>857</v>
      </c>
      <c r="I156" t="s">
        <v>858</v>
      </c>
      <c r="J156">
        <v>33049910</v>
      </c>
      <c r="K156">
        <v>7899706150491</v>
      </c>
      <c r="L156" t="s">
        <v>1142</v>
      </c>
      <c r="M156">
        <v>1</v>
      </c>
      <c r="N156">
        <v>1</v>
      </c>
      <c r="O156">
        <v>200.22</v>
      </c>
      <c r="P156">
        <v>116.62</v>
      </c>
      <c r="Q156">
        <v>128.29</v>
      </c>
      <c r="R156">
        <v>145.78</v>
      </c>
      <c r="S156">
        <v>10</v>
      </c>
      <c r="T156">
        <v>-14.58</v>
      </c>
      <c r="U156">
        <v>10</v>
      </c>
      <c r="V156">
        <v>-14.58</v>
      </c>
      <c r="W156">
        <v>25.66</v>
      </c>
      <c r="X156">
        <v>57.94</v>
      </c>
      <c r="Y156">
        <v>5</v>
      </c>
      <c r="Z156">
        <v>5</v>
      </c>
    </row>
    <row r="157" spans="2:27">
      <c r="B157">
        <v>10038663</v>
      </c>
      <c r="C157">
        <v>400</v>
      </c>
      <c r="D157">
        <v>2</v>
      </c>
      <c r="E157">
        <v>44</v>
      </c>
      <c r="F157">
        <v>2</v>
      </c>
      <c r="G157" t="s">
        <v>578</v>
      </c>
      <c r="I157" t="s">
        <v>579</v>
      </c>
      <c r="J157">
        <v>33049910</v>
      </c>
      <c r="K157">
        <v>883140022336</v>
      </c>
      <c r="L157" t="s">
        <v>1143</v>
      </c>
      <c r="M157">
        <v>1</v>
      </c>
      <c r="N157">
        <v>1</v>
      </c>
      <c r="O157">
        <v>63.58</v>
      </c>
      <c r="P157">
        <v>34.31</v>
      </c>
      <c r="Q157">
        <v>41.17</v>
      </c>
      <c r="R157">
        <v>42.89</v>
      </c>
      <c r="S157">
        <v>10</v>
      </c>
      <c r="T157">
        <v>-4.29</v>
      </c>
      <c r="U157">
        <v>10</v>
      </c>
      <c r="V157">
        <v>-4.29</v>
      </c>
      <c r="W157">
        <v>7.55</v>
      </c>
      <c r="X157">
        <v>21.72</v>
      </c>
      <c r="Y157">
        <v>3</v>
      </c>
      <c r="Z157">
        <v>2</v>
      </c>
      <c r="AA157" t="s">
        <v>942</v>
      </c>
    </row>
    <row r="158" spans="2:27">
      <c r="B158">
        <v>10038663</v>
      </c>
      <c r="C158">
        <v>400</v>
      </c>
      <c r="D158">
        <v>2</v>
      </c>
      <c r="E158">
        <v>44</v>
      </c>
      <c r="F158">
        <v>2</v>
      </c>
      <c r="G158" t="s">
        <v>569</v>
      </c>
      <c r="I158" t="s">
        <v>570</v>
      </c>
      <c r="J158">
        <v>34012010</v>
      </c>
      <c r="K158">
        <v>635494330205</v>
      </c>
      <c r="L158" t="s">
        <v>1144</v>
      </c>
      <c r="M158">
        <v>1</v>
      </c>
      <c r="N158">
        <v>1</v>
      </c>
      <c r="O158">
        <v>220.72</v>
      </c>
      <c r="P158">
        <v>174.23</v>
      </c>
      <c r="Q158">
        <v>187.94</v>
      </c>
      <c r="R158">
        <v>195.77</v>
      </c>
      <c r="S158">
        <v>10</v>
      </c>
      <c r="T158">
        <v>-19.579999999999998</v>
      </c>
      <c r="U158">
        <v>1</v>
      </c>
      <c r="V158">
        <v>-1.96</v>
      </c>
      <c r="X158">
        <v>46.49</v>
      </c>
      <c r="Y158">
        <v>5</v>
      </c>
      <c r="Z158">
        <v>2</v>
      </c>
      <c r="AA158" t="s">
        <v>942</v>
      </c>
    </row>
    <row r="159" spans="2:27">
      <c r="B159">
        <v>10038663</v>
      </c>
      <c r="C159">
        <v>400</v>
      </c>
      <c r="D159">
        <v>2</v>
      </c>
      <c r="E159">
        <v>44</v>
      </c>
      <c r="F159">
        <v>2</v>
      </c>
      <c r="G159" t="s">
        <v>1018</v>
      </c>
      <c r="I159" t="s">
        <v>502</v>
      </c>
      <c r="J159" t="s">
        <v>897</v>
      </c>
      <c r="K159">
        <v>3606000495432</v>
      </c>
      <c r="L159" t="s">
        <v>1145</v>
      </c>
      <c r="M159">
        <v>1</v>
      </c>
      <c r="N159">
        <v>1</v>
      </c>
      <c r="O159">
        <v>110.65</v>
      </c>
      <c r="P159">
        <v>80</v>
      </c>
      <c r="Q159">
        <v>93.66</v>
      </c>
      <c r="R159">
        <v>97.56</v>
      </c>
      <c r="S159">
        <v>10</v>
      </c>
      <c r="T159">
        <v>-9.76</v>
      </c>
      <c r="U159">
        <v>8</v>
      </c>
      <c r="V159">
        <v>-7.8</v>
      </c>
      <c r="X159">
        <v>30.65</v>
      </c>
      <c r="Y159">
        <v>5</v>
      </c>
      <c r="Z159">
        <v>2</v>
      </c>
      <c r="AA159" t="s">
        <v>942</v>
      </c>
    </row>
    <row r="160" spans="2:27">
      <c r="B160">
        <v>10038663</v>
      </c>
      <c r="C160">
        <v>400</v>
      </c>
      <c r="D160">
        <v>2</v>
      </c>
      <c r="E160">
        <v>44</v>
      </c>
      <c r="F160">
        <v>2</v>
      </c>
      <c r="G160" t="s">
        <v>1016</v>
      </c>
      <c r="I160" t="s">
        <v>505</v>
      </c>
      <c r="J160">
        <v>33049910</v>
      </c>
      <c r="K160">
        <v>635494358209</v>
      </c>
      <c r="L160" t="s">
        <v>1146</v>
      </c>
      <c r="M160">
        <v>1</v>
      </c>
      <c r="N160">
        <v>1</v>
      </c>
      <c r="O160">
        <v>317.44</v>
      </c>
      <c r="P160">
        <v>171.32</v>
      </c>
      <c r="Q160">
        <v>205.57</v>
      </c>
      <c r="R160">
        <v>214.14</v>
      </c>
      <c r="S160">
        <v>10</v>
      </c>
      <c r="T160">
        <v>-21.41</v>
      </c>
      <c r="U160">
        <v>10</v>
      </c>
      <c r="V160">
        <v>-21.41</v>
      </c>
      <c r="W160">
        <v>37.69</v>
      </c>
      <c r="X160">
        <v>108.43</v>
      </c>
      <c r="Y160">
        <v>3</v>
      </c>
      <c r="Z160">
        <v>2</v>
      </c>
      <c r="AA160" t="s">
        <v>942</v>
      </c>
    </row>
    <row r="161" spans="2:27">
      <c r="B161">
        <v>10038663</v>
      </c>
      <c r="C161">
        <v>400</v>
      </c>
      <c r="D161">
        <v>2</v>
      </c>
      <c r="E161">
        <v>44</v>
      </c>
      <c r="F161">
        <v>2</v>
      </c>
      <c r="G161" t="s">
        <v>367</v>
      </c>
      <c r="I161" t="s">
        <v>501</v>
      </c>
      <c r="J161" t="s">
        <v>897</v>
      </c>
      <c r="K161">
        <v>6354943770020</v>
      </c>
      <c r="L161" t="s">
        <v>1147</v>
      </c>
      <c r="M161">
        <v>1</v>
      </c>
      <c r="N161">
        <v>1</v>
      </c>
      <c r="O161">
        <v>110.65</v>
      </c>
      <c r="P161">
        <v>80</v>
      </c>
      <c r="Q161">
        <v>93.66</v>
      </c>
      <c r="R161">
        <v>97.56</v>
      </c>
      <c r="S161">
        <v>10</v>
      </c>
      <c r="T161">
        <v>-9.76</v>
      </c>
      <c r="U161">
        <v>8</v>
      </c>
      <c r="V161">
        <v>-7.8</v>
      </c>
      <c r="X161">
        <v>30.65</v>
      </c>
      <c r="Y161">
        <v>5</v>
      </c>
      <c r="Z161">
        <v>2</v>
      </c>
      <c r="AA161" t="s">
        <v>942</v>
      </c>
    </row>
    <row r="162" spans="2:27">
      <c r="B162">
        <v>10038663</v>
      </c>
      <c r="C162">
        <v>400</v>
      </c>
      <c r="D162">
        <v>2</v>
      </c>
      <c r="E162">
        <v>44</v>
      </c>
      <c r="F162">
        <v>2</v>
      </c>
      <c r="G162" t="s">
        <v>690</v>
      </c>
      <c r="I162" t="s">
        <v>503</v>
      </c>
      <c r="J162">
        <v>33049910</v>
      </c>
      <c r="K162">
        <v>635494345254</v>
      </c>
      <c r="L162" t="s">
        <v>1148</v>
      </c>
      <c r="M162">
        <v>1</v>
      </c>
      <c r="N162">
        <v>1</v>
      </c>
      <c r="O162">
        <v>556.07999999999993</v>
      </c>
      <c r="P162">
        <v>300.11</v>
      </c>
      <c r="Q162">
        <v>360.14</v>
      </c>
      <c r="R162">
        <v>375.15</v>
      </c>
      <c r="S162">
        <v>10</v>
      </c>
      <c r="T162">
        <v>-37.520000000000003</v>
      </c>
      <c r="U162">
        <v>10</v>
      </c>
      <c r="V162">
        <v>-37.520000000000003</v>
      </c>
      <c r="W162">
        <v>66.02</v>
      </c>
      <c r="X162">
        <v>189.95</v>
      </c>
      <c r="Y162">
        <v>5</v>
      </c>
      <c r="Z162">
        <v>2</v>
      </c>
      <c r="AA162" t="s">
        <v>942</v>
      </c>
    </row>
    <row r="163" spans="2:27">
      <c r="B163">
        <v>10038663</v>
      </c>
      <c r="C163">
        <v>400</v>
      </c>
      <c r="D163">
        <v>2</v>
      </c>
      <c r="E163">
        <v>44</v>
      </c>
      <c r="F163">
        <v>2</v>
      </c>
      <c r="G163" t="s">
        <v>370</v>
      </c>
      <c r="I163" t="s">
        <v>500</v>
      </c>
      <c r="J163">
        <v>33049910</v>
      </c>
      <c r="K163">
        <v>635494348200</v>
      </c>
      <c r="L163" t="s">
        <v>1149</v>
      </c>
      <c r="M163">
        <v>1</v>
      </c>
      <c r="N163">
        <v>1</v>
      </c>
      <c r="O163">
        <v>261.73</v>
      </c>
      <c r="P163">
        <v>141.25</v>
      </c>
      <c r="Q163">
        <v>169.51</v>
      </c>
      <c r="R163">
        <v>176.57</v>
      </c>
      <c r="S163">
        <v>10</v>
      </c>
      <c r="T163">
        <v>-17.66</v>
      </c>
      <c r="U163">
        <v>10</v>
      </c>
      <c r="V163">
        <v>-17.66</v>
      </c>
      <c r="W163">
        <v>31.08</v>
      </c>
      <c r="X163">
        <v>89.4</v>
      </c>
      <c r="Y163">
        <v>5</v>
      </c>
      <c r="Z163">
        <v>2</v>
      </c>
      <c r="AA163" t="s">
        <v>942</v>
      </c>
    </row>
    <row r="164" spans="2:27">
      <c r="B164">
        <v>10038663</v>
      </c>
      <c r="C164">
        <v>400</v>
      </c>
      <c r="D164">
        <v>2</v>
      </c>
      <c r="E164">
        <v>44</v>
      </c>
      <c r="F164">
        <v>2</v>
      </c>
      <c r="G164" t="s">
        <v>1019</v>
      </c>
      <c r="I164" t="s">
        <v>315</v>
      </c>
      <c r="J164">
        <v>33049910</v>
      </c>
      <c r="K164">
        <v>635494317206</v>
      </c>
      <c r="L164" t="s">
        <v>1150</v>
      </c>
      <c r="M164">
        <v>1</v>
      </c>
      <c r="N164">
        <v>1</v>
      </c>
      <c r="O164">
        <v>237.86</v>
      </c>
      <c r="P164">
        <v>128.37</v>
      </c>
      <c r="Q164">
        <v>154.05000000000001</v>
      </c>
      <c r="R164">
        <v>160.47</v>
      </c>
      <c r="S164">
        <v>10</v>
      </c>
      <c r="T164">
        <v>-16.05</v>
      </c>
      <c r="U164">
        <v>10</v>
      </c>
      <c r="V164">
        <v>-16.05</v>
      </c>
      <c r="W164">
        <v>28.24</v>
      </c>
      <c r="X164">
        <v>81.25</v>
      </c>
      <c r="Y164">
        <v>3</v>
      </c>
      <c r="Z164">
        <v>2</v>
      </c>
      <c r="AA164" t="s">
        <v>942</v>
      </c>
    </row>
    <row r="165" spans="2:27">
      <c r="B165">
        <v>10038663</v>
      </c>
      <c r="C165">
        <v>400</v>
      </c>
      <c r="D165">
        <v>2</v>
      </c>
      <c r="E165">
        <v>44</v>
      </c>
      <c r="F165">
        <v>2</v>
      </c>
      <c r="G165" t="s">
        <v>325</v>
      </c>
      <c r="I165" t="s">
        <v>506</v>
      </c>
      <c r="J165">
        <v>33049910</v>
      </c>
      <c r="K165">
        <v>3606000498822</v>
      </c>
      <c r="L165" t="s">
        <v>1151</v>
      </c>
      <c r="M165">
        <v>1</v>
      </c>
      <c r="N165">
        <v>1</v>
      </c>
      <c r="O165">
        <v>397</v>
      </c>
      <c r="P165">
        <v>214.25</v>
      </c>
      <c r="Q165">
        <v>257.10000000000002</v>
      </c>
      <c r="R165">
        <v>267.81</v>
      </c>
      <c r="S165">
        <v>10</v>
      </c>
      <c r="T165">
        <v>-26.78</v>
      </c>
      <c r="U165">
        <v>10</v>
      </c>
      <c r="V165">
        <v>-26.78</v>
      </c>
      <c r="W165">
        <v>47.14</v>
      </c>
      <c r="X165">
        <v>135.61000000000001</v>
      </c>
      <c r="Y165">
        <v>5</v>
      </c>
      <c r="Z165">
        <v>2</v>
      </c>
      <c r="AA165" t="s">
        <v>942</v>
      </c>
    </row>
    <row r="166" spans="2:27">
      <c r="B166">
        <v>10038663</v>
      </c>
      <c r="C166">
        <v>400</v>
      </c>
      <c r="D166">
        <v>2</v>
      </c>
      <c r="E166">
        <v>44</v>
      </c>
      <c r="F166">
        <v>2</v>
      </c>
      <c r="G166" t="s">
        <v>567</v>
      </c>
      <c r="I166" t="s">
        <v>568</v>
      </c>
      <c r="J166">
        <v>33049910</v>
      </c>
      <c r="K166">
        <v>635494317237</v>
      </c>
      <c r="L166" t="s">
        <v>1152</v>
      </c>
      <c r="M166">
        <v>1</v>
      </c>
      <c r="N166">
        <v>1</v>
      </c>
      <c r="O166">
        <v>158.32</v>
      </c>
      <c r="P166">
        <v>85.44</v>
      </c>
      <c r="Q166">
        <v>102.53</v>
      </c>
      <c r="R166">
        <v>106.8</v>
      </c>
      <c r="S166">
        <v>10</v>
      </c>
      <c r="T166">
        <v>-10.68</v>
      </c>
      <c r="U166">
        <v>10</v>
      </c>
      <c r="V166">
        <v>-10.68</v>
      </c>
      <c r="W166">
        <v>18.8</v>
      </c>
      <c r="X166">
        <v>54.08</v>
      </c>
      <c r="Y166">
        <v>5</v>
      </c>
      <c r="Z166">
        <v>2</v>
      </c>
      <c r="AA166" t="s">
        <v>942</v>
      </c>
    </row>
    <row r="167" spans="2:27">
      <c r="B167">
        <v>10038663</v>
      </c>
      <c r="C167">
        <v>400</v>
      </c>
      <c r="D167">
        <v>2</v>
      </c>
      <c r="E167">
        <v>44</v>
      </c>
      <c r="F167">
        <v>2</v>
      </c>
      <c r="G167" t="s">
        <v>789</v>
      </c>
      <c r="I167" t="s">
        <v>790</v>
      </c>
      <c r="J167" t="s">
        <v>897</v>
      </c>
      <c r="K167">
        <v>3606000419292</v>
      </c>
      <c r="L167" t="s">
        <v>1153</v>
      </c>
      <c r="M167">
        <v>1</v>
      </c>
      <c r="N167">
        <v>1</v>
      </c>
      <c r="O167">
        <v>95.800000000000011</v>
      </c>
      <c r="P167">
        <v>69.260000000000005</v>
      </c>
      <c r="Q167">
        <v>81.09</v>
      </c>
      <c r="R167">
        <v>84.47</v>
      </c>
      <c r="S167">
        <v>10</v>
      </c>
      <c r="T167">
        <v>-8.4499999999999993</v>
      </c>
      <c r="U167">
        <v>8</v>
      </c>
      <c r="V167">
        <v>-6.76</v>
      </c>
      <c r="X167">
        <v>26.54</v>
      </c>
      <c r="Y167">
        <v>5</v>
      </c>
      <c r="Z167">
        <v>2</v>
      </c>
      <c r="AA167" t="s">
        <v>942</v>
      </c>
    </row>
    <row r="168" spans="2:27">
      <c r="B168">
        <v>10038663</v>
      </c>
      <c r="C168">
        <v>400</v>
      </c>
      <c r="D168">
        <v>2</v>
      </c>
      <c r="E168">
        <v>44</v>
      </c>
      <c r="F168">
        <v>2</v>
      </c>
      <c r="G168" t="s">
        <v>708</v>
      </c>
      <c r="I168" t="s">
        <v>1154</v>
      </c>
      <c r="J168">
        <v>33049910</v>
      </c>
      <c r="K168">
        <v>3606000436442</v>
      </c>
      <c r="L168" t="s">
        <v>1155</v>
      </c>
      <c r="M168">
        <v>1</v>
      </c>
      <c r="N168">
        <v>1</v>
      </c>
      <c r="O168">
        <v>317.44</v>
      </c>
      <c r="P168">
        <v>171.32</v>
      </c>
      <c r="Q168">
        <v>205.57</v>
      </c>
      <c r="R168">
        <v>214.14</v>
      </c>
      <c r="S168">
        <v>10</v>
      </c>
      <c r="T168">
        <v>-21.41</v>
      </c>
      <c r="U168">
        <v>10</v>
      </c>
      <c r="V168">
        <v>-21.41</v>
      </c>
      <c r="W168">
        <v>37.69</v>
      </c>
      <c r="X168">
        <v>108.43</v>
      </c>
      <c r="Y168">
        <v>5</v>
      </c>
      <c r="Z168">
        <v>2</v>
      </c>
      <c r="AA168" t="s">
        <v>942</v>
      </c>
    </row>
    <row r="169" spans="2:27">
      <c r="B169">
        <v>10038663</v>
      </c>
      <c r="C169">
        <v>400</v>
      </c>
      <c r="D169">
        <v>2</v>
      </c>
      <c r="E169">
        <v>44</v>
      </c>
      <c r="F169">
        <v>2</v>
      </c>
      <c r="G169" t="s">
        <v>1017</v>
      </c>
      <c r="I169" t="s">
        <v>1156</v>
      </c>
      <c r="J169">
        <v>33049910</v>
      </c>
      <c r="K169">
        <v>3606000474741</v>
      </c>
      <c r="L169" t="s">
        <v>1157</v>
      </c>
      <c r="M169">
        <v>1</v>
      </c>
      <c r="N169">
        <v>1</v>
      </c>
      <c r="O169">
        <v>198.11</v>
      </c>
      <c r="P169">
        <v>106.92</v>
      </c>
      <c r="Q169">
        <v>128.29</v>
      </c>
      <c r="R169">
        <v>133.63999999999999</v>
      </c>
      <c r="S169">
        <v>10</v>
      </c>
      <c r="T169">
        <v>-13.36</v>
      </c>
      <c r="U169">
        <v>10</v>
      </c>
      <c r="V169">
        <v>-13.36</v>
      </c>
      <c r="W169">
        <v>23.52</v>
      </c>
      <c r="X169">
        <v>67.67</v>
      </c>
      <c r="Y169">
        <v>3</v>
      </c>
      <c r="Z169">
        <v>2</v>
      </c>
      <c r="AA169" t="s">
        <v>942</v>
      </c>
    </row>
    <row r="170" spans="2:27">
      <c r="B170">
        <v>10038663</v>
      </c>
      <c r="O170">
        <v>0</v>
      </c>
    </row>
    <row r="171" spans="2:27">
      <c r="B171">
        <v>10046444</v>
      </c>
      <c r="D171">
        <v>2</v>
      </c>
      <c r="F171" t="s">
        <v>71</v>
      </c>
      <c r="I171" t="s">
        <v>1158</v>
      </c>
      <c r="O171">
        <v>0</v>
      </c>
      <c r="AA171" t="s">
        <v>940</v>
      </c>
    </row>
    <row r="172" spans="2:27">
      <c r="B172">
        <v>10046444</v>
      </c>
      <c r="C172">
        <v>400</v>
      </c>
      <c r="D172">
        <v>2</v>
      </c>
      <c r="E172">
        <v>40</v>
      </c>
      <c r="F172">
        <v>62</v>
      </c>
      <c r="G172">
        <v>17215556</v>
      </c>
      <c r="I172" t="s">
        <v>507</v>
      </c>
      <c r="J172">
        <v>33049910</v>
      </c>
      <c r="K172">
        <v>3337871308612</v>
      </c>
      <c r="L172" t="s">
        <v>941</v>
      </c>
      <c r="M172">
        <v>1</v>
      </c>
      <c r="N172">
        <v>1</v>
      </c>
      <c r="O172">
        <v>36.75</v>
      </c>
      <c r="P172">
        <v>30.12</v>
      </c>
      <c r="Q172">
        <v>33.44</v>
      </c>
      <c r="R172">
        <v>34.83</v>
      </c>
      <c r="S172">
        <v>5.5</v>
      </c>
      <c r="T172">
        <v>-1.92</v>
      </c>
      <c r="U172">
        <v>8</v>
      </c>
      <c r="V172">
        <v>-2.79</v>
      </c>
      <c r="W172">
        <v>6.63</v>
      </c>
      <c r="Y172">
        <v>5</v>
      </c>
      <c r="Z172">
        <v>2</v>
      </c>
      <c r="AA172" t="s">
        <v>942</v>
      </c>
    </row>
    <row r="173" spans="2:27">
      <c r="B173">
        <v>10046444</v>
      </c>
      <c r="C173">
        <v>400</v>
      </c>
      <c r="D173">
        <v>2</v>
      </c>
      <c r="E173">
        <v>40</v>
      </c>
      <c r="F173">
        <v>62</v>
      </c>
      <c r="G173" t="s">
        <v>457</v>
      </c>
      <c r="I173" t="s">
        <v>718</v>
      </c>
      <c r="J173">
        <v>33051000</v>
      </c>
      <c r="K173">
        <v>7896014157525</v>
      </c>
      <c r="L173" t="s">
        <v>943</v>
      </c>
      <c r="M173">
        <v>1</v>
      </c>
      <c r="N173">
        <v>1</v>
      </c>
      <c r="O173">
        <v>47.88</v>
      </c>
      <c r="P173">
        <v>47.88</v>
      </c>
      <c r="Q173">
        <v>51.48</v>
      </c>
      <c r="R173">
        <v>55.35</v>
      </c>
      <c r="S173">
        <v>5.5</v>
      </c>
      <c r="T173">
        <v>-3.04</v>
      </c>
      <c r="U173">
        <v>8</v>
      </c>
      <c r="V173">
        <v>-4.43</v>
      </c>
      <c r="Y173">
        <v>5</v>
      </c>
      <c r="Z173">
        <v>5</v>
      </c>
    </row>
    <row r="174" spans="2:27">
      <c r="B174">
        <v>10046444</v>
      </c>
      <c r="C174">
        <v>400</v>
      </c>
      <c r="D174">
        <v>2</v>
      </c>
      <c r="E174">
        <v>40</v>
      </c>
      <c r="F174">
        <v>62</v>
      </c>
      <c r="G174" t="s">
        <v>637</v>
      </c>
      <c r="I174" t="s">
        <v>638</v>
      </c>
      <c r="J174">
        <v>34012010</v>
      </c>
      <c r="K174">
        <v>7899026437210</v>
      </c>
      <c r="L174" t="s">
        <v>944</v>
      </c>
      <c r="M174">
        <v>1</v>
      </c>
      <c r="N174">
        <v>1</v>
      </c>
      <c r="O174">
        <v>19.09</v>
      </c>
      <c r="P174">
        <v>19.09</v>
      </c>
      <c r="Q174">
        <v>18.79</v>
      </c>
      <c r="R174">
        <v>20.2</v>
      </c>
      <c r="S174">
        <v>5.5</v>
      </c>
      <c r="T174">
        <v>-1.1100000000000001</v>
      </c>
      <c r="Y174">
        <v>5</v>
      </c>
      <c r="Z174">
        <v>5</v>
      </c>
    </row>
    <row r="175" spans="2:27">
      <c r="B175">
        <v>10046444</v>
      </c>
      <c r="C175">
        <v>400</v>
      </c>
      <c r="D175">
        <v>2</v>
      </c>
      <c r="E175">
        <v>40</v>
      </c>
      <c r="F175">
        <v>62</v>
      </c>
      <c r="G175" t="s">
        <v>462</v>
      </c>
      <c r="I175" t="s">
        <v>470</v>
      </c>
      <c r="J175">
        <v>33049910</v>
      </c>
      <c r="K175">
        <v>7899706142168</v>
      </c>
      <c r="L175" t="s">
        <v>945</v>
      </c>
      <c r="M175">
        <v>1</v>
      </c>
      <c r="N175">
        <v>1</v>
      </c>
      <c r="O175">
        <v>125.64</v>
      </c>
      <c r="P175">
        <v>102.98</v>
      </c>
      <c r="Q175">
        <v>110.72</v>
      </c>
      <c r="R175">
        <v>119.05</v>
      </c>
      <c r="S175">
        <v>5.5</v>
      </c>
      <c r="T175">
        <v>-6.55</v>
      </c>
      <c r="U175">
        <v>8</v>
      </c>
      <c r="V175">
        <v>-9.52</v>
      </c>
      <c r="W175">
        <v>22.66</v>
      </c>
      <c r="Y175">
        <v>5</v>
      </c>
      <c r="Z175">
        <v>5</v>
      </c>
    </row>
    <row r="176" spans="2:27">
      <c r="B176">
        <v>10046444</v>
      </c>
      <c r="C176">
        <v>400</v>
      </c>
      <c r="D176">
        <v>2</v>
      </c>
      <c r="E176">
        <v>40</v>
      </c>
      <c r="F176">
        <v>62</v>
      </c>
      <c r="G176" t="s">
        <v>166</v>
      </c>
      <c r="I176" t="s">
        <v>714</v>
      </c>
      <c r="J176" t="s">
        <v>897</v>
      </c>
      <c r="K176">
        <v>7899026493162</v>
      </c>
      <c r="L176" t="s">
        <v>946</v>
      </c>
      <c r="M176">
        <v>1</v>
      </c>
      <c r="N176">
        <v>1</v>
      </c>
      <c r="O176">
        <v>49.64</v>
      </c>
      <c r="P176">
        <v>49.64</v>
      </c>
      <c r="Q176">
        <v>53.37</v>
      </c>
      <c r="R176">
        <v>57.39</v>
      </c>
      <c r="S176">
        <v>5.5</v>
      </c>
      <c r="T176">
        <v>-3.16</v>
      </c>
      <c r="U176">
        <v>8</v>
      </c>
      <c r="V176">
        <v>-4.59</v>
      </c>
      <c r="Y176">
        <v>5</v>
      </c>
      <c r="Z176">
        <v>5</v>
      </c>
    </row>
    <row r="177" spans="2:26">
      <c r="B177">
        <v>10046444</v>
      </c>
      <c r="C177">
        <v>400</v>
      </c>
      <c r="D177">
        <v>2</v>
      </c>
      <c r="E177">
        <v>40</v>
      </c>
      <c r="F177">
        <v>62</v>
      </c>
      <c r="G177" t="s">
        <v>435</v>
      </c>
      <c r="I177" t="s">
        <v>716</v>
      </c>
      <c r="J177">
        <v>34012010</v>
      </c>
      <c r="K177">
        <v>7899706129602</v>
      </c>
      <c r="L177" t="s">
        <v>947</v>
      </c>
      <c r="M177">
        <v>1</v>
      </c>
      <c r="N177">
        <v>1</v>
      </c>
      <c r="O177">
        <v>28.67</v>
      </c>
      <c r="P177">
        <v>28.67</v>
      </c>
      <c r="Q177">
        <v>28.22</v>
      </c>
      <c r="R177">
        <v>30.34</v>
      </c>
      <c r="S177">
        <v>5.5</v>
      </c>
      <c r="T177">
        <v>-1.67</v>
      </c>
      <c r="Y177">
        <v>5</v>
      </c>
      <c r="Z177">
        <v>5</v>
      </c>
    </row>
    <row r="178" spans="2:26">
      <c r="B178">
        <v>10046444</v>
      </c>
      <c r="C178">
        <v>400</v>
      </c>
      <c r="D178">
        <v>2</v>
      </c>
      <c r="E178">
        <v>40</v>
      </c>
      <c r="F178">
        <v>62</v>
      </c>
      <c r="G178" t="s">
        <v>454</v>
      </c>
      <c r="I178" t="s">
        <v>717</v>
      </c>
      <c r="J178">
        <v>3305900001</v>
      </c>
      <c r="K178">
        <v>7899706130332</v>
      </c>
      <c r="L178" t="s">
        <v>948</v>
      </c>
      <c r="M178">
        <v>1</v>
      </c>
      <c r="N178">
        <v>1</v>
      </c>
      <c r="O178">
        <v>46.71</v>
      </c>
      <c r="P178">
        <v>46.71</v>
      </c>
      <c r="Q178">
        <v>50.22</v>
      </c>
      <c r="R178">
        <v>54</v>
      </c>
      <c r="S178">
        <v>5.5</v>
      </c>
      <c r="T178">
        <v>-2.97</v>
      </c>
      <c r="U178">
        <v>8</v>
      </c>
      <c r="V178">
        <v>-4.32</v>
      </c>
      <c r="Y178">
        <v>5</v>
      </c>
      <c r="Z178">
        <v>5</v>
      </c>
    </row>
    <row r="179" spans="2:26">
      <c r="B179">
        <v>10046444</v>
      </c>
      <c r="C179">
        <v>400</v>
      </c>
      <c r="D179">
        <v>2</v>
      </c>
      <c r="E179">
        <v>40</v>
      </c>
      <c r="F179">
        <v>62</v>
      </c>
      <c r="G179" t="s">
        <v>459</v>
      </c>
      <c r="I179" t="s">
        <v>719</v>
      </c>
      <c r="J179">
        <v>33051000</v>
      </c>
      <c r="K179">
        <v>7899706132398</v>
      </c>
      <c r="L179" t="s">
        <v>949</v>
      </c>
      <c r="M179">
        <v>1</v>
      </c>
      <c r="N179">
        <v>1</v>
      </c>
      <c r="O179">
        <v>46.71</v>
      </c>
      <c r="P179">
        <v>46.71</v>
      </c>
      <c r="Q179">
        <v>50.22</v>
      </c>
      <c r="R179">
        <v>54</v>
      </c>
      <c r="S179">
        <v>5.5</v>
      </c>
      <c r="T179">
        <v>-2.97</v>
      </c>
      <c r="U179">
        <v>8</v>
      </c>
      <c r="V179">
        <v>-4.32</v>
      </c>
      <c r="Y179">
        <v>5</v>
      </c>
      <c r="Z179">
        <v>5</v>
      </c>
    </row>
    <row r="180" spans="2:26">
      <c r="B180">
        <v>10046444</v>
      </c>
      <c r="C180">
        <v>400</v>
      </c>
      <c r="D180">
        <v>2</v>
      </c>
      <c r="E180">
        <v>40</v>
      </c>
      <c r="F180">
        <v>62</v>
      </c>
      <c r="G180" t="s">
        <v>471</v>
      </c>
      <c r="I180" t="s">
        <v>625</v>
      </c>
      <c r="J180">
        <v>33049910</v>
      </c>
      <c r="K180">
        <v>7899706132831</v>
      </c>
      <c r="L180" t="s">
        <v>950</v>
      </c>
      <c r="M180">
        <v>1</v>
      </c>
      <c r="N180">
        <v>1</v>
      </c>
      <c r="O180">
        <v>35.03</v>
      </c>
      <c r="P180">
        <v>28.71</v>
      </c>
      <c r="Q180">
        <v>30.86</v>
      </c>
      <c r="R180">
        <v>33.18</v>
      </c>
      <c r="S180">
        <v>5.5</v>
      </c>
      <c r="T180">
        <v>-1.82</v>
      </c>
      <c r="U180">
        <v>8</v>
      </c>
      <c r="V180">
        <v>-2.65</v>
      </c>
      <c r="W180">
        <v>6.32</v>
      </c>
      <c r="Y180">
        <v>5</v>
      </c>
      <c r="Z180">
        <v>5</v>
      </c>
    </row>
    <row r="181" spans="2:26">
      <c r="B181">
        <v>10046444</v>
      </c>
      <c r="C181">
        <v>400</v>
      </c>
      <c r="D181">
        <v>2</v>
      </c>
      <c r="E181">
        <v>40</v>
      </c>
      <c r="F181">
        <v>62</v>
      </c>
      <c r="G181" t="s">
        <v>616</v>
      </c>
      <c r="I181" t="s">
        <v>621</v>
      </c>
      <c r="J181" t="s">
        <v>897</v>
      </c>
      <c r="K181">
        <v>7899706134071</v>
      </c>
      <c r="L181" t="s">
        <v>951</v>
      </c>
      <c r="M181">
        <v>1</v>
      </c>
      <c r="N181">
        <v>1</v>
      </c>
      <c r="O181">
        <v>43.79</v>
      </c>
      <c r="P181">
        <v>43.79</v>
      </c>
      <c r="Q181">
        <v>47.08</v>
      </c>
      <c r="R181">
        <v>50.62</v>
      </c>
      <c r="S181">
        <v>5.5</v>
      </c>
      <c r="T181">
        <v>-2.78</v>
      </c>
      <c r="U181">
        <v>8</v>
      </c>
      <c r="V181">
        <v>-4.05</v>
      </c>
      <c r="Y181">
        <v>5</v>
      </c>
      <c r="Z181">
        <v>5</v>
      </c>
    </row>
    <row r="182" spans="2:26">
      <c r="B182">
        <v>10046444</v>
      </c>
      <c r="C182">
        <v>400</v>
      </c>
      <c r="D182">
        <v>2</v>
      </c>
      <c r="E182">
        <v>40</v>
      </c>
      <c r="F182">
        <v>62</v>
      </c>
      <c r="G182" t="s">
        <v>615</v>
      </c>
      <c r="I182" t="s">
        <v>620</v>
      </c>
      <c r="J182" t="s">
        <v>897</v>
      </c>
      <c r="K182">
        <v>7899706134132</v>
      </c>
      <c r="L182" t="s">
        <v>952</v>
      </c>
      <c r="M182">
        <v>1</v>
      </c>
      <c r="N182">
        <v>1</v>
      </c>
      <c r="O182">
        <v>37.94</v>
      </c>
      <c r="P182">
        <v>37.94</v>
      </c>
      <c r="Q182">
        <v>40.79</v>
      </c>
      <c r="R182">
        <v>43.86</v>
      </c>
      <c r="S182">
        <v>5.5</v>
      </c>
      <c r="T182">
        <v>-2.41</v>
      </c>
      <c r="U182">
        <v>8</v>
      </c>
      <c r="V182">
        <v>-3.51</v>
      </c>
      <c r="Y182">
        <v>5</v>
      </c>
      <c r="Z182">
        <v>5</v>
      </c>
    </row>
    <row r="183" spans="2:26">
      <c r="B183">
        <v>10046444</v>
      </c>
      <c r="C183">
        <v>400</v>
      </c>
      <c r="D183">
        <v>2</v>
      </c>
      <c r="E183">
        <v>40</v>
      </c>
      <c r="F183">
        <v>62</v>
      </c>
      <c r="G183" t="s">
        <v>608</v>
      </c>
      <c r="I183" t="s">
        <v>645</v>
      </c>
      <c r="J183">
        <v>33049910</v>
      </c>
      <c r="K183">
        <v>7899706135580</v>
      </c>
      <c r="L183" t="s">
        <v>953</v>
      </c>
      <c r="M183">
        <v>1</v>
      </c>
      <c r="N183">
        <v>1</v>
      </c>
      <c r="O183">
        <v>46.73</v>
      </c>
      <c r="P183">
        <v>38.299999999999997</v>
      </c>
      <c r="Q183">
        <v>41.17</v>
      </c>
      <c r="R183">
        <v>44.27</v>
      </c>
      <c r="S183">
        <v>5.5</v>
      </c>
      <c r="T183">
        <v>-2.4300000000000002</v>
      </c>
      <c r="U183">
        <v>8</v>
      </c>
      <c r="V183">
        <v>-3.54</v>
      </c>
      <c r="W183">
        <v>8.43</v>
      </c>
      <c r="Y183">
        <v>5</v>
      </c>
      <c r="Z183">
        <v>5</v>
      </c>
    </row>
    <row r="184" spans="2:26">
      <c r="B184">
        <v>10046444</v>
      </c>
      <c r="C184">
        <v>400</v>
      </c>
      <c r="D184">
        <v>2</v>
      </c>
      <c r="E184">
        <v>40</v>
      </c>
      <c r="F184">
        <v>62</v>
      </c>
      <c r="G184" t="s">
        <v>614</v>
      </c>
      <c r="I184" t="s">
        <v>619</v>
      </c>
      <c r="J184" t="s">
        <v>897</v>
      </c>
      <c r="K184">
        <v>7899706138772</v>
      </c>
      <c r="L184" t="s">
        <v>954</v>
      </c>
      <c r="M184">
        <v>1</v>
      </c>
      <c r="N184">
        <v>1</v>
      </c>
      <c r="O184">
        <v>40.869999999999997</v>
      </c>
      <c r="P184">
        <v>40.869999999999997</v>
      </c>
      <c r="Q184">
        <v>43.94</v>
      </c>
      <c r="R184">
        <v>47.25</v>
      </c>
      <c r="S184">
        <v>5.5</v>
      </c>
      <c r="T184">
        <v>-2.6</v>
      </c>
      <c r="U184">
        <v>8</v>
      </c>
      <c r="V184">
        <v>-3.78</v>
      </c>
      <c r="Y184">
        <v>5</v>
      </c>
      <c r="Z184">
        <v>5</v>
      </c>
    </row>
    <row r="185" spans="2:26">
      <c r="B185">
        <v>10046444</v>
      </c>
      <c r="C185">
        <v>400</v>
      </c>
      <c r="D185">
        <v>2</v>
      </c>
      <c r="E185">
        <v>40</v>
      </c>
      <c r="F185">
        <v>62</v>
      </c>
      <c r="G185" t="s">
        <v>695</v>
      </c>
      <c r="I185" t="s">
        <v>696</v>
      </c>
      <c r="J185">
        <v>33051000</v>
      </c>
      <c r="K185">
        <v>7899706138871</v>
      </c>
      <c r="L185" t="s">
        <v>955</v>
      </c>
      <c r="M185">
        <v>1</v>
      </c>
      <c r="N185">
        <v>1</v>
      </c>
      <c r="O185">
        <v>46.71</v>
      </c>
      <c r="P185">
        <v>46.71</v>
      </c>
      <c r="Q185">
        <v>50.22</v>
      </c>
      <c r="R185">
        <v>54</v>
      </c>
      <c r="S185">
        <v>5.5</v>
      </c>
      <c r="T185">
        <v>-2.97</v>
      </c>
      <c r="U185">
        <v>8</v>
      </c>
      <c r="V185">
        <v>-4.32</v>
      </c>
      <c r="Y185">
        <v>5</v>
      </c>
      <c r="Z185">
        <v>5</v>
      </c>
    </row>
    <row r="186" spans="2:26">
      <c r="B186">
        <v>10046444</v>
      </c>
      <c r="C186">
        <v>400</v>
      </c>
      <c r="D186">
        <v>2</v>
      </c>
      <c r="E186">
        <v>40</v>
      </c>
      <c r="F186">
        <v>62</v>
      </c>
      <c r="G186" t="s">
        <v>693</v>
      </c>
      <c r="I186" t="s">
        <v>694</v>
      </c>
      <c r="J186">
        <v>33051000</v>
      </c>
      <c r="K186">
        <v>7899706138895</v>
      </c>
      <c r="L186" t="s">
        <v>956</v>
      </c>
      <c r="M186">
        <v>1</v>
      </c>
      <c r="N186">
        <v>1</v>
      </c>
      <c r="O186">
        <v>46.71</v>
      </c>
      <c r="P186">
        <v>46.71</v>
      </c>
      <c r="Q186">
        <v>50.22</v>
      </c>
      <c r="R186">
        <v>54</v>
      </c>
      <c r="S186">
        <v>5.5</v>
      </c>
      <c r="T186">
        <v>-2.97</v>
      </c>
      <c r="U186">
        <v>8</v>
      </c>
      <c r="V186">
        <v>-4.32</v>
      </c>
      <c r="Y186">
        <v>5</v>
      </c>
      <c r="Z186">
        <v>5</v>
      </c>
    </row>
    <row r="187" spans="2:26">
      <c r="B187">
        <v>10046444</v>
      </c>
      <c r="C187">
        <v>400</v>
      </c>
      <c r="D187">
        <v>2</v>
      </c>
      <c r="E187">
        <v>40</v>
      </c>
      <c r="F187">
        <v>62</v>
      </c>
      <c r="G187" t="s">
        <v>610</v>
      </c>
      <c r="I187" t="s">
        <v>618</v>
      </c>
      <c r="J187">
        <v>33049910</v>
      </c>
      <c r="K187">
        <v>7899706138970</v>
      </c>
      <c r="L187" t="s">
        <v>957</v>
      </c>
      <c r="M187">
        <v>1</v>
      </c>
      <c r="N187">
        <v>1</v>
      </c>
      <c r="O187">
        <v>52.570000000000007</v>
      </c>
      <c r="P187">
        <v>43.09</v>
      </c>
      <c r="Q187">
        <v>46.32</v>
      </c>
      <c r="R187">
        <v>49.81</v>
      </c>
      <c r="S187">
        <v>5.5</v>
      </c>
      <c r="T187">
        <v>-2.74</v>
      </c>
      <c r="U187">
        <v>8</v>
      </c>
      <c r="V187">
        <v>-3.98</v>
      </c>
      <c r="W187">
        <v>9.48</v>
      </c>
      <c r="Y187">
        <v>5</v>
      </c>
      <c r="Z187">
        <v>5</v>
      </c>
    </row>
    <row r="188" spans="2:26">
      <c r="B188">
        <v>10046444</v>
      </c>
      <c r="C188">
        <v>400</v>
      </c>
      <c r="D188">
        <v>2</v>
      </c>
      <c r="E188">
        <v>40</v>
      </c>
      <c r="F188">
        <v>62</v>
      </c>
      <c r="G188" t="s">
        <v>761</v>
      </c>
      <c r="I188" t="s">
        <v>762</v>
      </c>
      <c r="J188" t="s">
        <v>897</v>
      </c>
      <c r="K188">
        <v>7899706146968</v>
      </c>
      <c r="L188" t="s">
        <v>959</v>
      </c>
      <c r="M188">
        <v>1</v>
      </c>
      <c r="N188">
        <v>1</v>
      </c>
      <c r="O188">
        <v>40.869999999999997</v>
      </c>
      <c r="P188">
        <v>40.869999999999997</v>
      </c>
      <c r="Q188">
        <v>43.94</v>
      </c>
      <c r="R188">
        <v>47.25</v>
      </c>
      <c r="S188">
        <v>5.5</v>
      </c>
      <c r="T188">
        <v>-2.6</v>
      </c>
      <c r="U188">
        <v>8</v>
      </c>
      <c r="V188">
        <v>-3.78</v>
      </c>
      <c r="Y188">
        <v>5</v>
      </c>
      <c r="Z188">
        <v>5</v>
      </c>
    </row>
    <row r="189" spans="2:26">
      <c r="B189">
        <v>10046444</v>
      </c>
      <c r="C189">
        <v>400</v>
      </c>
      <c r="D189">
        <v>2</v>
      </c>
      <c r="E189">
        <v>40</v>
      </c>
      <c r="F189">
        <v>62</v>
      </c>
      <c r="G189" t="s">
        <v>763</v>
      </c>
      <c r="I189" t="s">
        <v>622</v>
      </c>
      <c r="J189" t="s">
        <v>897</v>
      </c>
      <c r="K189">
        <v>7899706147095</v>
      </c>
      <c r="L189" t="s">
        <v>960</v>
      </c>
      <c r="M189">
        <v>1</v>
      </c>
      <c r="N189">
        <v>1</v>
      </c>
      <c r="O189">
        <v>35.01</v>
      </c>
      <c r="P189">
        <v>35.01</v>
      </c>
      <c r="Q189">
        <v>37.65</v>
      </c>
      <c r="R189">
        <v>40.479999999999997</v>
      </c>
      <c r="S189">
        <v>5.5</v>
      </c>
      <c r="T189">
        <v>-2.23</v>
      </c>
      <c r="U189">
        <v>8</v>
      </c>
      <c r="V189">
        <v>-3.24</v>
      </c>
      <c r="Y189">
        <v>5</v>
      </c>
      <c r="Z189">
        <v>5</v>
      </c>
    </row>
    <row r="190" spans="2:26">
      <c r="B190">
        <v>10046444</v>
      </c>
      <c r="C190">
        <v>400</v>
      </c>
      <c r="D190">
        <v>2</v>
      </c>
      <c r="E190">
        <v>40</v>
      </c>
      <c r="F190">
        <v>62</v>
      </c>
      <c r="G190" t="s">
        <v>757</v>
      </c>
      <c r="I190" t="s">
        <v>758</v>
      </c>
      <c r="J190" t="s">
        <v>897</v>
      </c>
      <c r="K190">
        <v>7899706148511</v>
      </c>
      <c r="L190" t="s">
        <v>961</v>
      </c>
      <c r="M190">
        <v>1</v>
      </c>
      <c r="N190">
        <v>1</v>
      </c>
      <c r="O190">
        <v>40.869999999999997</v>
      </c>
      <c r="P190">
        <v>40.869999999999997</v>
      </c>
      <c r="Q190">
        <v>43.94</v>
      </c>
      <c r="R190">
        <v>47.25</v>
      </c>
      <c r="S190">
        <v>5.5</v>
      </c>
      <c r="T190">
        <v>-2.6</v>
      </c>
      <c r="U190">
        <v>8</v>
      </c>
      <c r="V190">
        <v>-3.78</v>
      </c>
      <c r="Y190">
        <v>5</v>
      </c>
      <c r="Z190">
        <v>5</v>
      </c>
    </row>
    <row r="191" spans="2:26">
      <c r="B191">
        <v>10046444</v>
      </c>
      <c r="C191">
        <v>400</v>
      </c>
      <c r="D191">
        <v>2</v>
      </c>
      <c r="E191">
        <v>40</v>
      </c>
      <c r="F191">
        <v>62</v>
      </c>
      <c r="G191" t="s">
        <v>759</v>
      </c>
      <c r="I191" t="s">
        <v>760</v>
      </c>
      <c r="J191" t="s">
        <v>897</v>
      </c>
      <c r="K191">
        <v>7899706149112</v>
      </c>
      <c r="L191" t="s">
        <v>962</v>
      </c>
      <c r="M191">
        <v>1</v>
      </c>
      <c r="N191">
        <v>1</v>
      </c>
      <c r="O191">
        <v>50.22</v>
      </c>
      <c r="P191">
        <v>50.22</v>
      </c>
      <c r="Q191">
        <v>53.99</v>
      </c>
      <c r="R191">
        <v>58.05</v>
      </c>
      <c r="S191">
        <v>5.5</v>
      </c>
      <c r="T191">
        <v>-3.19</v>
      </c>
      <c r="U191">
        <v>8</v>
      </c>
      <c r="V191">
        <v>-4.6399999999999997</v>
      </c>
      <c r="Y191">
        <v>5</v>
      </c>
      <c r="Z191">
        <v>5</v>
      </c>
    </row>
    <row r="192" spans="2:26">
      <c r="B192">
        <v>10046444</v>
      </c>
      <c r="C192">
        <v>400</v>
      </c>
      <c r="D192">
        <v>2</v>
      </c>
      <c r="E192">
        <v>40</v>
      </c>
      <c r="F192">
        <v>62</v>
      </c>
      <c r="G192" t="s">
        <v>751</v>
      </c>
      <c r="I192" t="s">
        <v>752</v>
      </c>
      <c r="J192">
        <v>33051000</v>
      </c>
      <c r="K192">
        <v>7899706149037</v>
      </c>
      <c r="L192" t="s">
        <v>963</v>
      </c>
      <c r="M192">
        <v>1</v>
      </c>
      <c r="N192">
        <v>1</v>
      </c>
      <c r="O192">
        <v>52.56</v>
      </c>
      <c r="P192">
        <v>52.56</v>
      </c>
      <c r="Q192">
        <v>56.51</v>
      </c>
      <c r="R192">
        <v>60.76</v>
      </c>
      <c r="S192">
        <v>5.5</v>
      </c>
      <c r="T192">
        <v>-3.34</v>
      </c>
      <c r="U192">
        <v>8</v>
      </c>
      <c r="V192">
        <v>-4.8600000000000003</v>
      </c>
      <c r="Y192">
        <v>5</v>
      </c>
      <c r="Z192">
        <v>5</v>
      </c>
    </row>
    <row r="193" spans="2:27">
      <c r="B193">
        <v>10046444</v>
      </c>
      <c r="C193">
        <v>400</v>
      </c>
      <c r="D193">
        <v>2</v>
      </c>
      <c r="E193">
        <v>40</v>
      </c>
      <c r="F193">
        <v>62</v>
      </c>
      <c r="G193" t="s">
        <v>749</v>
      </c>
      <c r="I193" t="s">
        <v>750</v>
      </c>
      <c r="J193" t="s">
        <v>897</v>
      </c>
      <c r="K193">
        <v>7899706149372</v>
      </c>
      <c r="L193" t="s">
        <v>964</v>
      </c>
      <c r="M193">
        <v>1</v>
      </c>
      <c r="N193">
        <v>1</v>
      </c>
      <c r="O193">
        <v>46.71</v>
      </c>
      <c r="P193">
        <v>46.71</v>
      </c>
      <c r="Q193">
        <v>50.22</v>
      </c>
      <c r="R193">
        <v>54</v>
      </c>
      <c r="S193">
        <v>5.5</v>
      </c>
      <c r="T193">
        <v>-2.97</v>
      </c>
      <c r="U193">
        <v>8</v>
      </c>
      <c r="V193">
        <v>-4.32</v>
      </c>
      <c r="Y193">
        <v>5</v>
      </c>
      <c r="Z193">
        <v>5</v>
      </c>
    </row>
    <row r="194" spans="2:27">
      <c r="B194">
        <v>10046444</v>
      </c>
      <c r="C194">
        <v>400</v>
      </c>
      <c r="D194">
        <v>2</v>
      </c>
      <c r="E194">
        <v>40</v>
      </c>
      <c r="F194">
        <v>62</v>
      </c>
      <c r="G194" t="s">
        <v>776</v>
      </c>
      <c r="I194" t="s">
        <v>777</v>
      </c>
      <c r="J194">
        <v>3401119001</v>
      </c>
      <c r="K194">
        <v>7899706150781</v>
      </c>
      <c r="L194" t="s">
        <v>965</v>
      </c>
      <c r="M194">
        <v>1</v>
      </c>
      <c r="N194">
        <v>1</v>
      </c>
      <c r="O194">
        <v>19.09</v>
      </c>
      <c r="P194">
        <v>19.09</v>
      </c>
      <c r="Q194">
        <v>18.79</v>
      </c>
      <c r="R194">
        <v>20.2</v>
      </c>
      <c r="S194">
        <v>5.5</v>
      </c>
      <c r="T194">
        <v>-1.1100000000000001</v>
      </c>
      <c r="Y194">
        <v>5</v>
      </c>
      <c r="Z194">
        <v>5</v>
      </c>
    </row>
    <row r="195" spans="2:27">
      <c r="B195">
        <v>10046444</v>
      </c>
      <c r="C195">
        <v>400</v>
      </c>
      <c r="D195">
        <v>2</v>
      </c>
      <c r="E195">
        <v>40</v>
      </c>
      <c r="F195">
        <v>62</v>
      </c>
      <c r="G195" t="s">
        <v>778</v>
      </c>
      <c r="I195" t="s">
        <v>779</v>
      </c>
      <c r="J195">
        <v>34012010</v>
      </c>
      <c r="K195">
        <v>7899706152365</v>
      </c>
      <c r="L195" t="s">
        <v>966</v>
      </c>
      <c r="M195">
        <v>1</v>
      </c>
      <c r="N195">
        <v>1</v>
      </c>
      <c r="O195">
        <v>54.23</v>
      </c>
      <c r="P195">
        <v>54.23</v>
      </c>
      <c r="Q195">
        <v>53.37</v>
      </c>
      <c r="R195">
        <v>57.39</v>
      </c>
      <c r="S195">
        <v>5.5</v>
      </c>
      <c r="T195">
        <v>-3.16</v>
      </c>
      <c r="Y195">
        <v>3</v>
      </c>
      <c r="Z195">
        <v>5</v>
      </c>
    </row>
    <row r="196" spans="2:27">
      <c r="B196">
        <v>10046444</v>
      </c>
      <c r="C196">
        <v>400</v>
      </c>
      <c r="D196">
        <v>2</v>
      </c>
      <c r="E196">
        <v>40</v>
      </c>
      <c r="F196">
        <v>62</v>
      </c>
      <c r="G196" t="s">
        <v>774</v>
      </c>
      <c r="I196" t="s">
        <v>775</v>
      </c>
      <c r="J196">
        <v>33051000</v>
      </c>
      <c r="K196">
        <v>7899706152389</v>
      </c>
      <c r="L196" t="s">
        <v>967</v>
      </c>
      <c r="M196">
        <v>1</v>
      </c>
      <c r="N196">
        <v>1</v>
      </c>
      <c r="O196">
        <v>70.099999999999994</v>
      </c>
      <c r="P196">
        <v>70.099999999999994</v>
      </c>
      <c r="Q196">
        <v>75.37</v>
      </c>
      <c r="R196">
        <v>81.040000000000006</v>
      </c>
      <c r="S196">
        <v>5.5</v>
      </c>
      <c r="T196">
        <v>-4.46</v>
      </c>
      <c r="U196">
        <v>8</v>
      </c>
      <c r="V196">
        <v>-6.48</v>
      </c>
      <c r="Y196">
        <v>5</v>
      </c>
      <c r="Z196">
        <v>5</v>
      </c>
    </row>
    <row r="197" spans="2:27">
      <c r="B197">
        <v>10046444</v>
      </c>
      <c r="C197">
        <v>400</v>
      </c>
      <c r="D197">
        <v>2</v>
      </c>
      <c r="E197">
        <v>40</v>
      </c>
      <c r="F197">
        <v>62</v>
      </c>
      <c r="G197" t="s">
        <v>770</v>
      </c>
      <c r="I197" t="s">
        <v>771</v>
      </c>
      <c r="J197">
        <v>3401119001</v>
      </c>
      <c r="K197">
        <v>7899706154062</v>
      </c>
      <c r="L197" t="s">
        <v>968</v>
      </c>
      <c r="M197">
        <v>1</v>
      </c>
      <c r="N197">
        <v>1</v>
      </c>
      <c r="O197">
        <v>11.43</v>
      </c>
      <c r="P197">
        <v>11.43</v>
      </c>
      <c r="Q197">
        <v>11.25</v>
      </c>
      <c r="R197">
        <v>12.1</v>
      </c>
      <c r="S197">
        <v>5.5</v>
      </c>
      <c r="T197">
        <v>-0.67</v>
      </c>
      <c r="Y197">
        <v>5</v>
      </c>
      <c r="Z197">
        <v>5</v>
      </c>
    </row>
    <row r="198" spans="2:27">
      <c r="B198">
        <v>10046444</v>
      </c>
      <c r="C198">
        <v>400</v>
      </c>
      <c r="D198">
        <v>2</v>
      </c>
      <c r="E198">
        <v>40</v>
      </c>
      <c r="F198">
        <v>62</v>
      </c>
      <c r="G198" t="s">
        <v>772</v>
      </c>
      <c r="I198" t="s">
        <v>773</v>
      </c>
      <c r="J198">
        <v>34012010</v>
      </c>
      <c r="K198">
        <v>7899706154086</v>
      </c>
      <c r="L198" t="s">
        <v>947</v>
      </c>
      <c r="M198">
        <v>1</v>
      </c>
      <c r="N198">
        <v>1</v>
      </c>
      <c r="O198">
        <v>22.94</v>
      </c>
      <c r="P198">
        <v>22.94</v>
      </c>
      <c r="Q198">
        <v>22.58</v>
      </c>
      <c r="R198">
        <v>24.28</v>
      </c>
      <c r="S198">
        <v>5.5</v>
      </c>
      <c r="T198">
        <v>-1.34</v>
      </c>
      <c r="Y198">
        <v>6</v>
      </c>
      <c r="Z198">
        <v>5</v>
      </c>
    </row>
    <row r="199" spans="2:27">
      <c r="B199">
        <v>10046444</v>
      </c>
      <c r="C199">
        <v>400</v>
      </c>
      <c r="D199">
        <v>2</v>
      </c>
      <c r="E199">
        <v>40</v>
      </c>
      <c r="F199">
        <v>62</v>
      </c>
      <c r="G199" t="s">
        <v>676</v>
      </c>
      <c r="I199" t="s">
        <v>677</v>
      </c>
      <c r="J199">
        <v>33049910</v>
      </c>
      <c r="K199">
        <v>3337871325060</v>
      </c>
      <c r="L199" t="s">
        <v>969</v>
      </c>
      <c r="M199">
        <v>1</v>
      </c>
      <c r="N199">
        <v>1</v>
      </c>
      <c r="O199">
        <v>147.21</v>
      </c>
      <c r="P199">
        <v>120.66</v>
      </c>
      <c r="Q199">
        <v>133.91</v>
      </c>
      <c r="R199">
        <v>139.49</v>
      </c>
      <c r="S199">
        <v>5.5</v>
      </c>
      <c r="T199">
        <v>-7.67</v>
      </c>
      <c r="U199">
        <v>8</v>
      </c>
      <c r="V199">
        <v>-11.16</v>
      </c>
      <c r="W199">
        <v>26.55</v>
      </c>
      <c r="Y199">
        <v>5</v>
      </c>
      <c r="Z199">
        <v>2</v>
      </c>
      <c r="AA199" t="s">
        <v>942</v>
      </c>
    </row>
    <row r="200" spans="2:27">
      <c r="B200">
        <v>10046444</v>
      </c>
      <c r="C200">
        <v>400</v>
      </c>
      <c r="D200">
        <v>2</v>
      </c>
      <c r="E200">
        <v>40</v>
      </c>
      <c r="F200">
        <v>62</v>
      </c>
      <c r="G200" t="s">
        <v>373</v>
      </c>
      <c r="I200" t="s">
        <v>528</v>
      </c>
      <c r="J200">
        <v>33049910</v>
      </c>
      <c r="K200">
        <v>3337871330255</v>
      </c>
      <c r="L200" t="s">
        <v>970</v>
      </c>
      <c r="M200">
        <v>1</v>
      </c>
      <c r="N200">
        <v>1</v>
      </c>
      <c r="O200">
        <v>90.56</v>
      </c>
      <c r="P200">
        <v>74.23</v>
      </c>
      <c r="Q200">
        <v>82.38</v>
      </c>
      <c r="R200">
        <v>85.81</v>
      </c>
      <c r="S200">
        <v>5.5</v>
      </c>
      <c r="T200">
        <v>-4.72</v>
      </c>
      <c r="U200">
        <v>8</v>
      </c>
      <c r="V200">
        <v>-6.86</v>
      </c>
      <c r="W200">
        <v>16.329999999999998</v>
      </c>
      <c r="Y200">
        <v>6</v>
      </c>
      <c r="Z200">
        <v>2</v>
      </c>
      <c r="AA200" t="s">
        <v>942</v>
      </c>
    </row>
    <row r="201" spans="2:27">
      <c r="B201">
        <v>10046444</v>
      </c>
      <c r="C201">
        <v>400</v>
      </c>
      <c r="D201">
        <v>2</v>
      </c>
      <c r="E201">
        <v>40</v>
      </c>
      <c r="F201">
        <v>62</v>
      </c>
      <c r="G201" t="s">
        <v>437</v>
      </c>
      <c r="I201" t="s">
        <v>562</v>
      </c>
      <c r="J201">
        <v>34012010</v>
      </c>
      <c r="K201">
        <v>3337871321888</v>
      </c>
      <c r="L201" t="s">
        <v>971</v>
      </c>
      <c r="M201">
        <v>1</v>
      </c>
      <c r="N201">
        <v>1</v>
      </c>
      <c r="O201">
        <v>52.53</v>
      </c>
      <c r="P201">
        <v>52.53</v>
      </c>
      <c r="Q201">
        <v>53.37</v>
      </c>
      <c r="R201">
        <v>55.59</v>
      </c>
      <c r="S201">
        <v>5.5</v>
      </c>
      <c r="T201">
        <v>-3.06</v>
      </c>
      <c r="Y201">
        <v>5</v>
      </c>
      <c r="Z201">
        <v>2</v>
      </c>
      <c r="AA201" t="s">
        <v>942</v>
      </c>
    </row>
    <row r="202" spans="2:27">
      <c r="B202">
        <v>10046444</v>
      </c>
      <c r="C202">
        <v>400</v>
      </c>
      <c r="D202">
        <v>2</v>
      </c>
      <c r="E202">
        <v>40</v>
      </c>
      <c r="F202">
        <v>62</v>
      </c>
      <c r="G202" t="s">
        <v>171</v>
      </c>
      <c r="I202" t="s">
        <v>172</v>
      </c>
      <c r="J202">
        <v>33049910</v>
      </c>
      <c r="K202">
        <v>3337871321963</v>
      </c>
      <c r="L202" t="s">
        <v>972</v>
      </c>
      <c r="M202">
        <v>1</v>
      </c>
      <c r="N202">
        <v>1</v>
      </c>
      <c r="O202">
        <v>45.260000000000005</v>
      </c>
      <c r="P202">
        <v>37.1</v>
      </c>
      <c r="Q202">
        <v>41.17</v>
      </c>
      <c r="R202">
        <v>42.89</v>
      </c>
      <c r="S202">
        <v>5.5</v>
      </c>
      <c r="T202">
        <v>-2.36</v>
      </c>
      <c r="U202">
        <v>8</v>
      </c>
      <c r="V202">
        <v>-3.43</v>
      </c>
      <c r="W202">
        <v>8.16</v>
      </c>
      <c r="Y202">
        <v>5</v>
      </c>
      <c r="Z202">
        <v>2</v>
      </c>
      <c r="AA202" t="s">
        <v>942</v>
      </c>
    </row>
    <row r="203" spans="2:27">
      <c r="B203">
        <v>10046444</v>
      </c>
      <c r="C203">
        <v>400</v>
      </c>
      <c r="D203">
        <v>2</v>
      </c>
      <c r="E203">
        <v>40</v>
      </c>
      <c r="F203">
        <v>62</v>
      </c>
      <c r="G203" t="s">
        <v>57</v>
      </c>
      <c r="I203" t="s">
        <v>515</v>
      </c>
      <c r="J203">
        <v>33049910</v>
      </c>
      <c r="K203">
        <v>3337871322083</v>
      </c>
      <c r="L203" t="s">
        <v>973</v>
      </c>
      <c r="M203">
        <v>1</v>
      </c>
      <c r="N203">
        <v>1</v>
      </c>
      <c r="O203">
        <v>113.22</v>
      </c>
      <c r="P203">
        <v>92.8</v>
      </c>
      <c r="Q203">
        <v>102.99</v>
      </c>
      <c r="R203">
        <v>107.28</v>
      </c>
      <c r="S203">
        <v>5.5</v>
      </c>
      <c r="T203">
        <v>-5.9</v>
      </c>
      <c r="U203">
        <v>8</v>
      </c>
      <c r="V203">
        <v>-8.58</v>
      </c>
      <c r="W203">
        <v>20.420000000000002</v>
      </c>
      <c r="Y203">
        <v>5</v>
      </c>
      <c r="Z203">
        <v>2</v>
      </c>
      <c r="AA203" t="s">
        <v>942</v>
      </c>
    </row>
    <row r="204" spans="2:27">
      <c r="B204">
        <v>10046444</v>
      </c>
      <c r="C204">
        <v>400</v>
      </c>
      <c r="D204">
        <v>2</v>
      </c>
      <c r="E204">
        <v>40</v>
      </c>
      <c r="F204">
        <v>62</v>
      </c>
      <c r="G204" t="s">
        <v>19</v>
      </c>
      <c r="I204" t="s">
        <v>517</v>
      </c>
      <c r="J204">
        <v>33072010</v>
      </c>
      <c r="K204">
        <v>3337871310592</v>
      </c>
      <c r="L204" t="s">
        <v>974</v>
      </c>
      <c r="M204">
        <v>1</v>
      </c>
      <c r="N204">
        <v>1</v>
      </c>
      <c r="O204">
        <v>41.28</v>
      </c>
      <c r="P204">
        <v>41.28</v>
      </c>
      <c r="Q204">
        <v>45.82</v>
      </c>
      <c r="R204">
        <v>47.73</v>
      </c>
      <c r="S204">
        <v>5.5</v>
      </c>
      <c r="T204">
        <v>-2.63</v>
      </c>
      <c r="U204">
        <v>8</v>
      </c>
      <c r="V204">
        <v>-3.82</v>
      </c>
      <c r="Y204">
        <v>5</v>
      </c>
      <c r="Z204">
        <v>2</v>
      </c>
      <c r="AA204" t="s">
        <v>942</v>
      </c>
    </row>
    <row r="205" spans="2:27">
      <c r="B205">
        <v>10046444</v>
      </c>
      <c r="C205">
        <v>400</v>
      </c>
      <c r="D205">
        <v>2</v>
      </c>
      <c r="E205">
        <v>40</v>
      </c>
      <c r="F205">
        <v>62</v>
      </c>
      <c r="G205" t="s">
        <v>401</v>
      </c>
      <c r="I205" t="s">
        <v>560</v>
      </c>
      <c r="J205">
        <v>34013000</v>
      </c>
      <c r="K205">
        <v>3337871323257</v>
      </c>
      <c r="L205" t="s">
        <v>975</v>
      </c>
      <c r="M205">
        <v>1</v>
      </c>
      <c r="N205">
        <v>1</v>
      </c>
      <c r="O205">
        <v>43.25</v>
      </c>
      <c r="P205">
        <v>43.25</v>
      </c>
      <c r="Q205">
        <v>43.94</v>
      </c>
      <c r="R205">
        <v>45.77</v>
      </c>
      <c r="S205">
        <v>5.5</v>
      </c>
      <c r="T205">
        <v>-2.52</v>
      </c>
      <c r="Y205">
        <v>5</v>
      </c>
      <c r="Z205">
        <v>2</v>
      </c>
      <c r="AA205" t="s">
        <v>942</v>
      </c>
    </row>
    <row r="206" spans="2:27">
      <c r="B206">
        <v>10046444</v>
      </c>
      <c r="C206">
        <v>400</v>
      </c>
      <c r="D206">
        <v>2</v>
      </c>
      <c r="E206">
        <v>40</v>
      </c>
      <c r="F206">
        <v>62</v>
      </c>
      <c r="G206" t="s">
        <v>885</v>
      </c>
      <c r="I206" t="s">
        <v>202</v>
      </c>
      <c r="J206">
        <v>33049910</v>
      </c>
      <c r="K206">
        <v>3337871323561</v>
      </c>
      <c r="L206" t="s">
        <v>976</v>
      </c>
      <c r="M206">
        <v>1</v>
      </c>
      <c r="N206">
        <v>1</v>
      </c>
      <c r="O206">
        <v>101.89</v>
      </c>
      <c r="P206">
        <v>83.52</v>
      </c>
      <c r="Q206">
        <v>92.69</v>
      </c>
      <c r="R206">
        <v>96.55</v>
      </c>
      <c r="S206">
        <v>5.5</v>
      </c>
      <c r="T206">
        <v>-5.31</v>
      </c>
      <c r="U206">
        <v>8</v>
      </c>
      <c r="V206">
        <v>-7.72</v>
      </c>
      <c r="W206">
        <v>18.37</v>
      </c>
      <c r="Y206">
        <v>5</v>
      </c>
      <c r="Z206">
        <v>2</v>
      </c>
      <c r="AA206" t="s">
        <v>942</v>
      </c>
    </row>
    <row r="207" spans="2:27">
      <c r="B207">
        <v>10046444</v>
      </c>
      <c r="C207">
        <v>400</v>
      </c>
      <c r="D207">
        <v>2</v>
      </c>
      <c r="E207">
        <v>40</v>
      </c>
      <c r="F207">
        <v>62</v>
      </c>
      <c r="G207" t="s">
        <v>131</v>
      </c>
      <c r="I207" t="s">
        <v>525</v>
      </c>
      <c r="J207" t="s">
        <v>911</v>
      </c>
      <c r="K207">
        <v>3337871323783</v>
      </c>
      <c r="L207" t="s">
        <v>977</v>
      </c>
      <c r="M207">
        <v>1</v>
      </c>
      <c r="N207">
        <v>1</v>
      </c>
      <c r="O207">
        <v>59.410000000000004</v>
      </c>
      <c r="P207">
        <v>48.7</v>
      </c>
      <c r="Q207">
        <v>54.05</v>
      </c>
      <c r="R207">
        <v>56.3</v>
      </c>
      <c r="S207">
        <v>5.5</v>
      </c>
      <c r="T207">
        <v>-3.1</v>
      </c>
      <c r="U207">
        <v>8</v>
      </c>
      <c r="V207">
        <v>-4.5</v>
      </c>
      <c r="W207">
        <v>10.71</v>
      </c>
      <c r="Y207">
        <v>5</v>
      </c>
      <c r="Z207">
        <v>2</v>
      </c>
      <c r="AA207" t="s">
        <v>942</v>
      </c>
    </row>
    <row r="208" spans="2:27">
      <c r="B208">
        <v>10046444</v>
      </c>
      <c r="C208">
        <v>400</v>
      </c>
      <c r="D208">
        <v>2</v>
      </c>
      <c r="E208">
        <v>40</v>
      </c>
      <c r="F208">
        <v>62</v>
      </c>
      <c r="G208" t="s">
        <v>613</v>
      </c>
      <c r="I208" t="s">
        <v>138</v>
      </c>
      <c r="J208">
        <v>33051000</v>
      </c>
      <c r="K208">
        <v>3337871323806</v>
      </c>
      <c r="L208" t="s">
        <v>978</v>
      </c>
      <c r="M208">
        <v>1</v>
      </c>
      <c r="N208">
        <v>1</v>
      </c>
      <c r="O208">
        <v>45.25</v>
      </c>
      <c r="P208">
        <v>45.25</v>
      </c>
      <c r="Q208">
        <v>50.22</v>
      </c>
      <c r="R208">
        <v>52.31</v>
      </c>
      <c r="S208">
        <v>5.5</v>
      </c>
      <c r="T208">
        <v>-2.88</v>
      </c>
      <c r="U208">
        <v>8</v>
      </c>
      <c r="V208">
        <v>-4.18</v>
      </c>
      <c r="Y208">
        <v>5</v>
      </c>
      <c r="Z208">
        <v>2</v>
      </c>
      <c r="AA208" t="s">
        <v>942</v>
      </c>
    </row>
    <row r="209" spans="2:27">
      <c r="B209">
        <v>10046444</v>
      </c>
      <c r="C209">
        <v>400</v>
      </c>
      <c r="D209">
        <v>2</v>
      </c>
      <c r="E209">
        <v>40</v>
      </c>
      <c r="F209">
        <v>62</v>
      </c>
      <c r="G209" t="s">
        <v>162</v>
      </c>
      <c r="I209" t="s">
        <v>508</v>
      </c>
      <c r="J209">
        <v>33049910</v>
      </c>
      <c r="K209">
        <v>3337871308629</v>
      </c>
      <c r="L209" t="s">
        <v>979</v>
      </c>
      <c r="M209">
        <v>1</v>
      </c>
      <c r="N209">
        <v>1</v>
      </c>
      <c r="O209">
        <v>28.270000000000003</v>
      </c>
      <c r="P209">
        <v>23.17</v>
      </c>
      <c r="Q209">
        <v>25.71</v>
      </c>
      <c r="R209">
        <v>26.78</v>
      </c>
      <c r="S209">
        <v>5.5</v>
      </c>
      <c r="T209">
        <v>-1.47</v>
      </c>
      <c r="U209">
        <v>8</v>
      </c>
      <c r="V209">
        <v>-2.14</v>
      </c>
      <c r="W209">
        <v>5.0999999999999996</v>
      </c>
      <c r="Y209">
        <v>5</v>
      </c>
      <c r="Z209">
        <v>2</v>
      </c>
      <c r="AA209" t="s">
        <v>942</v>
      </c>
    </row>
    <row r="210" spans="2:27">
      <c r="B210">
        <v>10046444</v>
      </c>
      <c r="C210">
        <v>400</v>
      </c>
      <c r="D210">
        <v>2</v>
      </c>
      <c r="E210">
        <v>40</v>
      </c>
      <c r="F210">
        <v>62</v>
      </c>
      <c r="G210" t="s">
        <v>374</v>
      </c>
      <c r="I210" t="s">
        <v>542</v>
      </c>
      <c r="J210">
        <v>34013000</v>
      </c>
      <c r="K210">
        <v>3337871320980</v>
      </c>
      <c r="L210" t="s">
        <v>980</v>
      </c>
      <c r="M210">
        <v>1</v>
      </c>
      <c r="N210">
        <v>1</v>
      </c>
      <c r="O210">
        <v>49.43</v>
      </c>
      <c r="P210">
        <v>49.43</v>
      </c>
      <c r="Q210">
        <v>50.22</v>
      </c>
      <c r="R210">
        <v>52.31</v>
      </c>
      <c r="S210">
        <v>5.5</v>
      </c>
      <c r="T210">
        <v>-2.88</v>
      </c>
      <c r="Y210">
        <v>5</v>
      </c>
      <c r="Z210">
        <v>2</v>
      </c>
      <c r="AA210" t="s">
        <v>942</v>
      </c>
    </row>
    <row r="211" spans="2:27">
      <c r="B211">
        <v>10046444</v>
      </c>
      <c r="C211">
        <v>400</v>
      </c>
      <c r="D211">
        <v>2</v>
      </c>
      <c r="E211">
        <v>40</v>
      </c>
      <c r="F211">
        <v>62</v>
      </c>
      <c r="G211" t="s">
        <v>399</v>
      </c>
      <c r="I211" t="s">
        <v>509</v>
      </c>
      <c r="J211">
        <v>33049910</v>
      </c>
      <c r="K211">
        <v>3337871320751</v>
      </c>
      <c r="L211" t="s">
        <v>981</v>
      </c>
      <c r="M211">
        <v>1</v>
      </c>
      <c r="N211">
        <v>1</v>
      </c>
      <c r="O211">
        <v>50.92</v>
      </c>
      <c r="P211">
        <v>41.74</v>
      </c>
      <c r="Q211">
        <v>46.32</v>
      </c>
      <c r="R211">
        <v>48.25</v>
      </c>
      <c r="S211">
        <v>5.5</v>
      </c>
      <c r="T211">
        <v>-2.65</v>
      </c>
      <c r="U211">
        <v>8</v>
      </c>
      <c r="V211">
        <v>-3.86</v>
      </c>
      <c r="W211">
        <v>9.18</v>
      </c>
      <c r="Y211">
        <v>5</v>
      </c>
      <c r="Z211">
        <v>2</v>
      </c>
      <c r="AA211" t="s">
        <v>942</v>
      </c>
    </row>
    <row r="212" spans="2:27">
      <c r="B212">
        <v>10046444</v>
      </c>
      <c r="C212">
        <v>400</v>
      </c>
      <c r="D212">
        <v>2</v>
      </c>
      <c r="E212">
        <v>40</v>
      </c>
      <c r="F212">
        <v>62</v>
      </c>
      <c r="G212" t="s">
        <v>429</v>
      </c>
      <c r="I212" t="s">
        <v>556</v>
      </c>
      <c r="J212">
        <v>33072010</v>
      </c>
      <c r="K212">
        <v>3337871324001</v>
      </c>
      <c r="L212" t="s">
        <v>982</v>
      </c>
      <c r="M212">
        <v>1</v>
      </c>
      <c r="N212">
        <v>1</v>
      </c>
      <c r="O212">
        <v>41.28</v>
      </c>
      <c r="P212">
        <v>41.28</v>
      </c>
      <c r="Q212">
        <v>45.82</v>
      </c>
      <c r="R212">
        <v>47.73</v>
      </c>
      <c r="S212">
        <v>5.5</v>
      </c>
      <c r="T212">
        <v>-2.63</v>
      </c>
      <c r="U212">
        <v>8</v>
      </c>
      <c r="V212">
        <v>-3.82</v>
      </c>
      <c r="Y212">
        <v>5</v>
      </c>
      <c r="Z212">
        <v>2</v>
      </c>
      <c r="AA212" t="s">
        <v>942</v>
      </c>
    </row>
    <row r="213" spans="2:27">
      <c r="B213">
        <v>10046444</v>
      </c>
      <c r="C213">
        <v>400</v>
      </c>
      <c r="D213">
        <v>2</v>
      </c>
      <c r="E213">
        <v>40</v>
      </c>
      <c r="F213">
        <v>62</v>
      </c>
      <c r="G213" t="s">
        <v>334</v>
      </c>
      <c r="I213" t="s">
        <v>530</v>
      </c>
      <c r="J213">
        <v>33049910</v>
      </c>
      <c r="K213">
        <v>3337871316594</v>
      </c>
      <c r="L213" t="s">
        <v>983</v>
      </c>
      <c r="M213">
        <v>1</v>
      </c>
      <c r="N213">
        <v>1</v>
      </c>
      <c r="O213">
        <v>90.56</v>
      </c>
      <c r="P213">
        <v>74.23</v>
      </c>
      <c r="Q213">
        <v>82.38</v>
      </c>
      <c r="R213">
        <v>85.81</v>
      </c>
      <c r="S213">
        <v>5.5</v>
      </c>
      <c r="T213">
        <v>-4.72</v>
      </c>
      <c r="U213">
        <v>8</v>
      </c>
      <c r="V213">
        <v>-6.86</v>
      </c>
      <c r="W213">
        <v>16.329999999999998</v>
      </c>
      <c r="Y213">
        <v>5</v>
      </c>
      <c r="Z213">
        <v>2</v>
      </c>
      <c r="AA213" t="s">
        <v>942</v>
      </c>
    </row>
    <row r="214" spans="2:27">
      <c r="B214">
        <v>10046444</v>
      </c>
      <c r="C214">
        <v>400</v>
      </c>
      <c r="D214">
        <v>2</v>
      </c>
      <c r="E214">
        <v>40</v>
      </c>
      <c r="F214">
        <v>62</v>
      </c>
      <c r="G214" t="s">
        <v>336</v>
      </c>
      <c r="I214" t="s">
        <v>531</v>
      </c>
      <c r="J214">
        <v>33049910</v>
      </c>
      <c r="K214">
        <v>3337871316600</v>
      </c>
      <c r="L214" t="s">
        <v>984</v>
      </c>
      <c r="M214">
        <v>1</v>
      </c>
      <c r="N214">
        <v>1</v>
      </c>
      <c r="O214">
        <v>90.56</v>
      </c>
      <c r="P214">
        <v>74.23</v>
      </c>
      <c r="Q214">
        <v>82.38</v>
      </c>
      <c r="R214">
        <v>85.81</v>
      </c>
      <c r="S214">
        <v>5.5</v>
      </c>
      <c r="T214">
        <v>-4.72</v>
      </c>
      <c r="U214">
        <v>8</v>
      </c>
      <c r="V214">
        <v>-6.86</v>
      </c>
      <c r="W214">
        <v>16.329999999999998</v>
      </c>
      <c r="Y214">
        <v>5</v>
      </c>
      <c r="Z214">
        <v>2</v>
      </c>
      <c r="AA214" t="s">
        <v>942</v>
      </c>
    </row>
    <row r="215" spans="2:27">
      <c r="B215">
        <v>10046444</v>
      </c>
      <c r="C215">
        <v>400</v>
      </c>
      <c r="D215">
        <v>2</v>
      </c>
      <c r="E215">
        <v>40</v>
      </c>
      <c r="F215">
        <v>62</v>
      </c>
      <c r="G215" t="s">
        <v>338</v>
      </c>
      <c r="I215" t="s">
        <v>532</v>
      </c>
      <c r="J215">
        <v>33049910</v>
      </c>
      <c r="K215">
        <v>3337871316617</v>
      </c>
      <c r="L215" t="s">
        <v>985</v>
      </c>
      <c r="M215">
        <v>1</v>
      </c>
      <c r="N215">
        <v>1</v>
      </c>
      <c r="O215">
        <v>90.56</v>
      </c>
      <c r="P215">
        <v>74.23</v>
      </c>
      <c r="Q215">
        <v>82.38</v>
      </c>
      <c r="R215">
        <v>85.81</v>
      </c>
      <c r="S215">
        <v>5.5</v>
      </c>
      <c r="T215">
        <v>-4.72</v>
      </c>
      <c r="U215">
        <v>8</v>
      </c>
      <c r="V215">
        <v>-6.86</v>
      </c>
      <c r="W215">
        <v>16.329999999999998</v>
      </c>
      <c r="Y215">
        <v>5</v>
      </c>
      <c r="Z215">
        <v>2</v>
      </c>
      <c r="AA215" t="s">
        <v>942</v>
      </c>
    </row>
    <row r="216" spans="2:27">
      <c r="B216">
        <v>10046444</v>
      </c>
      <c r="C216">
        <v>400</v>
      </c>
      <c r="D216">
        <v>2</v>
      </c>
      <c r="E216">
        <v>40</v>
      </c>
      <c r="F216">
        <v>62</v>
      </c>
      <c r="G216" t="s">
        <v>402</v>
      </c>
      <c r="I216" t="s">
        <v>551</v>
      </c>
      <c r="J216">
        <v>33049910</v>
      </c>
      <c r="K216">
        <v>3337871316624</v>
      </c>
      <c r="L216" t="s">
        <v>986</v>
      </c>
      <c r="M216">
        <v>1</v>
      </c>
      <c r="N216">
        <v>1</v>
      </c>
      <c r="O216">
        <v>90.56</v>
      </c>
      <c r="P216">
        <v>74.23</v>
      </c>
      <c r="Q216">
        <v>82.38</v>
      </c>
      <c r="R216">
        <v>85.81</v>
      </c>
      <c r="S216">
        <v>5.5</v>
      </c>
      <c r="T216">
        <v>-4.72</v>
      </c>
      <c r="U216">
        <v>8</v>
      </c>
      <c r="V216">
        <v>-6.86</v>
      </c>
      <c r="W216">
        <v>16.329999999999998</v>
      </c>
      <c r="Y216">
        <v>5</v>
      </c>
      <c r="Z216">
        <v>2</v>
      </c>
      <c r="AA216" t="s">
        <v>942</v>
      </c>
    </row>
    <row r="217" spans="2:27">
      <c r="B217">
        <v>10046444</v>
      </c>
      <c r="C217">
        <v>400</v>
      </c>
      <c r="D217">
        <v>2</v>
      </c>
      <c r="E217">
        <v>40</v>
      </c>
      <c r="F217">
        <v>62</v>
      </c>
      <c r="G217" t="s">
        <v>340</v>
      </c>
      <c r="I217" t="s">
        <v>533</v>
      </c>
      <c r="J217">
        <v>33049910</v>
      </c>
      <c r="K217">
        <v>3337871316631</v>
      </c>
      <c r="L217" t="s">
        <v>987</v>
      </c>
      <c r="M217">
        <v>1</v>
      </c>
      <c r="N217">
        <v>1</v>
      </c>
      <c r="O217">
        <v>90.56</v>
      </c>
      <c r="P217">
        <v>74.23</v>
      </c>
      <c r="Q217">
        <v>82.38</v>
      </c>
      <c r="R217">
        <v>85.81</v>
      </c>
      <c r="S217">
        <v>5.5</v>
      </c>
      <c r="T217">
        <v>-4.72</v>
      </c>
      <c r="U217">
        <v>8</v>
      </c>
      <c r="V217">
        <v>-6.86</v>
      </c>
      <c r="W217">
        <v>16.329999999999998</v>
      </c>
      <c r="Y217">
        <v>5</v>
      </c>
      <c r="Z217">
        <v>2</v>
      </c>
      <c r="AA217" t="s">
        <v>942</v>
      </c>
    </row>
    <row r="218" spans="2:27">
      <c r="B218">
        <v>10046444</v>
      </c>
      <c r="C218">
        <v>400</v>
      </c>
      <c r="D218">
        <v>2</v>
      </c>
      <c r="E218">
        <v>40</v>
      </c>
      <c r="F218">
        <v>62</v>
      </c>
      <c r="G218" t="s">
        <v>332</v>
      </c>
      <c r="I218" t="s">
        <v>529</v>
      </c>
      <c r="J218">
        <v>33049100</v>
      </c>
      <c r="K218">
        <v>3337871311582</v>
      </c>
      <c r="L218" t="s">
        <v>1038</v>
      </c>
      <c r="M218">
        <v>1</v>
      </c>
      <c r="N218">
        <v>1</v>
      </c>
      <c r="O218">
        <v>99.05</v>
      </c>
      <c r="P218">
        <v>81.19</v>
      </c>
      <c r="Q218">
        <v>90.11</v>
      </c>
      <c r="R218">
        <v>93.86</v>
      </c>
      <c r="S218">
        <v>5.5</v>
      </c>
      <c r="T218">
        <v>-5.16</v>
      </c>
      <c r="U218">
        <v>8</v>
      </c>
      <c r="V218">
        <v>-7.51</v>
      </c>
      <c r="W218">
        <v>17.86</v>
      </c>
      <c r="Y218">
        <v>5</v>
      </c>
      <c r="Z218">
        <v>2</v>
      </c>
      <c r="AA218" t="s">
        <v>942</v>
      </c>
    </row>
    <row r="219" spans="2:27">
      <c r="B219">
        <v>10046444</v>
      </c>
      <c r="C219">
        <v>400</v>
      </c>
      <c r="D219">
        <v>2</v>
      </c>
      <c r="E219">
        <v>40</v>
      </c>
      <c r="F219">
        <v>62</v>
      </c>
      <c r="G219" t="s">
        <v>177</v>
      </c>
      <c r="I219" t="s">
        <v>514</v>
      </c>
      <c r="J219">
        <v>33049910</v>
      </c>
      <c r="K219">
        <v>3337871324476</v>
      </c>
      <c r="L219" t="s">
        <v>988</v>
      </c>
      <c r="M219">
        <v>1</v>
      </c>
      <c r="N219">
        <v>1</v>
      </c>
      <c r="O219">
        <v>121.71000000000001</v>
      </c>
      <c r="P219">
        <v>99.76</v>
      </c>
      <c r="Q219">
        <v>110.72</v>
      </c>
      <c r="R219">
        <v>115.33</v>
      </c>
      <c r="S219">
        <v>5.5</v>
      </c>
      <c r="T219">
        <v>-6.34</v>
      </c>
      <c r="U219">
        <v>8</v>
      </c>
      <c r="V219">
        <v>-9.23</v>
      </c>
      <c r="W219">
        <v>21.95</v>
      </c>
      <c r="Y219">
        <v>5</v>
      </c>
      <c r="Z219">
        <v>2</v>
      </c>
      <c r="AA219" t="s">
        <v>942</v>
      </c>
    </row>
    <row r="220" spans="2:27">
      <c r="B220">
        <v>10046444</v>
      </c>
      <c r="C220">
        <v>400</v>
      </c>
      <c r="D220">
        <v>2</v>
      </c>
      <c r="E220">
        <v>40</v>
      </c>
      <c r="F220">
        <v>62</v>
      </c>
      <c r="G220" t="s">
        <v>428</v>
      </c>
      <c r="I220" t="s">
        <v>555</v>
      </c>
      <c r="J220">
        <v>33072010</v>
      </c>
      <c r="K220">
        <v>3337871320300</v>
      </c>
      <c r="L220" t="s">
        <v>989</v>
      </c>
      <c r="M220">
        <v>1</v>
      </c>
      <c r="N220">
        <v>1</v>
      </c>
      <c r="O220">
        <v>41.28</v>
      </c>
      <c r="P220">
        <v>41.28</v>
      </c>
      <c r="Q220">
        <v>45.82</v>
      </c>
      <c r="R220">
        <v>47.73</v>
      </c>
      <c r="S220">
        <v>5.5</v>
      </c>
      <c r="T220">
        <v>-2.63</v>
      </c>
      <c r="U220">
        <v>8</v>
      </c>
      <c r="V220">
        <v>-3.82</v>
      </c>
      <c r="Y220">
        <v>5</v>
      </c>
      <c r="Z220">
        <v>2</v>
      </c>
      <c r="AA220" t="s">
        <v>942</v>
      </c>
    </row>
    <row r="221" spans="2:27">
      <c r="B221">
        <v>10046444</v>
      </c>
      <c r="C221">
        <v>400</v>
      </c>
      <c r="D221">
        <v>2</v>
      </c>
      <c r="E221">
        <v>40</v>
      </c>
      <c r="F221">
        <v>62</v>
      </c>
      <c r="G221" t="s">
        <v>60</v>
      </c>
      <c r="I221" t="s">
        <v>518</v>
      </c>
      <c r="J221">
        <v>33072010</v>
      </c>
      <c r="K221">
        <v>3337871320324</v>
      </c>
      <c r="L221" t="s">
        <v>990</v>
      </c>
      <c r="M221">
        <v>1</v>
      </c>
      <c r="N221">
        <v>1</v>
      </c>
      <c r="O221">
        <v>41.28</v>
      </c>
      <c r="P221">
        <v>41.28</v>
      </c>
      <c r="Q221">
        <v>45.82</v>
      </c>
      <c r="R221">
        <v>47.73</v>
      </c>
      <c r="S221">
        <v>5.5</v>
      </c>
      <c r="T221">
        <v>-2.63</v>
      </c>
      <c r="U221">
        <v>8</v>
      </c>
      <c r="V221">
        <v>-3.82</v>
      </c>
      <c r="Y221">
        <v>5</v>
      </c>
      <c r="Z221">
        <v>2</v>
      </c>
      <c r="AA221" t="s">
        <v>942</v>
      </c>
    </row>
    <row r="222" spans="2:27">
      <c r="B222">
        <v>10046444</v>
      </c>
      <c r="C222">
        <v>400</v>
      </c>
      <c r="D222">
        <v>2</v>
      </c>
      <c r="E222">
        <v>40</v>
      </c>
      <c r="F222">
        <v>62</v>
      </c>
      <c r="G222" t="s">
        <v>430</v>
      </c>
      <c r="I222" t="s">
        <v>557</v>
      </c>
      <c r="J222">
        <v>33072090</v>
      </c>
      <c r="K222">
        <v>3337871310455</v>
      </c>
      <c r="L222" t="s">
        <v>991</v>
      </c>
      <c r="M222">
        <v>1</v>
      </c>
      <c r="N222">
        <v>1</v>
      </c>
      <c r="O222">
        <v>41.28</v>
      </c>
      <c r="P222">
        <v>41.28</v>
      </c>
      <c r="Q222">
        <v>45.82</v>
      </c>
      <c r="R222">
        <v>47.73</v>
      </c>
      <c r="S222">
        <v>5.5</v>
      </c>
      <c r="T222">
        <v>-2.63</v>
      </c>
      <c r="U222">
        <v>8</v>
      </c>
      <c r="V222">
        <v>-3.82</v>
      </c>
      <c r="Y222">
        <v>5</v>
      </c>
      <c r="Z222">
        <v>2</v>
      </c>
      <c r="AA222" t="s">
        <v>942</v>
      </c>
    </row>
    <row r="223" spans="2:27">
      <c r="B223">
        <v>10046444</v>
      </c>
      <c r="C223">
        <v>400</v>
      </c>
      <c r="D223">
        <v>2</v>
      </c>
      <c r="E223">
        <v>40</v>
      </c>
      <c r="F223">
        <v>62</v>
      </c>
      <c r="G223" t="s">
        <v>348</v>
      </c>
      <c r="I223" t="s">
        <v>537</v>
      </c>
      <c r="J223">
        <v>33049910</v>
      </c>
      <c r="K223">
        <v>3337871324780</v>
      </c>
      <c r="L223" t="s">
        <v>992</v>
      </c>
      <c r="M223">
        <v>1</v>
      </c>
      <c r="N223">
        <v>1</v>
      </c>
      <c r="O223">
        <v>101.89</v>
      </c>
      <c r="P223">
        <v>83.52</v>
      </c>
      <c r="Q223">
        <v>92.69</v>
      </c>
      <c r="R223">
        <v>96.55</v>
      </c>
      <c r="S223">
        <v>5.5</v>
      </c>
      <c r="T223">
        <v>-5.31</v>
      </c>
      <c r="U223">
        <v>8</v>
      </c>
      <c r="V223">
        <v>-7.72</v>
      </c>
      <c r="W223">
        <v>18.37</v>
      </c>
      <c r="Y223">
        <v>6</v>
      </c>
      <c r="Z223">
        <v>2</v>
      </c>
      <c r="AA223" t="s">
        <v>942</v>
      </c>
    </row>
    <row r="224" spans="2:27">
      <c r="B224">
        <v>10046444</v>
      </c>
      <c r="C224">
        <v>400</v>
      </c>
      <c r="D224">
        <v>2</v>
      </c>
      <c r="E224">
        <v>40</v>
      </c>
      <c r="F224">
        <v>62</v>
      </c>
      <c r="G224" t="s">
        <v>350</v>
      </c>
      <c r="I224" t="s">
        <v>538</v>
      </c>
      <c r="J224">
        <v>33049910</v>
      </c>
      <c r="K224">
        <v>3337871324810</v>
      </c>
      <c r="L224" t="s">
        <v>993</v>
      </c>
      <c r="M224">
        <v>1</v>
      </c>
      <c r="N224">
        <v>1</v>
      </c>
      <c r="O224">
        <v>84.9</v>
      </c>
      <c r="P224">
        <v>69.59</v>
      </c>
      <c r="Q224">
        <v>77.23</v>
      </c>
      <c r="R224">
        <v>80.45</v>
      </c>
      <c r="S224">
        <v>5.5</v>
      </c>
      <c r="T224">
        <v>-4.42</v>
      </c>
      <c r="U224">
        <v>8</v>
      </c>
      <c r="V224">
        <v>-6.44</v>
      </c>
      <c r="W224">
        <v>15.31</v>
      </c>
      <c r="Y224">
        <v>5</v>
      </c>
      <c r="Z224">
        <v>2</v>
      </c>
      <c r="AA224" t="s">
        <v>942</v>
      </c>
    </row>
    <row r="225" spans="2:27">
      <c r="B225">
        <v>10046444</v>
      </c>
      <c r="C225">
        <v>400</v>
      </c>
      <c r="D225">
        <v>2</v>
      </c>
      <c r="E225">
        <v>40</v>
      </c>
      <c r="F225">
        <v>62</v>
      </c>
      <c r="G225" t="s">
        <v>352</v>
      </c>
      <c r="I225" t="s">
        <v>539</v>
      </c>
      <c r="J225">
        <v>33049910</v>
      </c>
      <c r="K225">
        <v>3337871324827</v>
      </c>
      <c r="L225" t="s">
        <v>994</v>
      </c>
      <c r="M225">
        <v>1</v>
      </c>
      <c r="N225">
        <v>1</v>
      </c>
      <c r="O225">
        <v>84.9</v>
      </c>
      <c r="P225">
        <v>69.59</v>
      </c>
      <c r="Q225">
        <v>77.23</v>
      </c>
      <c r="R225">
        <v>80.45</v>
      </c>
      <c r="S225">
        <v>5.5</v>
      </c>
      <c r="T225">
        <v>-4.42</v>
      </c>
      <c r="U225">
        <v>8</v>
      </c>
      <c r="V225">
        <v>-6.44</v>
      </c>
      <c r="W225">
        <v>15.31</v>
      </c>
      <c r="Y225">
        <v>5</v>
      </c>
      <c r="Z225">
        <v>2</v>
      </c>
      <c r="AA225" t="s">
        <v>942</v>
      </c>
    </row>
    <row r="226" spans="2:27">
      <c r="B226">
        <v>10046444</v>
      </c>
      <c r="C226">
        <v>400</v>
      </c>
      <c r="D226">
        <v>2</v>
      </c>
      <c r="E226">
        <v>40</v>
      </c>
      <c r="F226">
        <v>62</v>
      </c>
      <c r="G226" t="s">
        <v>406</v>
      </c>
      <c r="I226" t="s">
        <v>715</v>
      </c>
      <c r="J226">
        <v>33049910</v>
      </c>
      <c r="K226">
        <v>3337871324841</v>
      </c>
      <c r="L226" t="s">
        <v>995</v>
      </c>
      <c r="M226">
        <v>1</v>
      </c>
      <c r="N226">
        <v>1</v>
      </c>
      <c r="O226">
        <v>84.9</v>
      </c>
      <c r="P226">
        <v>69.59</v>
      </c>
      <c r="Q226">
        <v>77.23</v>
      </c>
      <c r="R226">
        <v>80.45</v>
      </c>
      <c r="S226">
        <v>5.5</v>
      </c>
      <c r="T226">
        <v>-4.42</v>
      </c>
      <c r="U226">
        <v>8</v>
      </c>
      <c r="V226">
        <v>-6.44</v>
      </c>
      <c r="W226">
        <v>15.31</v>
      </c>
      <c r="Y226">
        <v>5</v>
      </c>
      <c r="Z226">
        <v>2</v>
      </c>
      <c r="AA226" t="s">
        <v>942</v>
      </c>
    </row>
    <row r="227" spans="2:27">
      <c r="B227">
        <v>10046444</v>
      </c>
      <c r="C227">
        <v>400</v>
      </c>
      <c r="D227">
        <v>2</v>
      </c>
      <c r="E227">
        <v>40</v>
      </c>
      <c r="F227">
        <v>62</v>
      </c>
      <c r="G227" t="s">
        <v>356</v>
      </c>
      <c r="I227" t="s">
        <v>541</v>
      </c>
      <c r="J227">
        <v>33049910</v>
      </c>
      <c r="K227">
        <v>3337871324858</v>
      </c>
      <c r="L227" t="s">
        <v>995</v>
      </c>
      <c r="M227">
        <v>1</v>
      </c>
      <c r="N227">
        <v>1</v>
      </c>
      <c r="O227">
        <v>84.9</v>
      </c>
      <c r="P227">
        <v>69.59</v>
      </c>
      <c r="Q227">
        <v>77.23</v>
      </c>
      <c r="R227">
        <v>80.45</v>
      </c>
      <c r="S227">
        <v>5.5</v>
      </c>
      <c r="T227">
        <v>-4.42</v>
      </c>
      <c r="U227">
        <v>8</v>
      </c>
      <c r="V227">
        <v>-6.44</v>
      </c>
      <c r="W227">
        <v>15.31</v>
      </c>
      <c r="Y227">
        <v>5</v>
      </c>
      <c r="Z227">
        <v>2</v>
      </c>
      <c r="AA227" t="s">
        <v>942</v>
      </c>
    </row>
    <row r="228" spans="2:27">
      <c r="B228">
        <v>10046444</v>
      </c>
      <c r="C228">
        <v>400</v>
      </c>
      <c r="D228">
        <v>2</v>
      </c>
      <c r="E228">
        <v>40</v>
      </c>
      <c r="F228">
        <v>62</v>
      </c>
      <c r="G228" t="s">
        <v>195</v>
      </c>
      <c r="I228" t="s">
        <v>521</v>
      </c>
      <c r="J228">
        <v>33072010</v>
      </c>
      <c r="K228">
        <v>3337871320362</v>
      </c>
      <c r="L228" t="s">
        <v>996</v>
      </c>
      <c r="M228">
        <v>1</v>
      </c>
      <c r="N228">
        <v>1</v>
      </c>
      <c r="O228">
        <v>39.590000000000003</v>
      </c>
      <c r="P228">
        <v>39.590000000000003</v>
      </c>
      <c r="Q228">
        <v>43.94</v>
      </c>
      <c r="R228">
        <v>45.77</v>
      </c>
      <c r="S228">
        <v>5.5</v>
      </c>
      <c r="T228">
        <v>-2.52</v>
      </c>
      <c r="U228">
        <v>8</v>
      </c>
      <c r="V228">
        <v>-3.66</v>
      </c>
      <c r="Y228">
        <v>5</v>
      </c>
      <c r="Z228">
        <v>2</v>
      </c>
      <c r="AA228" t="s">
        <v>942</v>
      </c>
    </row>
    <row r="229" spans="2:27">
      <c r="B229">
        <v>10046444</v>
      </c>
      <c r="C229">
        <v>400</v>
      </c>
      <c r="D229">
        <v>2</v>
      </c>
      <c r="E229">
        <v>40</v>
      </c>
      <c r="F229">
        <v>62</v>
      </c>
      <c r="G229" t="s">
        <v>181</v>
      </c>
      <c r="I229" t="s">
        <v>519</v>
      </c>
      <c r="J229">
        <v>33072010</v>
      </c>
      <c r="K229">
        <v>3337871325671</v>
      </c>
      <c r="L229" t="s">
        <v>997</v>
      </c>
      <c r="M229">
        <v>1</v>
      </c>
      <c r="N229">
        <v>1</v>
      </c>
      <c r="O229">
        <v>41.28</v>
      </c>
      <c r="P229">
        <v>41.28</v>
      </c>
      <c r="Q229">
        <v>45.82</v>
      </c>
      <c r="R229">
        <v>47.73</v>
      </c>
      <c r="S229">
        <v>5.5</v>
      </c>
      <c r="T229">
        <v>-2.63</v>
      </c>
      <c r="U229">
        <v>8</v>
      </c>
      <c r="V229">
        <v>-3.82</v>
      </c>
      <c r="Y229">
        <v>5</v>
      </c>
      <c r="Z229">
        <v>2</v>
      </c>
      <c r="AA229" t="s">
        <v>942</v>
      </c>
    </row>
    <row r="230" spans="2:27">
      <c r="B230">
        <v>10046444</v>
      </c>
      <c r="C230">
        <v>400</v>
      </c>
      <c r="D230">
        <v>2</v>
      </c>
      <c r="E230">
        <v>40</v>
      </c>
      <c r="F230">
        <v>62</v>
      </c>
      <c r="G230" t="s">
        <v>884</v>
      </c>
      <c r="I230" t="s">
        <v>543</v>
      </c>
      <c r="J230">
        <v>33049910</v>
      </c>
      <c r="K230">
        <v>3337875414111</v>
      </c>
      <c r="L230" t="s">
        <v>998</v>
      </c>
      <c r="M230">
        <v>1</v>
      </c>
      <c r="N230">
        <v>1</v>
      </c>
      <c r="O230">
        <v>56.569999999999993</v>
      </c>
      <c r="P230">
        <v>46.37</v>
      </c>
      <c r="Q230">
        <v>51.47</v>
      </c>
      <c r="R230">
        <v>53.61</v>
      </c>
      <c r="S230">
        <v>5.5</v>
      </c>
      <c r="T230">
        <v>-2.95</v>
      </c>
      <c r="U230">
        <v>8</v>
      </c>
      <c r="V230">
        <v>-4.29</v>
      </c>
      <c r="W230">
        <v>10.199999999999999</v>
      </c>
      <c r="Y230">
        <v>5</v>
      </c>
      <c r="Z230">
        <v>2</v>
      </c>
      <c r="AA230" t="s">
        <v>942</v>
      </c>
    </row>
    <row r="231" spans="2:27">
      <c r="B231">
        <v>10046444</v>
      </c>
      <c r="C231">
        <v>400</v>
      </c>
      <c r="D231">
        <v>2</v>
      </c>
      <c r="E231">
        <v>40</v>
      </c>
      <c r="F231">
        <v>62</v>
      </c>
      <c r="G231" t="s">
        <v>697</v>
      </c>
      <c r="I231" t="s">
        <v>698</v>
      </c>
      <c r="J231">
        <v>33049910</v>
      </c>
      <c r="K231">
        <v>3337875483940</v>
      </c>
      <c r="L231" t="s">
        <v>999</v>
      </c>
      <c r="M231">
        <v>1</v>
      </c>
      <c r="N231">
        <v>1</v>
      </c>
      <c r="O231">
        <v>144.37</v>
      </c>
      <c r="P231">
        <v>118.34</v>
      </c>
      <c r="Q231">
        <v>131.33000000000001</v>
      </c>
      <c r="R231">
        <v>136.80000000000001</v>
      </c>
      <c r="S231">
        <v>5.5</v>
      </c>
      <c r="T231">
        <v>-7.52</v>
      </c>
      <c r="U231">
        <v>8</v>
      </c>
      <c r="V231">
        <v>-10.94</v>
      </c>
      <c r="W231">
        <v>26.03</v>
      </c>
      <c r="Y231">
        <v>5</v>
      </c>
      <c r="Z231">
        <v>2</v>
      </c>
      <c r="AA231" t="s">
        <v>942</v>
      </c>
    </row>
    <row r="232" spans="2:27">
      <c r="B232">
        <v>10046444</v>
      </c>
      <c r="C232">
        <v>400</v>
      </c>
      <c r="D232">
        <v>2</v>
      </c>
      <c r="E232">
        <v>40</v>
      </c>
      <c r="F232">
        <v>62</v>
      </c>
      <c r="G232" t="s">
        <v>888</v>
      </c>
      <c r="I232" t="s">
        <v>748</v>
      </c>
      <c r="J232">
        <v>33049910</v>
      </c>
      <c r="K232">
        <v>3337875492812</v>
      </c>
      <c r="L232" t="s">
        <v>1000</v>
      </c>
      <c r="M232">
        <v>1</v>
      </c>
      <c r="N232">
        <v>1</v>
      </c>
      <c r="O232">
        <v>90.56</v>
      </c>
      <c r="P232">
        <v>74.23</v>
      </c>
      <c r="Q232">
        <v>82.38</v>
      </c>
      <c r="R232">
        <v>85.81</v>
      </c>
      <c r="S232">
        <v>5.5</v>
      </c>
      <c r="T232">
        <v>-4.72</v>
      </c>
      <c r="U232">
        <v>8</v>
      </c>
      <c r="V232">
        <v>-6.86</v>
      </c>
      <c r="W232">
        <v>16.329999999999998</v>
      </c>
      <c r="Y232">
        <v>6</v>
      </c>
      <c r="Z232">
        <v>2</v>
      </c>
      <c r="AA232" t="s">
        <v>942</v>
      </c>
    </row>
    <row r="233" spans="2:27">
      <c r="B233">
        <v>10046444</v>
      </c>
      <c r="C233">
        <v>400</v>
      </c>
      <c r="D233">
        <v>2</v>
      </c>
      <c r="E233">
        <v>40</v>
      </c>
      <c r="F233">
        <v>62</v>
      </c>
      <c r="G233" t="s">
        <v>764</v>
      </c>
      <c r="I233" t="s">
        <v>765</v>
      </c>
      <c r="J233">
        <v>33049910</v>
      </c>
      <c r="K233">
        <v>3337875533713</v>
      </c>
      <c r="L233" t="s">
        <v>1001</v>
      </c>
      <c r="M233">
        <v>8</v>
      </c>
      <c r="N233">
        <v>8</v>
      </c>
      <c r="O233">
        <v>11.27</v>
      </c>
      <c r="P233">
        <v>9.24</v>
      </c>
      <c r="Q233">
        <v>10.25</v>
      </c>
      <c r="R233">
        <v>10.68</v>
      </c>
      <c r="S233">
        <v>5.5</v>
      </c>
      <c r="T233">
        <v>-0.59</v>
      </c>
      <c r="U233">
        <v>8</v>
      </c>
      <c r="V233">
        <v>-0.86</v>
      </c>
      <c r="W233">
        <v>2.0299999999999998</v>
      </c>
      <c r="Y233">
        <v>3</v>
      </c>
      <c r="Z233">
        <v>2</v>
      </c>
      <c r="AA233" t="s">
        <v>942</v>
      </c>
    </row>
    <row r="234" spans="2:27">
      <c r="B234">
        <v>10046444</v>
      </c>
      <c r="C234">
        <v>400</v>
      </c>
      <c r="D234">
        <v>2</v>
      </c>
      <c r="E234">
        <v>40</v>
      </c>
      <c r="F234">
        <v>62</v>
      </c>
      <c r="G234" t="s">
        <v>766</v>
      </c>
      <c r="I234" t="s">
        <v>769</v>
      </c>
      <c r="J234">
        <v>33049910</v>
      </c>
      <c r="K234">
        <v>3337875533768</v>
      </c>
      <c r="L234" t="s">
        <v>1002</v>
      </c>
      <c r="M234">
        <v>8</v>
      </c>
      <c r="N234">
        <v>8</v>
      </c>
      <c r="O234">
        <v>11.27</v>
      </c>
      <c r="P234">
        <v>9.24</v>
      </c>
      <c r="Q234">
        <v>10.25</v>
      </c>
      <c r="R234">
        <v>10.68</v>
      </c>
      <c r="S234">
        <v>5.5</v>
      </c>
      <c r="T234">
        <v>-0.59</v>
      </c>
      <c r="U234">
        <v>8</v>
      </c>
      <c r="V234">
        <v>-0.86</v>
      </c>
      <c r="W234">
        <v>2.0299999999999998</v>
      </c>
      <c r="Y234">
        <v>3</v>
      </c>
      <c r="Z234">
        <v>2</v>
      </c>
      <c r="AA234" t="s">
        <v>942</v>
      </c>
    </row>
    <row r="235" spans="2:27">
      <c r="B235">
        <v>10046444</v>
      </c>
      <c r="C235">
        <v>400</v>
      </c>
      <c r="D235">
        <v>2</v>
      </c>
      <c r="E235">
        <v>40</v>
      </c>
      <c r="F235">
        <v>62</v>
      </c>
      <c r="G235" t="s">
        <v>768</v>
      </c>
      <c r="I235" t="s">
        <v>767</v>
      </c>
      <c r="J235">
        <v>33049910</v>
      </c>
      <c r="K235">
        <v>3337875533799</v>
      </c>
      <c r="L235" t="s">
        <v>1003</v>
      </c>
      <c r="M235">
        <v>8</v>
      </c>
      <c r="N235">
        <v>8</v>
      </c>
      <c r="O235">
        <v>11.27</v>
      </c>
      <c r="P235">
        <v>9.24</v>
      </c>
      <c r="Q235">
        <v>10.25</v>
      </c>
      <c r="R235">
        <v>10.68</v>
      </c>
      <c r="S235">
        <v>5.5</v>
      </c>
      <c r="T235">
        <v>-0.59</v>
      </c>
      <c r="U235">
        <v>8</v>
      </c>
      <c r="V235">
        <v>-0.86</v>
      </c>
      <c r="W235">
        <v>2.0299999999999998</v>
      </c>
      <c r="Y235">
        <v>3</v>
      </c>
      <c r="Z235">
        <v>2</v>
      </c>
      <c r="AA235" t="s">
        <v>942</v>
      </c>
    </row>
    <row r="236" spans="2:27">
      <c r="B236">
        <v>10046444</v>
      </c>
      <c r="C236">
        <v>400</v>
      </c>
      <c r="D236">
        <v>2</v>
      </c>
      <c r="E236">
        <v>40</v>
      </c>
      <c r="F236">
        <v>62</v>
      </c>
      <c r="G236" t="s">
        <v>755</v>
      </c>
      <c r="I236" t="s">
        <v>756</v>
      </c>
      <c r="J236">
        <v>33049910</v>
      </c>
      <c r="K236">
        <v>3337875543248</v>
      </c>
      <c r="L236" t="s">
        <v>1004</v>
      </c>
      <c r="M236">
        <v>1</v>
      </c>
      <c r="N236">
        <v>1</v>
      </c>
      <c r="O236">
        <v>84.9</v>
      </c>
      <c r="P236">
        <v>69.59</v>
      </c>
      <c r="Q236">
        <v>77.23</v>
      </c>
      <c r="R236">
        <v>80.45</v>
      </c>
      <c r="S236">
        <v>5.5</v>
      </c>
      <c r="T236">
        <v>-4.42</v>
      </c>
      <c r="U236">
        <v>8</v>
      </c>
      <c r="V236">
        <v>-6.44</v>
      </c>
      <c r="W236">
        <v>15.31</v>
      </c>
      <c r="Y236">
        <v>5</v>
      </c>
      <c r="Z236">
        <v>2</v>
      </c>
      <c r="AA236" t="s">
        <v>942</v>
      </c>
    </row>
    <row r="237" spans="2:27">
      <c r="B237">
        <v>10046444</v>
      </c>
      <c r="C237">
        <v>400</v>
      </c>
      <c r="D237">
        <v>2</v>
      </c>
      <c r="E237">
        <v>40</v>
      </c>
      <c r="F237">
        <v>62</v>
      </c>
      <c r="G237" t="s">
        <v>753</v>
      </c>
      <c r="I237" t="s">
        <v>1005</v>
      </c>
      <c r="J237">
        <v>33049910</v>
      </c>
      <c r="K237">
        <v>3337875551724</v>
      </c>
      <c r="L237" t="s">
        <v>1006</v>
      </c>
      <c r="M237">
        <v>1</v>
      </c>
      <c r="N237">
        <v>1</v>
      </c>
      <c r="O237">
        <v>113.22</v>
      </c>
      <c r="P237">
        <v>92.8</v>
      </c>
      <c r="Q237">
        <v>102.99</v>
      </c>
      <c r="R237">
        <v>107.28</v>
      </c>
      <c r="S237">
        <v>5.5</v>
      </c>
      <c r="T237">
        <v>-5.9</v>
      </c>
      <c r="U237">
        <v>8</v>
      </c>
      <c r="V237">
        <v>-8.58</v>
      </c>
      <c r="W237">
        <v>20.420000000000002</v>
      </c>
      <c r="Y237">
        <v>5</v>
      </c>
      <c r="Z237">
        <v>2</v>
      </c>
      <c r="AA237" t="s">
        <v>942</v>
      </c>
    </row>
    <row r="238" spans="2:27">
      <c r="B238">
        <v>10046444</v>
      </c>
      <c r="C238">
        <v>400</v>
      </c>
      <c r="D238">
        <v>2</v>
      </c>
      <c r="E238">
        <v>40</v>
      </c>
      <c r="F238">
        <v>62</v>
      </c>
      <c r="G238" t="s">
        <v>398</v>
      </c>
      <c r="I238" t="s">
        <v>559</v>
      </c>
      <c r="J238">
        <v>34012010</v>
      </c>
      <c r="K238">
        <v>3337875414067</v>
      </c>
      <c r="L238" t="s">
        <v>1007</v>
      </c>
      <c r="M238">
        <v>1</v>
      </c>
      <c r="N238">
        <v>1</v>
      </c>
      <c r="O238">
        <v>49.43</v>
      </c>
      <c r="P238">
        <v>49.43</v>
      </c>
      <c r="Q238">
        <v>50.22</v>
      </c>
      <c r="R238">
        <v>52.31</v>
      </c>
      <c r="S238">
        <v>5.5</v>
      </c>
      <c r="T238">
        <v>-2.88</v>
      </c>
      <c r="Y238">
        <v>5</v>
      </c>
      <c r="Z238">
        <v>2</v>
      </c>
      <c r="AA238" t="s">
        <v>942</v>
      </c>
    </row>
    <row r="239" spans="2:27">
      <c r="B239">
        <v>10046444</v>
      </c>
      <c r="C239">
        <v>400</v>
      </c>
      <c r="D239">
        <v>2</v>
      </c>
      <c r="E239">
        <v>40</v>
      </c>
      <c r="F239">
        <v>62</v>
      </c>
      <c r="G239" t="s">
        <v>816</v>
      </c>
      <c r="I239" t="s">
        <v>817</v>
      </c>
      <c r="J239">
        <v>33051000</v>
      </c>
      <c r="K239">
        <v>3337875563567</v>
      </c>
      <c r="L239" t="s">
        <v>1008</v>
      </c>
      <c r="M239">
        <v>1</v>
      </c>
      <c r="N239">
        <v>1</v>
      </c>
      <c r="O239">
        <v>45.25</v>
      </c>
      <c r="P239">
        <v>45.25</v>
      </c>
      <c r="Q239">
        <v>50.22</v>
      </c>
      <c r="R239">
        <v>52.31</v>
      </c>
      <c r="S239">
        <v>5.5</v>
      </c>
      <c r="T239">
        <v>-2.88</v>
      </c>
      <c r="U239">
        <v>8</v>
      </c>
      <c r="V239">
        <v>-4.18</v>
      </c>
      <c r="Y239">
        <v>3</v>
      </c>
      <c r="Z239">
        <v>2</v>
      </c>
      <c r="AA239" t="s">
        <v>942</v>
      </c>
    </row>
    <row r="240" spans="2:27">
      <c r="B240">
        <v>10046444</v>
      </c>
      <c r="C240">
        <v>400</v>
      </c>
      <c r="D240">
        <v>2</v>
      </c>
      <c r="E240">
        <v>41</v>
      </c>
      <c r="F240">
        <v>62</v>
      </c>
      <c r="G240">
        <v>17171217</v>
      </c>
      <c r="I240" t="s">
        <v>482</v>
      </c>
      <c r="J240">
        <v>33049910</v>
      </c>
      <c r="K240">
        <v>3433422404397</v>
      </c>
      <c r="L240" t="s">
        <v>1039</v>
      </c>
      <c r="M240">
        <v>1</v>
      </c>
      <c r="N240">
        <v>1</v>
      </c>
      <c r="O240">
        <v>37.76</v>
      </c>
      <c r="P240">
        <v>30.95</v>
      </c>
      <c r="Q240">
        <v>36.01</v>
      </c>
      <c r="R240">
        <v>37.51</v>
      </c>
      <c r="S240">
        <v>9.5</v>
      </c>
      <c r="T240">
        <v>-3.56</v>
      </c>
      <c r="U240">
        <v>8</v>
      </c>
      <c r="V240">
        <v>-3</v>
      </c>
      <c r="W240">
        <v>6.81</v>
      </c>
      <c r="Y240">
        <v>5</v>
      </c>
      <c r="Z240">
        <v>2</v>
      </c>
      <c r="AA240" t="s">
        <v>942</v>
      </c>
    </row>
    <row r="241" spans="2:27">
      <c r="B241">
        <v>10046444</v>
      </c>
      <c r="C241">
        <v>400</v>
      </c>
      <c r="D241">
        <v>2</v>
      </c>
      <c r="E241">
        <v>41</v>
      </c>
      <c r="F241">
        <v>62</v>
      </c>
      <c r="G241">
        <v>17971197</v>
      </c>
      <c r="I241" t="s">
        <v>483</v>
      </c>
      <c r="J241">
        <v>33049910</v>
      </c>
      <c r="K241">
        <v>3433422403765</v>
      </c>
      <c r="L241" t="s">
        <v>1040</v>
      </c>
      <c r="M241">
        <v>1</v>
      </c>
      <c r="N241">
        <v>1</v>
      </c>
      <c r="O241">
        <v>29.659999999999997</v>
      </c>
      <c r="P241">
        <v>24.31</v>
      </c>
      <c r="Q241">
        <v>28.29</v>
      </c>
      <c r="R241">
        <v>29.47</v>
      </c>
      <c r="S241">
        <v>9.5</v>
      </c>
      <c r="T241">
        <v>-2.8</v>
      </c>
      <c r="U241">
        <v>8</v>
      </c>
      <c r="V241">
        <v>-2.36</v>
      </c>
      <c r="W241">
        <v>5.35</v>
      </c>
      <c r="Y241">
        <v>5</v>
      </c>
      <c r="Z241">
        <v>2</v>
      </c>
      <c r="AA241" t="s">
        <v>942</v>
      </c>
    </row>
    <row r="242" spans="2:27">
      <c r="B242">
        <v>10046444</v>
      </c>
      <c r="C242">
        <v>400</v>
      </c>
      <c r="D242">
        <v>2</v>
      </c>
      <c r="E242">
        <v>41</v>
      </c>
      <c r="F242">
        <v>62</v>
      </c>
      <c r="G242" t="s">
        <v>236</v>
      </c>
      <c r="I242" t="s">
        <v>1041</v>
      </c>
      <c r="J242">
        <v>33051000</v>
      </c>
      <c r="K242">
        <v>7896014179442</v>
      </c>
      <c r="L242" t="s">
        <v>1042</v>
      </c>
      <c r="M242">
        <v>1</v>
      </c>
      <c r="N242">
        <v>1</v>
      </c>
      <c r="O242">
        <v>44.55</v>
      </c>
      <c r="P242">
        <v>44.55</v>
      </c>
      <c r="Q242">
        <v>50.22</v>
      </c>
      <c r="R242">
        <v>54</v>
      </c>
      <c r="S242">
        <v>9.5</v>
      </c>
      <c r="T242">
        <v>-5.13</v>
      </c>
      <c r="U242">
        <v>8</v>
      </c>
      <c r="V242">
        <v>-4.32</v>
      </c>
      <c r="Y242">
        <v>5</v>
      </c>
      <c r="Z242">
        <v>5</v>
      </c>
    </row>
    <row r="243" spans="2:27">
      <c r="B243">
        <v>10046444</v>
      </c>
      <c r="C243">
        <v>400</v>
      </c>
      <c r="D243">
        <v>2</v>
      </c>
      <c r="E243">
        <v>41</v>
      </c>
      <c r="F243">
        <v>62</v>
      </c>
      <c r="G243" t="s">
        <v>1026</v>
      </c>
      <c r="I243" t="s">
        <v>1043</v>
      </c>
      <c r="J243">
        <v>34013000</v>
      </c>
      <c r="K243">
        <v>7896014179305</v>
      </c>
      <c r="L243" t="s">
        <v>1044</v>
      </c>
      <c r="M243">
        <v>1</v>
      </c>
      <c r="N243">
        <v>1</v>
      </c>
      <c r="O243">
        <v>24.41</v>
      </c>
      <c r="P243">
        <v>24.41</v>
      </c>
      <c r="Q243">
        <v>25.08</v>
      </c>
      <c r="R243">
        <v>26.97</v>
      </c>
      <c r="S243">
        <v>9.5</v>
      </c>
      <c r="T243">
        <v>-2.56</v>
      </c>
      <c r="Y243">
        <v>3</v>
      </c>
      <c r="Z243">
        <v>0</v>
      </c>
    </row>
    <row r="244" spans="2:27">
      <c r="B244">
        <v>10046444</v>
      </c>
      <c r="C244">
        <v>400</v>
      </c>
      <c r="D244">
        <v>2</v>
      </c>
      <c r="E244">
        <v>41</v>
      </c>
      <c r="F244">
        <v>62</v>
      </c>
      <c r="G244" t="s">
        <v>240</v>
      </c>
      <c r="I244" t="s">
        <v>241</v>
      </c>
      <c r="J244">
        <v>33049910</v>
      </c>
      <c r="K244">
        <v>7899026493094</v>
      </c>
      <c r="L244" t="s">
        <v>1045</v>
      </c>
      <c r="M244">
        <v>1</v>
      </c>
      <c r="N244">
        <v>1</v>
      </c>
      <c r="O244">
        <v>66.87</v>
      </c>
      <c r="P244">
        <v>54.81</v>
      </c>
      <c r="Q244">
        <v>61.78</v>
      </c>
      <c r="R244">
        <v>66.430000000000007</v>
      </c>
      <c r="S244">
        <v>9.5</v>
      </c>
      <c r="T244">
        <v>-6.31</v>
      </c>
      <c r="U244">
        <v>8</v>
      </c>
      <c r="V244">
        <v>-5.31</v>
      </c>
      <c r="W244">
        <v>12.06</v>
      </c>
      <c r="Y244">
        <v>5</v>
      </c>
      <c r="Z244">
        <v>5</v>
      </c>
    </row>
    <row r="245" spans="2:27">
      <c r="B245">
        <v>10046444</v>
      </c>
      <c r="C245">
        <v>400</v>
      </c>
      <c r="D245">
        <v>2</v>
      </c>
      <c r="E245">
        <v>41</v>
      </c>
      <c r="F245">
        <v>62</v>
      </c>
      <c r="G245" t="s">
        <v>838</v>
      </c>
      <c r="I245" t="s">
        <v>839</v>
      </c>
      <c r="J245">
        <v>34012010</v>
      </c>
      <c r="K245">
        <v>7899026494749</v>
      </c>
      <c r="L245" t="s">
        <v>1046</v>
      </c>
      <c r="M245">
        <v>1</v>
      </c>
      <c r="N245">
        <v>1</v>
      </c>
      <c r="O245">
        <v>30.53</v>
      </c>
      <c r="P245">
        <v>30.53</v>
      </c>
      <c r="Q245">
        <v>31.37</v>
      </c>
      <c r="R245">
        <v>33.729999999999997</v>
      </c>
      <c r="S245">
        <v>9.5</v>
      </c>
      <c r="T245">
        <v>-3.2</v>
      </c>
      <c r="Y245">
        <v>5</v>
      </c>
      <c r="Z245">
        <v>5</v>
      </c>
    </row>
    <row r="246" spans="2:27">
      <c r="B246">
        <v>10046444</v>
      </c>
      <c r="C246">
        <v>400</v>
      </c>
      <c r="D246">
        <v>2</v>
      </c>
      <c r="E246">
        <v>41</v>
      </c>
      <c r="F246">
        <v>62</v>
      </c>
      <c r="G246" t="s">
        <v>840</v>
      </c>
      <c r="I246" t="s">
        <v>841</v>
      </c>
      <c r="J246">
        <v>34012010</v>
      </c>
      <c r="K246">
        <v>7899026494763</v>
      </c>
      <c r="L246" t="s">
        <v>1047</v>
      </c>
      <c r="M246">
        <v>1</v>
      </c>
      <c r="N246">
        <v>1</v>
      </c>
      <c r="O246">
        <v>20.13</v>
      </c>
      <c r="P246">
        <v>20.13</v>
      </c>
      <c r="Q246">
        <v>20.68</v>
      </c>
      <c r="R246">
        <v>22.24</v>
      </c>
      <c r="S246">
        <v>9.5</v>
      </c>
      <c r="T246">
        <v>-2.11</v>
      </c>
      <c r="Y246">
        <v>5</v>
      </c>
      <c r="Z246">
        <v>5</v>
      </c>
    </row>
    <row r="247" spans="2:27">
      <c r="B247">
        <v>10046444</v>
      </c>
      <c r="C247">
        <v>400</v>
      </c>
      <c r="D247">
        <v>2</v>
      </c>
      <c r="E247">
        <v>41</v>
      </c>
      <c r="F247">
        <v>62</v>
      </c>
      <c r="G247" t="s">
        <v>842</v>
      </c>
      <c r="I247" t="s">
        <v>843</v>
      </c>
      <c r="J247">
        <v>34012010</v>
      </c>
      <c r="K247">
        <v>7898587766029</v>
      </c>
      <c r="L247" t="s">
        <v>1048</v>
      </c>
      <c r="M247">
        <v>1</v>
      </c>
      <c r="N247">
        <v>1</v>
      </c>
      <c r="O247">
        <v>30.53</v>
      </c>
      <c r="P247">
        <v>30.53</v>
      </c>
      <c r="Q247">
        <v>31.37</v>
      </c>
      <c r="R247">
        <v>33.729999999999997</v>
      </c>
      <c r="S247">
        <v>9.5</v>
      </c>
      <c r="T247">
        <v>-3.2</v>
      </c>
      <c r="Y247">
        <v>5</v>
      </c>
      <c r="Z247">
        <v>5</v>
      </c>
    </row>
    <row r="248" spans="2:27">
      <c r="B248">
        <v>10046444</v>
      </c>
      <c r="C248">
        <v>400</v>
      </c>
      <c r="D248">
        <v>2</v>
      </c>
      <c r="E248">
        <v>41</v>
      </c>
      <c r="F248">
        <v>62</v>
      </c>
      <c r="G248" t="s">
        <v>844</v>
      </c>
      <c r="I248" t="s">
        <v>845</v>
      </c>
      <c r="J248">
        <v>34012010</v>
      </c>
      <c r="K248">
        <v>7898587766043</v>
      </c>
      <c r="L248" t="s">
        <v>1049</v>
      </c>
      <c r="M248">
        <v>1</v>
      </c>
      <c r="N248">
        <v>1</v>
      </c>
      <c r="O248">
        <v>20.13</v>
      </c>
      <c r="P248">
        <v>20.13</v>
      </c>
      <c r="Q248">
        <v>20.68</v>
      </c>
      <c r="R248">
        <v>22.24</v>
      </c>
      <c r="S248">
        <v>9.5</v>
      </c>
      <c r="T248">
        <v>-2.11</v>
      </c>
      <c r="Y248">
        <v>5</v>
      </c>
      <c r="Z248">
        <v>5</v>
      </c>
    </row>
    <row r="249" spans="2:27">
      <c r="B249">
        <v>10046444</v>
      </c>
      <c r="C249">
        <v>400</v>
      </c>
      <c r="D249">
        <v>2</v>
      </c>
      <c r="E249">
        <v>41</v>
      </c>
      <c r="F249">
        <v>62</v>
      </c>
      <c r="G249" t="s">
        <v>256</v>
      </c>
      <c r="I249" t="s">
        <v>1050</v>
      </c>
      <c r="J249" t="s">
        <v>897</v>
      </c>
      <c r="K249">
        <v>7899026436336</v>
      </c>
      <c r="L249" t="s">
        <v>1051</v>
      </c>
      <c r="M249">
        <v>1</v>
      </c>
      <c r="N249">
        <v>1</v>
      </c>
      <c r="O249">
        <v>54.48</v>
      </c>
      <c r="P249">
        <v>54.48</v>
      </c>
      <c r="Q249">
        <v>61.41</v>
      </c>
      <c r="R249">
        <v>66.03</v>
      </c>
      <c r="S249">
        <v>9.5</v>
      </c>
      <c r="T249">
        <v>-6.27</v>
      </c>
      <c r="U249">
        <v>8</v>
      </c>
      <c r="V249">
        <v>-5.28</v>
      </c>
      <c r="Y249">
        <v>5</v>
      </c>
      <c r="Z249">
        <v>5</v>
      </c>
    </row>
    <row r="250" spans="2:27">
      <c r="B250">
        <v>10046444</v>
      </c>
      <c r="C250">
        <v>400</v>
      </c>
      <c r="D250">
        <v>2</v>
      </c>
      <c r="E250">
        <v>41</v>
      </c>
      <c r="F250">
        <v>62</v>
      </c>
      <c r="G250" t="s">
        <v>280</v>
      </c>
      <c r="I250" t="s">
        <v>1052</v>
      </c>
      <c r="J250" t="s">
        <v>897</v>
      </c>
      <c r="K250">
        <v>7899706111829</v>
      </c>
      <c r="L250" t="s">
        <v>1053</v>
      </c>
      <c r="M250">
        <v>1</v>
      </c>
      <c r="N250">
        <v>1</v>
      </c>
      <c r="O250">
        <v>42.99</v>
      </c>
      <c r="P250">
        <v>42.99</v>
      </c>
      <c r="Q250">
        <v>48.46</v>
      </c>
      <c r="R250">
        <v>52.11</v>
      </c>
      <c r="S250">
        <v>9.5</v>
      </c>
      <c r="T250">
        <v>-4.95</v>
      </c>
      <c r="U250">
        <v>8</v>
      </c>
      <c r="V250">
        <v>-4.17</v>
      </c>
      <c r="Y250">
        <v>5</v>
      </c>
      <c r="Z250">
        <v>5</v>
      </c>
    </row>
    <row r="251" spans="2:27">
      <c r="B251">
        <v>10046444</v>
      </c>
      <c r="C251">
        <v>400</v>
      </c>
      <c r="D251">
        <v>2</v>
      </c>
      <c r="E251">
        <v>41</v>
      </c>
      <c r="F251">
        <v>62</v>
      </c>
      <c r="G251" t="s">
        <v>691</v>
      </c>
      <c r="I251" t="s">
        <v>1054</v>
      </c>
      <c r="J251" t="s">
        <v>897</v>
      </c>
      <c r="K251">
        <v>7899706111874</v>
      </c>
      <c r="L251" t="s">
        <v>1055</v>
      </c>
      <c r="M251">
        <v>1</v>
      </c>
      <c r="N251">
        <v>1</v>
      </c>
      <c r="O251">
        <v>34.39</v>
      </c>
      <c r="P251">
        <v>34.39</v>
      </c>
      <c r="Q251">
        <v>38.76</v>
      </c>
      <c r="R251">
        <v>41.68</v>
      </c>
      <c r="S251">
        <v>9.5</v>
      </c>
      <c r="T251">
        <v>-3.96</v>
      </c>
      <c r="U251">
        <v>8</v>
      </c>
      <c r="V251">
        <v>-3.33</v>
      </c>
      <c r="Y251">
        <v>5</v>
      </c>
      <c r="Z251">
        <v>5</v>
      </c>
    </row>
    <row r="252" spans="2:27">
      <c r="B252">
        <v>10046444</v>
      </c>
      <c r="C252">
        <v>400</v>
      </c>
      <c r="D252">
        <v>2</v>
      </c>
      <c r="E252">
        <v>41</v>
      </c>
      <c r="F252">
        <v>62</v>
      </c>
      <c r="G252" t="s">
        <v>1034</v>
      </c>
      <c r="I252" t="s">
        <v>1056</v>
      </c>
      <c r="J252" t="s">
        <v>897</v>
      </c>
      <c r="K252">
        <v>7899706120265</v>
      </c>
      <c r="L252" t="s">
        <v>1057</v>
      </c>
      <c r="M252">
        <v>1</v>
      </c>
      <c r="N252">
        <v>1</v>
      </c>
      <c r="O252">
        <v>48.74</v>
      </c>
      <c r="P252">
        <v>48.74</v>
      </c>
      <c r="Q252">
        <v>54.94</v>
      </c>
      <c r="R252">
        <v>59.08</v>
      </c>
      <c r="S252">
        <v>9.5</v>
      </c>
      <c r="T252">
        <v>-5.61</v>
      </c>
      <c r="U252">
        <v>8</v>
      </c>
      <c r="V252">
        <v>-4.7300000000000004</v>
      </c>
      <c r="Y252">
        <v>5</v>
      </c>
      <c r="Z252">
        <v>5</v>
      </c>
    </row>
    <row r="253" spans="2:27">
      <c r="B253">
        <v>10046444</v>
      </c>
      <c r="C253">
        <v>400</v>
      </c>
      <c r="D253">
        <v>2</v>
      </c>
      <c r="E253">
        <v>41</v>
      </c>
      <c r="F253">
        <v>62</v>
      </c>
      <c r="G253" t="s">
        <v>410</v>
      </c>
      <c r="I253" t="s">
        <v>411</v>
      </c>
      <c r="J253">
        <v>33049910</v>
      </c>
      <c r="K253">
        <v>7899706124805</v>
      </c>
      <c r="L253" t="s">
        <v>1058</v>
      </c>
      <c r="M253">
        <v>1</v>
      </c>
      <c r="N253">
        <v>1</v>
      </c>
      <c r="O253">
        <v>36.19</v>
      </c>
      <c r="P253">
        <v>29.66</v>
      </c>
      <c r="Q253">
        <v>33.44</v>
      </c>
      <c r="R253">
        <v>35.96</v>
      </c>
      <c r="S253">
        <v>9.5</v>
      </c>
      <c r="T253">
        <v>-3.42</v>
      </c>
      <c r="U253">
        <v>8</v>
      </c>
      <c r="V253">
        <v>-2.88</v>
      </c>
      <c r="W253">
        <v>6.53</v>
      </c>
      <c r="Y253">
        <v>5</v>
      </c>
      <c r="Z253">
        <v>5</v>
      </c>
    </row>
    <row r="254" spans="2:27">
      <c r="B254">
        <v>10046444</v>
      </c>
      <c r="C254">
        <v>400</v>
      </c>
      <c r="D254">
        <v>2</v>
      </c>
      <c r="E254">
        <v>41</v>
      </c>
      <c r="F254">
        <v>62</v>
      </c>
      <c r="G254" t="s">
        <v>407</v>
      </c>
      <c r="I254" t="s">
        <v>494</v>
      </c>
      <c r="J254">
        <v>33049910</v>
      </c>
      <c r="K254">
        <v>7899706124829</v>
      </c>
      <c r="L254" t="s">
        <v>1059</v>
      </c>
      <c r="M254">
        <v>1</v>
      </c>
      <c r="N254">
        <v>1</v>
      </c>
      <c r="O254">
        <v>19.45</v>
      </c>
      <c r="P254">
        <v>15.94</v>
      </c>
      <c r="Q254">
        <v>17.98</v>
      </c>
      <c r="R254">
        <v>19.329999999999998</v>
      </c>
      <c r="S254">
        <v>9.5</v>
      </c>
      <c r="T254">
        <v>-1.84</v>
      </c>
      <c r="U254">
        <v>8</v>
      </c>
      <c r="V254">
        <v>-1.55</v>
      </c>
      <c r="W254">
        <v>3.51</v>
      </c>
      <c r="Y254">
        <v>5</v>
      </c>
      <c r="Z254">
        <v>5</v>
      </c>
    </row>
    <row r="255" spans="2:27">
      <c r="B255">
        <v>10046444</v>
      </c>
      <c r="C255">
        <v>400</v>
      </c>
      <c r="D255">
        <v>2</v>
      </c>
      <c r="E255">
        <v>41</v>
      </c>
      <c r="F255">
        <v>62</v>
      </c>
      <c r="G255" t="s">
        <v>361</v>
      </c>
      <c r="I255" t="s">
        <v>408</v>
      </c>
      <c r="J255">
        <v>33049910</v>
      </c>
      <c r="K255">
        <v>7899706124874</v>
      </c>
      <c r="L255" t="s">
        <v>1060</v>
      </c>
      <c r="M255">
        <v>1</v>
      </c>
      <c r="N255">
        <v>1</v>
      </c>
      <c r="O255">
        <v>19.45</v>
      </c>
      <c r="P255">
        <v>15.94</v>
      </c>
      <c r="Q255">
        <v>17.98</v>
      </c>
      <c r="R255">
        <v>19.329999999999998</v>
      </c>
      <c r="S255">
        <v>9.5</v>
      </c>
      <c r="T255">
        <v>-1.84</v>
      </c>
      <c r="U255">
        <v>8</v>
      </c>
      <c r="V255">
        <v>-1.55</v>
      </c>
      <c r="W255">
        <v>3.51</v>
      </c>
      <c r="Y255">
        <v>5</v>
      </c>
      <c r="Z255">
        <v>5</v>
      </c>
    </row>
    <row r="256" spans="2:27">
      <c r="B256">
        <v>10046444</v>
      </c>
      <c r="C256">
        <v>400</v>
      </c>
      <c r="D256">
        <v>2</v>
      </c>
      <c r="E256">
        <v>41</v>
      </c>
      <c r="F256">
        <v>62</v>
      </c>
      <c r="G256" t="s">
        <v>463</v>
      </c>
      <c r="I256" t="s">
        <v>1061</v>
      </c>
      <c r="J256">
        <v>33049910</v>
      </c>
      <c r="K256">
        <v>7899706127547</v>
      </c>
      <c r="L256" t="s">
        <v>1062</v>
      </c>
      <c r="M256">
        <v>1</v>
      </c>
      <c r="N256">
        <v>1</v>
      </c>
      <c r="O256">
        <v>33.4</v>
      </c>
      <c r="P256">
        <v>27.38</v>
      </c>
      <c r="Q256">
        <v>30.86</v>
      </c>
      <c r="R256">
        <v>33.18</v>
      </c>
      <c r="S256">
        <v>9.5</v>
      </c>
      <c r="T256">
        <v>-3.15</v>
      </c>
      <c r="U256">
        <v>8</v>
      </c>
      <c r="V256">
        <v>-2.65</v>
      </c>
      <c r="W256">
        <v>6.02</v>
      </c>
      <c r="Y256">
        <v>5</v>
      </c>
      <c r="Z256">
        <v>5</v>
      </c>
    </row>
    <row r="257" spans="2:26">
      <c r="B257">
        <v>10046444</v>
      </c>
      <c r="C257">
        <v>400</v>
      </c>
      <c r="D257">
        <v>2</v>
      </c>
      <c r="E257">
        <v>41</v>
      </c>
      <c r="F257">
        <v>62</v>
      </c>
      <c r="G257" t="s">
        <v>629</v>
      </c>
      <c r="I257" t="s">
        <v>630</v>
      </c>
      <c r="J257" t="s">
        <v>897</v>
      </c>
      <c r="K257">
        <v>7899706134217</v>
      </c>
      <c r="L257" t="s">
        <v>1063</v>
      </c>
      <c r="M257">
        <v>1</v>
      </c>
      <c r="N257">
        <v>1</v>
      </c>
      <c r="O257">
        <v>45.86</v>
      </c>
      <c r="P257">
        <v>45.86</v>
      </c>
      <c r="Q257">
        <v>51.7</v>
      </c>
      <c r="R257">
        <v>55.59</v>
      </c>
      <c r="S257">
        <v>9.5</v>
      </c>
      <c r="T257">
        <v>-5.28</v>
      </c>
      <c r="U257">
        <v>8</v>
      </c>
      <c r="V257">
        <v>-4.45</v>
      </c>
      <c r="Y257">
        <v>5</v>
      </c>
      <c r="Z257">
        <v>5</v>
      </c>
    </row>
    <row r="258" spans="2:26">
      <c r="B258">
        <v>10046444</v>
      </c>
      <c r="C258">
        <v>400</v>
      </c>
      <c r="D258">
        <v>2</v>
      </c>
      <c r="E258">
        <v>41</v>
      </c>
      <c r="F258">
        <v>62</v>
      </c>
      <c r="G258" t="s">
        <v>1035</v>
      </c>
      <c r="I258" t="s">
        <v>1064</v>
      </c>
      <c r="J258" t="s">
        <v>897</v>
      </c>
      <c r="K258">
        <v>7899706134231</v>
      </c>
      <c r="L258" t="s">
        <v>1065</v>
      </c>
      <c r="M258">
        <v>1</v>
      </c>
      <c r="N258">
        <v>1</v>
      </c>
      <c r="O258">
        <v>40.119999999999997</v>
      </c>
      <c r="P258">
        <v>40.119999999999997</v>
      </c>
      <c r="Q258">
        <v>45.23</v>
      </c>
      <c r="R258">
        <v>48.63</v>
      </c>
      <c r="S258">
        <v>9.5</v>
      </c>
      <c r="T258">
        <v>-4.62</v>
      </c>
      <c r="U258">
        <v>8</v>
      </c>
      <c r="V258">
        <v>-3.89</v>
      </c>
      <c r="Y258">
        <v>3</v>
      </c>
      <c r="Z258">
        <v>5</v>
      </c>
    </row>
    <row r="259" spans="2:26">
      <c r="B259">
        <v>10046444</v>
      </c>
      <c r="C259">
        <v>400</v>
      </c>
      <c r="D259">
        <v>2</v>
      </c>
      <c r="E259">
        <v>41</v>
      </c>
      <c r="F259">
        <v>62</v>
      </c>
      <c r="G259" t="s">
        <v>631</v>
      </c>
      <c r="I259" t="s">
        <v>628</v>
      </c>
      <c r="J259" t="s">
        <v>897</v>
      </c>
      <c r="K259">
        <v>7899706134279</v>
      </c>
      <c r="L259" t="s">
        <v>1066</v>
      </c>
      <c r="M259">
        <v>1</v>
      </c>
      <c r="N259">
        <v>1</v>
      </c>
      <c r="O259">
        <v>34.39</v>
      </c>
      <c r="P259">
        <v>34.39</v>
      </c>
      <c r="Q259">
        <v>38.76</v>
      </c>
      <c r="R259">
        <v>41.68</v>
      </c>
      <c r="S259">
        <v>9.5</v>
      </c>
      <c r="T259">
        <v>-3.96</v>
      </c>
      <c r="U259">
        <v>8</v>
      </c>
      <c r="V259">
        <v>-3.33</v>
      </c>
      <c r="Y259">
        <v>5</v>
      </c>
      <c r="Z259">
        <v>5</v>
      </c>
    </row>
    <row r="260" spans="2:26">
      <c r="B260">
        <v>10046444</v>
      </c>
      <c r="C260">
        <v>400</v>
      </c>
      <c r="D260">
        <v>2</v>
      </c>
      <c r="E260">
        <v>41</v>
      </c>
      <c r="F260">
        <v>62</v>
      </c>
      <c r="G260" t="s">
        <v>660</v>
      </c>
      <c r="I260" t="s">
        <v>1067</v>
      </c>
      <c r="J260" t="s">
        <v>897</v>
      </c>
      <c r="K260">
        <v>7899706134293</v>
      </c>
      <c r="L260" t="s">
        <v>1068</v>
      </c>
      <c r="M260">
        <v>1</v>
      </c>
      <c r="N260">
        <v>1</v>
      </c>
      <c r="O260">
        <v>28.64</v>
      </c>
      <c r="P260">
        <v>28.64</v>
      </c>
      <c r="Q260">
        <v>32.29</v>
      </c>
      <c r="R260">
        <v>34.72</v>
      </c>
      <c r="S260">
        <v>9.5</v>
      </c>
      <c r="T260">
        <v>-3.3</v>
      </c>
      <c r="U260">
        <v>8</v>
      </c>
      <c r="V260">
        <v>-2.78</v>
      </c>
      <c r="Y260">
        <v>5</v>
      </c>
      <c r="Z260">
        <v>5</v>
      </c>
    </row>
    <row r="261" spans="2:26">
      <c r="B261">
        <v>10046444</v>
      </c>
      <c r="C261">
        <v>400</v>
      </c>
      <c r="D261">
        <v>2</v>
      </c>
      <c r="E261">
        <v>41</v>
      </c>
      <c r="F261">
        <v>62</v>
      </c>
      <c r="G261" t="s">
        <v>632</v>
      </c>
      <c r="I261" t="s">
        <v>633</v>
      </c>
      <c r="J261" t="s">
        <v>897</v>
      </c>
      <c r="K261">
        <v>7899706135542</v>
      </c>
      <c r="L261" t="s">
        <v>1069</v>
      </c>
      <c r="M261">
        <v>1</v>
      </c>
      <c r="N261">
        <v>1</v>
      </c>
      <c r="O261">
        <v>48.74</v>
      </c>
      <c r="P261">
        <v>48.74</v>
      </c>
      <c r="Q261">
        <v>54.94</v>
      </c>
      <c r="R261">
        <v>59.08</v>
      </c>
      <c r="S261">
        <v>9.5</v>
      </c>
      <c r="T261">
        <v>-5.61</v>
      </c>
      <c r="U261">
        <v>8</v>
      </c>
      <c r="V261">
        <v>-4.7300000000000004</v>
      </c>
      <c r="Y261">
        <v>5</v>
      </c>
      <c r="Z261">
        <v>5</v>
      </c>
    </row>
    <row r="262" spans="2:26">
      <c r="B262">
        <v>10046444</v>
      </c>
      <c r="C262">
        <v>400</v>
      </c>
      <c r="D262">
        <v>2</v>
      </c>
      <c r="E262">
        <v>41</v>
      </c>
      <c r="F262">
        <v>62</v>
      </c>
      <c r="G262" t="s">
        <v>736</v>
      </c>
      <c r="I262" t="s">
        <v>1070</v>
      </c>
      <c r="J262" t="s">
        <v>897</v>
      </c>
      <c r="K262">
        <v>7899706137904</v>
      </c>
      <c r="L262" t="s">
        <v>1071</v>
      </c>
      <c r="M262">
        <v>1</v>
      </c>
      <c r="N262">
        <v>1</v>
      </c>
      <c r="O262">
        <v>45.86</v>
      </c>
      <c r="P262">
        <v>45.86</v>
      </c>
      <c r="Q262">
        <v>51.7</v>
      </c>
      <c r="R262">
        <v>55.59</v>
      </c>
      <c r="S262">
        <v>9.5</v>
      </c>
      <c r="T262">
        <v>-5.28</v>
      </c>
      <c r="U262">
        <v>8</v>
      </c>
      <c r="V262">
        <v>-4.45</v>
      </c>
      <c r="Y262">
        <v>5</v>
      </c>
      <c r="Z262">
        <v>5</v>
      </c>
    </row>
    <row r="263" spans="2:26">
      <c r="B263">
        <v>10046444</v>
      </c>
      <c r="C263">
        <v>400</v>
      </c>
      <c r="D263">
        <v>2</v>
      </c>
      <c r="E263">
        <v>41</v>
      </c>
      <c r="F263">
        <v>62</v>
      </c>
      <c r="G263" t="s">
        <v>738</v>
      </c>
      <c r="I263" t="s">
        <v>1072</v>
      </c>
      <c r="J263" t="s">
        <v>897</v>
      </c>
      <c r="K263">
        <v>7899706137928</v>
      </c>
      <c r="L263" t="s">
        <v>1073</v>
      </c>
      <c r="M263">
        <v>1</v>
      </c>
      <c r="N263">
        <v>1</v>
      </c>
      <c r="O263">
        <v>45.86</v>
      </c>
      <c r="P263">
        <v>45.86</v>
      </c>
      <c r="Q263">
        <v>51.7</v>
      </c>
      <c r="R263">
        <v>55.59</v>
      </c>
      <c r="S263">
        <v>9.5</v>
      </c>
      <c r="T263">
        <v>-5.28</v>
      </c>
      <c r="U263">
        <v>8</v>
      </c>
      <c r="V263">
        <v>-4.45</v>
      </c>
      <c r="Y263">
        <v>5</v>
      </c>
      <c r="Z263">
        <v>5</v>
      </c>
    </row>
    <row r="264" spans="2:26">
      <c r="B264">
        <v>10046444</v>
      </c>
      <c r="C264">
        <v>400</v>
      </c>
      <c r="D264">
        <v>2</v>
      </c>
      <c r="E264">
        <v>41</v>
      </c>
      <c r="F264">
        <v>62</v>
      </c>
      <c r="G264" t="s">
        <v>658</v>
      </c>
      <c r="I264" t="s">
        <v>659</v>
      </c>
      <c r="J264" t="s">
        <v>897</v>
      </c>
      <c r="K264">
        <v>7899706138352</v>
      </c>
      <c r="L264" t="s">
        <v>1074</v>
      </c>
      <c r="M264">
        <v>1</v>
      </c>
      <c r="N264">
        <v>1</v>
      </c>
      <c r="O264">
        <v>28.64</v>
      </c>
      <c r="P264">
        <v>28.64</v>
      </c>
      <c r="Q264">
        <v>32.29</v>
      </c>
      <c r="R264">
        <v>34.72</v>
      </c>
      <c r="S264">
        <v>9.5</v>
      </c>
      <c r="T264">
        <v>-3.3</v>
      </c>
      <c r="U264">
        <v>8</v>
      </c>
      <c r="V264">
        <v>-2.78</v>
      </c>
      <c r="Y264">
        <v>5</v>
      </c>
      <c r="Z264">
        <v>5</v>
      </c>
    </row>
    <row r="265" spans="2:26">
      <c r="B265">
        <v>10046444</v>
      </c>
      <c r="C265">
        <v>400</v>
      </c>
      <c r="D265">
        <v>2</v>
      </c>
      <c r="E265">
        <v>41</v>
      </c>
      <c r="F265">
        <v>62</v>
      </c>
      <c r="G265" t="s">
        <v>710</v>
      </c>
      <c r="I265" t="s">
        <v>711</v>
      </c>
      <c r="J265" t="s">
        <v>897</v>
      </c>
      <c r="K265">
        <v>7899706138390</v>
      </c>
      <c r="L265" t="s">
        <v>1075</v>
      </c>
      <c r="M265">
        <v>1</v>
      </c>
      <c r="N265">
        <v>1</v>
      </c>
      <c r="O265">
        <v>31.5</v>
      </c>
      <c r="P265">
        <v>31.5</v>
      </c>
      <c r="Q265">
        <v>35.520000000000003</v>
      </c>
      <c r="R265">
        <v>38.19</v>
      </c>
      <c r="S265">
        <v>9.5</v>
      </c>
      <c r="T265">
        <v>-3.63</v>
      </c>
      <c r="U265">
        <v>8</v>
      </c>
      <c r="V265">
        <v>-3.06</v>
      </c>
      <c r="Y265">
        <v>5</v>
      </c>
      <c r="Z265">
        <v>5</v>
      </c>
    </row>
    <row r="266" spans="2:26">
      <c r="B266">
        <v>10046444</v>
      </c>
      <c r="C266">
        <v>400</v>
      </c>
      <c r="D266">
        <v>2</v>
      </c>
      <c r="E266">
        <v>41</v>
      </c>
      <c r="F266">
        <v>62</v>
      </c>
      <c r="G266" t="s">
        <v>820</v>
      </c>
      <c r="I266" t="s">
        <v>821</v>
      </c>
      <c r="J266" t="s">
        <v>897</v>
      </c>
      <c r="K266">
        <v>7899706138918</v>
      </c>
      <c r="L266" t="s">
        <v>1076</v>
      </c>
      <c r="M266">
        <v>1</v>
      </c>
      <c r="N266">
        <v>1</v>
      </c>
      <c r="O266">
        <v>51.61</v>
      </c>
      <c r="P266">
        <v>51.61</v>
      </c>
      <c r="Q266">
        <v>58.17</v>
      </c>
      <c r="R266">
        <v>62.55</v>
      </c>
      <c r="S266">
        <v>9.5</v>
      </c>
      <c r="T266">
        <v>-5.94</v>
      </c>
      <c r="U266">
        <v>8</v>
      </c>
      <c r="V266">
        <v>-5</v>
      </c>
      <c r="Y266">
        <v>5</v>
      </c>
      <c r="Z266">
        <v>5</v>
      </c>
    </row>
    <row r="267" spans="2:26">
      <c r="B267">
        <v>10046444</v>
      </c>
      <c r="C267">
        <v>400</v>
      </c>
      <c r="D267">
        <v>2</v>
      </c>
      <c r="E267">
        <v>41</v>
      </c>
      <c r="F267">
        <v>62</v>
      </c>
      <c r="G267" t="s">
        <v>822</v>
      </c>
      <c r="I267" t="s">
        <v>823</v>
      </c>
      <c r="J267" t="s">
        <v>897</v>
      </c>
      <c r="K267">
        <v>7899706139151</v>
      </c>
      <c r="L267" t="s">
        <v>1077</v>
      </c>
      <c r="M267">
        <v>1</v>
      </c>
      <c r="N267">
        <v>1</v>
      </c>
      <c r="O267">
        <v>51.61</v>
      </c>
      <c r="P267">
        <v>51.61</v>
      </c>
      <c r="Q267">
        <v>58.17</v>
      </c>
      <c r="R267">
        <v>62.55</v>
      </c>
      <c r="S267">
        <v>9.5</v>
      </c>
      <c r="T267">
        <v>-5.94</v>
      </c>
      <c r="U267">
        <v>8</v>
      </c>
      <c r="V267">
        <v>-5</v>
      </c>
      <c r="Y267">
        <v>5</v>
      </c>
      <c r="Z267">
        <v>5</v>
      </c>
    </row>
    <row r="268" spans="2:26">
      <c r="B268">
        <v>10046444</v>
      </c>
      <c r="C268">
        <v>400</v>
      </c>
      <c r="D268">
        <v>2</v>
      </c>
      <c r="E268">
        <v>41</v>
      </c>
      <c r="F268">
        <v>62</v>
      </c>
      <c r="G268" t="s">
        <v>824</v>
      </c>
      <c r="I268" t="s">
        <v>825</v>
      </c>
      <c r="J268">
        <v>33049910</v>
      </c>
      <c r="K268">
        <v>7899706139212</v>
      </c>
      <c r="L268" t="s">
        <v>1078</v>
      </c>
      <c r="M268">
        <v>1</v>
      </c>
      <c r="N268">
        <v>1</v>
      </c>
      <c r="O268">
        <v>66.87</v>
      </c>
      <c r="P268">
        <v>54.81</v>
      </c>
      <c r="Q268">
        <v>61.78</v>
      </c>
      <c r="R268">
        <v>66.430000000000007</v>
      </c>
      <c r="S268">
        <v>9.5</v>
      </c>
      <c r="T268">
        <v>-6.31</v>
      </c>
      <c r="U268">
        <v>8</v>
      </c>
      <c r="V268">
        <v>-5.31</v>
      </c>
      <c r="W268">
        <v>12.06</v>
      </c>
      <c r="Y268">
        <v>5</v>
      </c>
      <c r="Z268">
        <v>5</v>
      </c>
    </row>
    <row r="269" spans="2:26">
      <c r="B269">
        <v>10046444</v>
      </c>
      <c r="C269">
        <v>400</v>
      </c>
      <c r="D269">
        <v>2</v>
      </c>
      <c r="E269">
        <v>41</v>
      </c>
      <c r="F269">
        <v>62</v>
      </c>
      <c r="G269" t="s">
        <v>728</v>
      </c>
      <c r="I269" t="s">
        <v>729</v>
      </c>
      <c r="J269" t="s">
        <v>897</v>
      </c>
      <c r="K269">
        <v>7899706141062</v>
      </c>
      <c r="L269" t="s">
        <v>1079</v>
      </c>
      <c r="M269">
        <v>1</v>
      </c>
      <c r="N269">
        <v>1</v>
      </c>
      <c r="O269">
        <v>44.55</v>
      </c>
      <c r="P269">
        <v>44.55</v>
      </c>
      <c r="Q269">
        <v>50.22</v>
      </c>
      <c r="R269">
        <v>54</v>
      </c>
      <c r="S269">
        <v>9.5</v>
      </c>
      <c r="T269">
        <v>-5.13</v>
      </c>
      <c r="U269">
        <v>8</v>
      </c>
      <c r="V269">
        <v>-4.32</v>
      </c>
      <c r="Y269">
        <v>5</v>
      </c>
      <c r="Z269">
        <v>5</v>
      </c>
    </row>
    <row r="270" spans="2:26">
      <c r="B270">
        <v>10046444</v>
      </c>
      <c r="C270">
        <v>400</v>
      </c>
      <c r="D270">
        <v>2</v>
      </c>
      <c r="E270">
        <v>41</v>
      </c>
      <c r="F270">
        <v>62</v>
      </c>
      <c r="G270" t="s">
        <v>1021</v>
      </c>
      <c r="I270" t="s">
        <v>1080</v>
      </c>
      <c r="J270">
        <v>3401119001</v>
      </c>
      <c r="K270">
        <v>7899706149198</v>
      </c>
      <c r="L270" t="s">
        <v>1081</v>
      </c>
      <c r="M270">
        <v>1</v>
      </c>
      <c r="N270">
        <v>1</v>
      </c>
      <c r="O270">
        <v>20.13</v>
      </c>
      <c r="P270">
        <v>20.13</v>
      </c>
      <c r="Q270">
        <v>20.68</v>
      </c>
      <c r="R270">
        <v>22.24</v>
      </c>
      <c r="S270">
        <v>9.5</v>
      </c>
      <c r="T270">
        <v>-2.11</v>
      </c>
      <c r="Y270">
        <v>3</v>
      </c>
      <c r="Z270">
        <v>0</v>
      </c>
    </row>
    <row r="271" spans="2:26">
      <c r="B271">
        <v>10046444</v>
      </c>
      <c r="C271">
        <v>400</v>
      </c>
      <c r="D271">
        <v>2</v>
      </c>
      <c r="E271">
        <v>41</v>
      </c>
      <c r="F271">
        <v>62</v>
      </c>
      <c r="G271" t="s">
        <v>1023</v>
      </c>
      <c r="I271" t="s">
        <v>847</v>
      </c>
      <c r="J271">
        <v>3401119001</v>
      </c>
      <c r="K271">
        <v>7899706149211</v>
      </c>
      <c r="L271" t="s">
        <v>1082</v>
      </c>
      <c r="M271">
        <v>1</v>
      </c>
      <c r="N271">
        <v>1</v>
      </c>
      <c r="O271">
        <v>20.13</v>
      </c>
      <c r="P271">
        <v>20.13</v>
      </c>
      <c r="Q271">
        <v>20.68</v>
      </c>
      <c r="R271">
        <v>22.24</v>
      </c>
      <c r="S271">
        <v>9.5</v>
      </c>
      <c r="T271">
        <v>-2.11</v>
      </c>
      <c r="Y271">
        <v>3</v>
      </c>
      <c r="Z271">
        <v>0</v>
      </c>
    </row>
    <row r="272" spans="2:26">
      <c r="B272">
        <v>10046444</v>
      </c>
      <c r="C272">
        <v>400</v>
      </c>
      <c r="D272">
        <v>2</v>
      </c>
      <c r="E272">
        <v>41</v>
      </c>
      <c r="F272">
        <v>62</v>
      </c>
      <c r="G272" t="s">
        <v>832</v>
      </c>
      <c r="I272" t="s">
        <v>833</v>
      </c>
      <c r="J272" t="s">
        <v>897</v>
      </c>
      <c r="K272">
        <v>7899706149457</v>
      </c>
      <c r="L272" t="s">
        <v>1083</v>
      </c>
      <c r="M272">
        <v>1</v>
      </c>
      <c r="N272">
        <v>1</v>
      </c>
      <c r="O272">
        <v>34.39</v>
      </c>
      <c r="P272">
        <v>34.39</v>
      </c>
      <c r="Q272">
        <v>38.76</v>
      </c>
      <c r="R272">
        <v>41.68</v>
      </c>
      <c r="S272">
        <v>9.5</v>
      </c>
      <c r="T272">
        <v>-3.96</v>
      </c>
      <c r="U272">
        <v>8</v>
      </c>
      <c r="V272">
        <v>-3.33</v>
      </c>
      <c r="Y272">
        <v>5</v>
      </c>
      <c r="Z272">
        <v>5</v>
      </c>
    </row>
    <row r="273" spans="2:27">
      <c r="B273">
        <v>10046444</v>
      </c>
      <c r="C273">
        <v>400</v>
      </c>
      <c r="D273">
        <v>2</v>
      </c>
      <c r="E273">
        <v>41</v>
      </c>
      <c r="F273">
        <v>62</v>
      </c>
      <c r="G273" t="s">
        <v>834</v>
      </c>
      <c r="I273" t="s">
        <v>835</v>
      </c>
      <c r="J273" t="s">
        <v>897</v>
      </c>
      <c r="K273">
        <v>7899706149471</v>
      </c>
      <c r="L273" t="s">
        <v>1084</v>
      </c>
      <c r="M273">
        <v>1</v>
      </c>
      <c r="N273">
        <v>1</v>
      </c>
      <c r="O273">
        <v>40.119999999999997</v>
      </c>
      <c r="P273">
        <v>40.119999999999997</v>
      </c>
      <c r="Q273">
        <v>45.23</v>
      </c>
      <c r="R273">
        <v>48.63</v>
      </c>
      <c r="S273">
        <v>9.5</v>
      </c>
      <c r="T273">
        <v>-4.62</v>
      </c>
      <c r="U273">
        <v>8</v>
      </c>
      <c r="V273">
        <v>-3.89</v>
      </c>
      <c r="Y273">
        <v>5</v>
      </c>
      <c r="Z273">
        <v>5</v>
      </c>
    </row>
    <row r="274" spans="2:27">
      <c r="B274">
        <v>10046444</v>
      </c>
      <c r="C274">
        <v>400</v>
      </c>
      <c r="D274">
        <v>2</v>
      </c>
      <c r="E274">
        <v>41</v>
      </c>
      <c r="F274">
        <v>62</v>
      </c>
      <c r="G274" t="s">
        <v>1028</v>
      </c>
      <c r="I274" t="s">
        <v>1085</v>
      </c>
      <c r="J274">
        <v>33049910</v>
      </c>
      <c r="K274">
        <v>7899706150293</v>
      </c>
      <c r="L274" t="s">
        <v>1086</v>
      </c>
      <c r="M274">
        <v>1</v>
      </c>
      <c r="N274">
        <v>1</v>
      </c>
      <c r="O274">
        <v>27.83</v>
      </c>
      <c r="P274">
        <v>22.81</v>
      </c>
      <c r="Q274">
        <v>25.71</v>
      </c>
      <c r="R274">
        <v>27.65</v>
      </c>
      <c r="S274">
        <v>9.5</v>
      </c>
      <c r="T274">
        <v>-2.63</v>
      </c>
      <c r="U274">
        <v>8</v>
      </c>
      <c r="V274">
        <v>-2.21</v>
      </c>
      <c r="W274">
        <v>5.0199999999999996</v>
      </c>
      <c r="Y274">
        <v>5</v>
      </c>
      <c r="Z274">
        <v>5</v>
      </c>
    </row>
    <row r="275" spans="2:27">
      <c r="B275">
        <v>10046444</v>
      </c>
      <c r="C275">
        <v>400</v>
      </c>
      <c r="D275">
        <v>2</v>
      </c>
      <c r="E275">
        <v>41</v>
      </c>
      <c r="F275">
        <v>62</v>
      </c>
      <c r="G275" t="s">
        <v>851</v>
      </c>
      <c r="I275" t="s">
        <v>852</v>
      </c>
      <c r="J275" t="s">
        <v>897</v>
      </c>
      <c r="K275">
        <v>7899706152280</v>
      </c>
      <c r="L275" t="s">
        <v>1087</v>
      </c>
      <c r="M275">
        <v>1</v>
      </c>
      <c r="N275">
        <v>1</v>
      </c>
      <c r="O275">
        <v>51.61</v>
      </c>
      <c r="P275">
        <v>51.61</v>
      </c>
      <c r="Q275">
        <v>58.17</v>
      </c>
      <c r="R275">
        <v>62.55</v>
      </c>
      <c r="S275">
        <v>9.5</v>
      </c>
      <c r="T275">
        <v>-5.94</v>
      </c>
      <c r="U275">
        <v>8</v>
      </c>
      <c r="V275">
        <v>-5</v>
      </c>
      <c r="Y275">
        <v>5</v>
      </c>
      <c r="Z275">
        <v>5</v>
      </c>
    </row>
    <row r="276" spans="2:27">
      <c r="B276">
        <v>10046444</v>
      </c>
      <c r="C276">
        <v>400</v>
      </c>
      <c r="D276">
        <v>2</v>
      </c>
      <c r="E276">
        <v>41</v>
      </c>
      <c r="F276">
        <v>62</v>
      </c>
      <c r="G276" t="s">
        <v>1032</v>
      </c>
      <c r="I276" t="s">
        <v>1088</v>
      </c>
      <c r="J276">
        <v>33051000</v>
      </c>
      <c r="K276">
        <v>7899706152860</v>
      </c>
      <c r="L276" t="s">
        <v>1089</v>
      </c>
      <c r="M276">
        <v>1</v>
      </c>
      <c r="N276">
        <v>1</v>
      </c>
      <c r="O276">
        <v>38.979999999999997</v>
      </c>
      <c r="P276">
        <v>38.979999999999997</v>
      </c>
      <c r="Q276">
        <v>43.94</v>
      </c>
      <c r="R276">
        <v>47.25</v>
      </c>
      <c r="S276">
        <v>9.5</v>
      </c>
      <c r="T276">
        <v>-4.49</v>
      </c>
      <c r="U276">
        <v>8</v>
      </c>
      <c r="V276">
        <v>-3.78</v>
      </c>
      <c r="Y276">
        <v>5</v>
      </c>
      <c r="Z276">
        <v>5</v>
      </c>
    </row>
    <row r="277" spans="2:27">
      <c r="B277">
        <v>10046444</v>
      </c>
      <c r="C277">
        <v>400</v>
      </c>
      <c r="D277">
        <v>2</v>
      </c>
      <c r="E277">
        <v>41</v>
      </c>
      <c r="F277">
        <v>62</v>
      </c>
      <c r="G277" t="s">
        <v>1033</v>
      </c>
      <c r="I277" t="s">
        <v>813</v>
      </c>
      <c r="J277">
        <v>33051000</v>
      </c>
      <c r="K277">
        <v>7899706154024</v>
      </c>
      <c r="L277" t="s">
        <v>1090</v>
      </c>
      <c r="M277">
        <v>1</v>
      </c>
      <c r="N277">
        <v>1</v>
      </c>
      <c r="O277">
        <v>50.13</v>
      </c>
      <c r="P277">
        <v>50.13</v>
      </c>
      <c r="Q277">
        <v>56.51</v>
      </c>
      <c r="R277">
        <v>60.76</v>
      </c>
      <c r="S277">
        <v>9.5</v>
      </c>
      <c r="T277">
        <v>-5.77</v>
      </c>
      <c r="U277">
        <v>8</v>
      </c>
      <c r="V277">
        <v>-4.8600000000000003</v>
      </c>
      <c r="Y277">
        <v>3</v>
      </c>
      <c r="Z277">
        <v>0</v>
      </c>
    </row>
    <row r="278" spans="2:27">
      <c r="B278">
        <v>10046444</v>
      </c>
      <c r="C278">
        <v>400</v>
      </c>
      <c r="D278">
        <v>2</v>
      </c>
      <c r="E278">
        <v>41</v>
      </c>
      <c r="F278">
        <v>62</v>
      </c>
      <c r="G278" t="s">
        <v>1024</v>
      </c>
      <c r="I278" t="s">
        <v>1091</v>
      </c>
      <c r="J278">
        <v>34012010</v>
      </c>
      <c r="K278">
        <v>7899706155021</v>
      </c>
      <c r="L278" t="s">
        <v>1092</v>
      </c>
      <c r="M278">
        <v>1</v>
      </c>
      <c r="N278">
        <v>1</v>
      </c>
      <c r="O278">
        <v>42.76</v>
      </c>
      <c r="P278">
        <v>42.76</v>
      </c>
      <c r="Q278">
        <v>43.94</v>
      </c>
      <c r="R278">
        <v>47.25</v>
      </c>
      <c r="S278">
        <v>9.5</v>
      </c>
      <c r="T278">
        <v>-4.49</v>
      </c>
      <c r="Y278">
        <v>5</v>
      </c>
      <c r="Z278">
        <v>5</v>
      </c>
    </row>
    <row r="279" spans="2:27">
      <c r="B279">
        <v>10046444</v>
      </c>
      <c r="C279">
        <v>400</v>
      </c>
      <c r="D279">
        <v>2</v>
      </c>
      <c r="E279">
        <v>41</v>
      </c>
      <c r="F279">
        <v>62</v>
      </c>
      <c r="G279" t="s">
        <v>1022</v>
      </c>
      <c r="I279" t="s">
        <v>1093</v>
      </c>
      <c r="J279">
        <v>34012010</v>
      </c>
      <c r="K279">
        <v>7899706155687</v>
      </c>
      <c r="L279" t="s">
        <v>1094</v>
      </c>
      <c r="M279">
        <v>1</v>
      </c>
      <c r="N279">
        <v>1</v>
      </c>
      <c r="O279">
        <v>24.41</v>
      </c>
      <c r="P279">
        <v>24.41</v>
      </c>
      <c r="Q279">
        <v>25.08</v>
      </c>
      <c r="R279">
        <v>26.97</v>
      </c>
      <c r="S279">
        <v>9.5</v>
      </c>
      <c r="T279">
        <v>-2.56</v>
      </c>
      <c r="Y279">
        <v>5</v>
      </c>
      <c r="Z279">
        <v>5</v>
      </c>
    </row>
    <row r="280" spans="2:27">
      <c r="B280">
        <v>10046444</v>
      </c>
      <c r="C280">
        <v>400</v>
      </c>
      <c r="D280">
        <v>2</v>
      </c>
      <c r="E280">
        <v>41</v>
      </c>
      <c r="F280">
        <v>62</v>
      </c>
      <c r="G280" t="s">
        <v>1029</v>
      </c>
      <c r="I280" t="s">
        <v>1095</v>
      </c>
      <c r="J280">
        <v>33049910</v>
      </c>
      <c r="K280">
        <v>7899706156974</v>
      </c>
      <c r="L280" t="s">
        <v>1096</v>
      </c>
      <c r="M280">
        <v>1</v>
      </c>
      <c r="N280">
        <v>1</v>
      </c>
      <c r="O280">
        <v>27.83</v>
      </c>
      <c r="P280">
        <v>22.81</v>
      </c>
      <c r="Q280">
        <v>25.71</v>
      </c>
      <c r="R280">
        <v>27.65</v>
      </c>
      <c r="S280">
        <v>9.5</v>
      </c>
      <c r="T280">
        <v>-2.63</v>
      </c>
      <c r="U280">
        <v>8</v>
      </c>
      <c r="V280">
        <v>-2.21</v>
      </c>
      <c r="W280">
        <v>5.0199999999999996</v>
      </c>
      <c r="Y280">
        <v>3</v>
      </c>
      <c r="Z280">
        <v>0</v>
      </c>
    </row>
    <row r="281" spans="2:27">
      <c r="B281">
        <v>10046444</v>
      </c>
      <c r="C281">
        <v>400</v>
      </c>
      <c r="D281">
        <v>2</v>
      </c>
      <c r="E281">
        <v>41</v>
      </c>
      <c r="F281">
        <v>62</v>
      </c>
      <c r="G281" t="s">
        <v>1031</v>
      </c>
      <c r="I281" t="s">
        <v>481</v>
      </c>
      <c r="J281">
        <v>33051000</v>
      </c>
      <c r="K281">
        <v>3337872411816</v>
      </c>
      <c r="L281" t="s">
        <v>1097</v>
      </c>
      <c r="M281">
        <v>1</v>
      </c>
      <c r="N281">
        <v>1</v>
      </c>
      <c r="O281">
        <v>48.56</v>
      </c>
      <c r="P281">
        <v>48.56</v>
      </c>
      <c r="Q281">
        <v>56.51</v>
      </c>
      <c r="R281">
        <v>58.86</v>
      </c>
      <c r="S281">
        <v>9.5</v>
      </c>
      <c r="T281">
        <v>-5.59</v>
      </c>
      <c r="U281">
        <v>8</v>
      </c>
      <c r="V281">
        <v>-4.71</v>
      </c>
      <c r="Y281">
        <v>5</v>
      </c>
      <c r="Z281">
        <v>2</v>
      </c>
      <c r="AA281" t="s">
        <v>942</v>
      </c>
    </row>
    <row r="282" spans="2:27">
      <c r="B282">
        <v>10046444</v>
      </c>
      <c r="C282">
        <v>400</v>
      </c>
      <c r="D282">
        <v>2</v>
      </c>
      <c r="E282">
        <v>41</v>
      </c>
      <c r="F282">
        <v>62</v>
      </c>
      <c r="G282" t="s">
        <v>413</v>
      </c>
      <c r="I282" t="s">
        <v>545</v>
      </c>
      <c r="J282">
        <v>33049910</v>
      </c>
      <c r="K282">
        <v>3433422404403</v>
      </c>
      <c r="L282" t="s">
        <v>1098</v>
      </c>
      <c r="M282">
        <v>1</v>
      </c>
      <c r="N282">
        <v>1</v>
      </c>
      <c r="O282">
        <v>48.57</v>
      </c>
      <c r="P282">
        <v>39.81</v>
      </c>
      <c r="Q282">
        <v>46.32</v>
      </c>
      <c r="R282">
        <v>48.25</v>
      </c>
      <c r="S282">
        <v>9.5</v>
      </c>
      <c r="T282">
        <v>-4.58</v>
      </c>
      <c r="U282">
        <v>8</v>
      </c>
      <c r="V282">
        <v>-3.86</v>
      </c>
      <c r="W282">
        <v>8.76</v>
      </c>
      <c r="Y282">
        <v>5</v>
      </c>
      <c r="Z282">
        <v>2</v>
      </c>
      <c r="AA282" t="s">
        <v>942</v>
      </c>
    </row>
    <row r="283" spans="2:27">
      <c r="B283">
        <v>10046444</v>
      </c>
      <c r="C283">
        <v>400</v>
      </c>
      <c r="D283">
        <v>2</v>
      </c>
      <c r="E283">
        <v>41</v>
      </c>
      <c r="F283">
        <v>62</v>
      </c>
      <c r="G283" t="s">
        <v>1030</v>
      </c>
      <c r="I283" t="s">
        <v>1099</v>
      </c>
      <c r="J283">
        <v>34013000</v>
      </c>
      <c r="K283">
        <v>3337872410338</v>
      </c>
      <c r="L283" t="s">
        <v>1100</v>
      </c>
      <c r="M283">
        <v>1</v>
      </c>
      <c r="N283">
        <v>1</v>
      </c>
      <c r="O283">
        <v>38.450000000000003</v>
      </c>
      <c r="P283">
        <v>38.450000000000003</v>
      </c>
      <c r="Q283">
        <v>40.79</v>
      </c>
      <c r="R283">
        <v>42.49</v>
      </c>
      <c r="S283">
        <v>9.5</v>
      </c>
      <c r="T283">
        <v>-4.04</v>
      </c>
      <c r="Y283">
        <v>5</v>
      </c>
      <c r="Z283">
        <v>2</v>
      </c>
      <c r="AA283" t="s">
        <v>942</v>
      </c>
    </row>
    <row r="284" spans="2:27">
      <c r="B284">
        <v>10046444</v>
      </c>
      <c r="C284">
        <v>400</v>
      </c>
      <c r="D284">
        <v>2</v>
      </c>
      <c r="E284">
        <v>41</v>
      </c>
      <c r="F284">
        <v>62</v>
      </c>
      <c r="G284" t="s">
        <v>296</v>
      </c>
      <c r="I284" t="s">
        <v>495</v>
      </c>
      <c r="J284">
        <v>33049910</v>
      </c>
      <c r="K284">
        <v>3337872420207</v>
      </c>
      <c r="L284" t="s">
        <v>1101</v>
      </c>
      <c r="M284">
        <v>1</v>
      </c>
      <c r="N284">
        <v>1</v>
      </c>
      <c r="O284">
        <v>70.17</v>
      </c>
      <c r="P284">
        <v>57.52</v>
      </c>
      <c r="Q284">
        <v>66.930000000000007</v>
      </c>
      <c r="R284">
        <v>69.72</v>
      </c>
      <c r="S284">
        <v>9.5</v>
      </c>
      <c r="T284">
        <v>-6.62</v>
      </c>
      <c r="U284">
        <v>8</v>
      </c>
      <c r="V284">
        <v>-5.58</v>
      </c>
      <c r="W284">
        <v>12.65</v>
      </c>
      <c r="Y284">
        <v>5</v>
      </c>
      <c r="Z284">
        <v>2</v>
      </c>
      <c r="AA284" t="s">
        <v>942</v>
      </c>
    </row>
    <row r="285" spans="2:27">
      <c r="B285">
        <v>10046444</v>
      </c>
      <c r="C285">
        <v>400</v>
      </c>
      <c r="D285">
        <v>2</v>
      </c>
      <c r="E285">
        <v>41</v>
      </c>
      <c r="F285">
        <v>62</v>
      </c>
      <c r="G285" t="s">
        <v>706</v>
      </c>
      <c r="I285" t="s">
        <v>707</v>
      </c>
      <c r="J285">
        <v>34013000</v>
      </c>
      <c r="K285">
        <v>3337872420696</v>
      </c>
      <c r="L285" t="s">
        <v>1102</v>
      </c>
      <c r="M285">
        <v>1</v>
      </c>
      <c r="N285">
        <v>1</v>
      </c>
      <c r="O285">
        <v>20.68</v>
      </c>
      <c r="P285">
        <v>20.68</v>
      </c>
      <c r="Q285">
        <v>21.94</v>
      </c>
      <c r="R285">
        <v>22.85</v>
      </c>
      <c r="S285">
        <v>9.5</v>
      </c>
      <c r="T285">
        <v>-2.17</v>
      </c>
      <c r="Y285">
        <v>5</v>
      </c>
      <c r="Z285">
        <v>2</v>
      </c>
      <c r="AA285" t="s">
        <v>942</v>
      </c>
    </row>
    <row r="286" spans="2:27">
      <c r="B286">
        <v>10046444</v>
      </c>
      <c r="C286">
        <v>400</v>
      </c>
      <c r="D286">
        <v>2</v>
      </c>
      <c r="E286">
        <v>41</v>
      </c>
      <c r="F286">
        <v>62</v>
      </c>
      <c r="G286" t="s">
        <v>422</v>
      </c>
      <c r="I286" t="s">
        <v>549</v>
      </c>
      <c r="J286">
        <v>33049910</v>
      </c>
      <c r="K286">
        <v>3337872414152</v>
      </c>
      <c r="L286" t="s">
        <v>1103</v>
      </c>
      <c r="M286">
        <v>1</v>
      </c>
      <c r="N286">
        <v>1</v>
      </c>
      <c r="O286">
        <v>102.59</v>
      </c>
      <c r="P286">
        <v>84.09</v>
      </c>
      <c r="Q286">
        <v>97.84</v>
      </c>
      <c r="R286">
        <v>101.92</v>
      </c>
      <c r="S286">
        <v>9.5</v>
      </c>
      <c r="T286">
        <v>-9.68</v>
      </c>
      <c r="U286">
        <v>8</v>
      </c>
      <c r="V286">
        <v>-8.15</v>
      </c>
      <c r="W286">
        <v>18.5</v>
      </c>
      <c r="Y286">
        <v>6</v>
      </c>
      <c r="Z286">
        <v>2</v>
      </c>
      <c r="AA286" t="s">
        <v>942</v>
      </c>
    </row>
    <row r="287" spans="2:27">
      <c r="B287">
        <v>10046444</v>
      </c>
      <c r="C287">
        <v>400</v>
      </c>
      <c r="D287">
        <v>2</v>
      </c>
      <c r="E287">
        <v>41</v>
      </c>
      <c r="F287">
        <v>62</v>
      </c>
      <c r="G287" t="s">
        <v>850</v>
      </c>
      <c r="I287" t="s">
        <v>554</v>
      </c>
      <c r="J287">
        <v>33049910</v>
      </c>
      <c r="K287">
        <v>3337872413063</v>
      </c>
      <c r="L287" t="s">
        <v>1104</v>
      </c>
      <c r="M287">
        <v>1</v>
      </c>
      <c r="N287">
        <v>1</v>
      </c>
      <c r="O287">
        <v>118.79</v>
      </c>
      <c r="P287">
        <v>97.37</v>
      </c>
      <c r="Q287">
        <v>113.3</v>
      </c>
      <c r="R287">
        <v>118.02</v>
      </c>
      <c r="S287">
        <v>9.5</v>
      </c>
      <c r="T287">
        <v>-11.21</v>
      </c>
      <c r="U287">
        <v>8</v>
      </c>
      <c r="V287">
        <v>-9.44</v>
      </c>
      <c r="W287">
        <v>21.42</v>
      </c>
      <c r="Y287">
        <v>5</v>
      </c>
      <c r="Z287">
        <v>2</v>
      </c>
      <c r="AA287" t="s">
        <v>942</v>
      </c>
    </row>
    <row r="288" spans="2:27">
      <c r="B288">
        <v>10046444</v>
      </c>
      <c r="C288">
        <v>400</v>
      </c>
      <c r="D288">
        <v>2</v>
      </c>
      <c r="E288">
        <v>41</v>
      </c>
      <c r="F288">
        <v>62</v>
      </c>
      <c r="G288" t="s">
        <v>469</v>
      </c>
      <c r="I288" t="s">
        <v>566</v>
      </c>
      <c r="J288">
        <v>33049910</v>
      </c>
      <c r="K288">
        <v>3337872412677</v>
      </c>
      <c r="L288" t="s">
        <v>1105</v>
      </c>
      <c r="M288">
        <v>1</v>
      </c>
      <c r="N288">
        <v>1</v>
      </c>
      <c r="O288">
        <v>113.4</v>
      </c>
      <c r="P288">
        <v>92.95</v>
      </c>
      <c r="Q288">
        <v>108.15</v>
      </c>
      <c r="R288">
        <v>112.66</v>
      </c>
      <c r="S288">
        <v>9.5</v>
      </c>
      <c r="T288">
        <v>-10.7</v>
      </c>
      <c r="U288">
        <v>8</v>
      </c>
      <c r="V288">
        <v>-9.01</v>
      </c>
      <c r="W288">
        <v>20.45</v>
      </c>
      <c r="Y288">
        <v>5</v>
      </c>
      <c r="Z288">
        <v>2</v>
      </c>
      <c r="AA288" t="s">
        <v>942</v>
      </c>
    </row>
    <row r="289" spans="2:27">
      <c r="B289">
        <v>10046444</v>
      </c>
      <c r="C289">
        <v>400</v>
      </c>
      <c r="D289">
        <v>2</v>
      </c>
      <c r="E289">
        <v>41</v>
      </c>
      <c r="F289">
        <v>62</v>
      </c>
      <c r="G289" t="s">
        <v>235</v>
      </c>
      <c r="I289" t="s">
        <v>485</v>
      </c>
      <c r="J289" t="s">
        <v>911</v>
      </c>
      <c r="K289">
        <v>3337872413520</v>
      </c>
      <c r="L289" t="s">
        <v>1106</v>
      </c>
      <c r="M289">
        <v>1</v>
      </c>
      <c r="N289">
        <v>1</v>
      </c>
      <c r="O289">
        <v>59.37</v>
      </c>
      <c r="P289">
        <v>48.66</v>
      </c>
      <c r="Q289">
        <v>56.62</v>
      </c>
      <c r="R289">
        <v>58.98</v>
      </c>
      <c r="S289">
        <v>9.5</v>
      </c>
      <c r="T289">
        <v>-5.6</v>
      </c>
      <c r="U289">
        <v>8</v>
      </c>
      <c r="V289">
        <v>-4.72</v>
      </c>
      <c r="W289">
        <v>10.71</v>
      </c>
      <c r="Y289">
        <v>5</v>
      </c>
      <c r="Z289">
        <v>2</v>
      </c>
      <c r="AA289" t="s">
        <v>942</v>
      </c>
    </row>
    <row r="290" spans="2:27">
      <c r="B290">
        <v>10046444</v>
      </c>
      <c r="C290">
        <v>400</v>
      </c>
      <c r="D290">
        <v>2</v>
      </c>
      <c r="E290">
        <v>41</v>
      </c>
      <c r="F290">
        <v>62</v>
      </c>
      <c r="G290" t="s">
        <v>420</v>
      </c>
      <c r="I290" t="s">
        <v>547</v>
      </c>
      <c r="J290">
        <v>33049910</v>
      </c>
      <c r="K290">
        <v>3337872413704</v>
      </c>
      <c r="L290" t="s">
        <v>1107</v>
      </c>
      <c r="M290">
        <v>1</v>
      </c>
      <c r="N290">
        <v>1</v>
      </c>
      <c r="O290">
        <v>118.79</v>
      </c>
      <c r="P290">
        <v>97.37</v>
      </c>
      <c r="Q290">
        <v>113.3</v>
      </c>
      <c r="R290">
        <v>118.02</v>
      </c>
      <c r="S290">
        <v>9.5</v>
      </c>
      <c r="T290">
        <v>-11.21</v>
      </c>
      <c r="U290">
        <v>8</v>
      </c>
      <c r="V290">
        <v>-9.44</v>
      </c>
      <c r="W290">
        <v>21.42</v>
      </c>
      <c r="Y290">
        <v>5</v>
      </c>
      <c r="Z290">
        <v>2</v>
      </c>
      <c r="AA290" t="s">
        <v>942</v>
      </c>
    </row>
    <row r="291" spans="2:27">
      <c r="B291">
        <v>10046444</v>
      </c>
      <c r="C291">
        <v>400</v>
      </c>
      <c r="D291">
        <v>2</v>
      </c>
      <c r="E291">
        <v>41</v>
      </c>
      <c r="F291">
        <v>62</v>
      </c>
      <c r="G291" t="s">
        <v>425</v>
      </c>
      <c r="I291" t="s">
        <v>553</v>
      </c>
      <c r="J291">
        <v>33049910</v>
      </c>
      <c r="K291">
        <v>3337872413728</v>
      </c>
      <c r="L291" t="s">
        <v>1108</v>
      </c>
      <c r="M291">
        <v>1</v>
      </c>
      <c r="N291">
        <v>1</v>
      </c>
      <c r="O291">
        <v>124.19999999999999</v>
      </c>
      <c r="P291">
        <v>101.8</v>
      </c>
      <c r="Q291">
        <v>118.45</v>
      </c>
      <c r="R291">
        <v>123.39</v>
      </c>
      <c r="S291">
        <v>9.5</v>
      </c>
      <c r="T291">
        <v>-11.72</v>
      </c>
      <c r="U291">
        <v>8</v>
      </c>
      <c r="V291">
        <v>-9.8699999999999992</v>
      </c>
      <c r="W291">
        <v>22.4</v>
      </c>
      <c r="Y291">
        <v>5</v>
      </c>
      <c r="Z291">
        <v>2</v>
      </c>
      <c r="AA291" t="s">
        <v>942</v>
      </c>
    </row>
    <row r="292" spans="2:27">
      <c r="B292">
        <v>10046444</v>
      </c>
      <c r="C292">
        <v>400</v>
      </c>
      <c r="D292">
        <v>2</v>
      </c>
      <c r="E292">
        <v>41</v>
      </c>
      <c r="F292">
        <v>62</v>
      </c>
      <c r="G292" t="s">
        <v>424</v>
      </c>
      <c r="I292" t="s">
        <v>552</v>
      </c>
      <c r="J292">
        <v>33049910</v>
      </c>
      <c r="K292">
        <v>3337872413735</v>
      </c>
      <c r="L292" t="s">
        <v>1109</v>
      </c>
      <c r="M292">
        <v>1</v>
      </c>
      <c r="N292">
        <v>1</v>
      </c>
      <c r="O292">
        <v>107.98</v>
      </c>
      <c r="P292">
        <v>88.51</v>
      </c>
      <c r="Q292">
        <v>102.99</v>
      </c>
      <c r="R292">
        <v>107.28</v>
      </c>
      <c r="S292">
        <v>9.5</v>
      </c>
      <c r="T292">
        <v>-10.19</v>
      </c>
      <c r="U292">
        <v>8</v>
      </c>
      <c r="V292">
        <v>-8.58</v>
      </c>
      <c r="W292">
        <v>19.47</v>
      </c>
      <c r="Y292">
        <v>5</v>
      </c>
      <c r="Z292">
        <v>2</v>
      </c>
      <c r="AA292" t="s">
        <v>942</v>
      </c>
    </row>
    <row r="293" spans="2:27">
      <c r="B293">
        <v>10046444</v>
      </c>
      <c r="C293">
        <v>400</v>
      </c>
      <c r="D293">
        <v>2</v>
      </c>
      <c r="E293">
        <v>41</v>
      </c>
      <c r="F293">
        <v>62</v>
      </c>
      <c r="G293" t="s">
        <v>1020</v>
      </c>
      <c r="I293" t="s">
        <v>548</v>
      </c>
      <c r="J293">
        <v>33049910</v>
      </c>
      <c r="K293">
        <v>3337872413971</v>
      </c>
      <c r="L293" t="s">
        <v>1110</v>
      </c>
      <c r="M293">
        <v>1</v>
      </c>
      <c r="N293">
        <v>1</v>
      </c>
      <c r="O293">
        <v>145.79</v>
      </c>
      <c r="P293">
        <v>119.5</v>
      </c>
      <c r="Q293">
        <v>139.06</v>
      </c>
      <c r="R293">
        <v>144.85</v>
      </c>
      <c r="S293">
        <v>9.5</v>
      </c>
      <c r="T293">
        <v>-13.76</v>
      </c>
      <c r="U293">
        <v>8</v>
      </c>
      <c r="V293">
        <v>-11.59</v>
      </c>
      <c r="W293">
        <v>26.29</v>
      </c>
      <c r="Y293">
        <v>5</v>
      </c>
      <c r="Z293">
        <v>2</v>
      </c>
      <c r="AA293" t="s">
        <v>942</v>
      </c>
    </row>
    <row r="294" spans="2:27">
      <c r="B294">
        <v>10046444</v>
      </c>
      <c r="C294">
        <v>400</v>
      </c>
      <c r="D294">
        <v>2</v>
      </c>
      <c r="E294">
        <v>41</v>
      </c>
      <c r="F294">
        <v>62</v>
      </c>
      <c r="G294" t="s">
        <v>465</v>
      </c>
      <c r="I294" t="s">
        <v>564</v>
      </c>
      <c r="J294">
        <v>33049910</v>
      </c>
      <c r="K294">
        <v>3337872414039</v>
      </c>
      <c r="L294" t="s">
        <v>1111</v>
      </c>
      <c r="M294">
        <v>1</v>
      </c>
      <c r="N294">
        <v>1</v>
      </c>
      <c r="O294">
        <v>107.98</v>
      </c>
      <c r="P294">
        <v>88.51</v>
      </c>
      <c r="Q294">
        <v>102.99</v>
      </c>
      <c r="R294">
        <v>107.28</v>
      </c>
      <c r="S294">
        <v>9.5</v>
      </c>
      <c r="T294">
        <v>-10.19</v>
      </c>
      <c r="U294">
        <v>8</v>
      </c>
      <c r="V294">
        <v>-8.58</v>
      </c>
      <c r="W294">
        <v>19.47</v>
      </c>
      <c r="Y294">
        <v>5</v>
      </c>
      <c r="Z294">
        <v>2</v>
      </c>
      <c r="AA294" t="s">
        <v>942</v>
      </c>
    </row>
    <row r="295" spans="2:27">
      <c r="B295">
        <v>10046444</v>
      </c>
      <c r="C295">
        <v>400</v>
      </c>
      <c r="D295">
        <v>2</v>
      </c>
      <c r="E295">
        <v>41</v>
      </c>
      <c r="F295">
        <v>62</v>
      </c>
      <c r="G295" t="s">
        <v>713</v>
      </c>
      <c r="I295" t="s">
        <v>641</v>
      </c>
      <c r="J295">
        <v>33049910</v>
      </c>
      <c r="K295">
        <v>3337872414053</v>
      </c>
      <c r="L295" t="s">
        <v>1112</v>
      </c>
      <c r="M295">
        <v>1</v>
      </c>
      <c r="N295">
        <v>1</v>
      </c>
      <c r="O295">
        <v>107.49</v>
      </c>
      <c r="P295">
        <v>88.11</v>
      </c>
      <c r="Q295">
        <v>102.53</v>
      </c>
      <c r="R295">
        <v>106.8</v>
      </c>
      <c r="S295">
        <v>9.5</v>
      </c>
      <c r="T295">
        <v>-10.15</v>
      </c>
      <c r="U295">
        <v>8</v>
      </c>
      <c r="V295">
        <v>-8.5399999999999991</v>
      </c>
      <c r="W295">
        <v>19.38</v>
      </c>
      <c r="Y295">
        <v>5</v>
      </c>
      <c r="Z295">
        <v>2</v>
      </c>
      <c r="AA295" t="s">
        <v>942</v>
      </c>
    </row>
    <row r="296" spans="2:27">
      <c r="B296">
        <v>10046444</v>
      </c>
      <c r="C296">
        <v>400</v>
      </c>
      <c r="D296">
        <v>2</v>
      </c>
      <c r="E296">
        <v>41</v>
      </c>
      <c r="F296">
        <v>62</v>
      </c>
      <c r="G296" t="s">
        <v>793</v>
      </c>
      <c r="I296" t="s">
        <v>1113</v>
      </c>
      <c r="J296">
        <v>34013000</v>
      </c>
      <c r="K296">
        <v>3433422408357</v>
      </c>
      <c r="L296" t="s">
        <v>1114</v>
      </c>
      <c r="M296">
        <v>1</v>
      </c>
      <c r="N296">
        <v>1</v>
      </c>
      <c r="O296">
        <v>38.450000000000003</v>
      </c>
      <c r="P296">
        <v>38.450000000000003</v>
      </c>
      <c r="Q296">
        <v>40.79</v>
      </c>
      <c r="R296">
        <v>42.49</v>
      </c>
      <c r="S296">
        <v>9.5</v>
      </c>
      <c r="T296">
        <v>-4.04</v>
      </c>
      <c r="Y296">
        <v>5</v>
      </c>
      <c r="Z296">
        <v>2</v>
      </c>
      <c r="AA296" t="s">
        <v>942</v>
      </c>
    </row>
    <row r="297" spans="2:27">
      <c r="B297">
        <v>10046444</v>
      </c>
      <c r="C297">
        <v>400</v>
      </c>
      <c r="D297">
        <v>2</v>
      </c>
      <c r="E297">
        <v>41</v>
      </c>
      <c r="F297">
        <v>62</v>
      </c>
      <c r="G297" t="s">
        <v>414</v>
      </c>
      <c r="I297" t="s">
        <v>415</v>
      </c>
      <c r="J297">
        <v>33049910</v>
      </c>
      <c r="K297">
        <v>3337872413155</v>
      </c>
      <c r="L297" t="s">
        <v>1115</v>
      </c>
      <c r="M297">
        <v>1</v>
      </c>
      <c r="N297">
        <v>1</v>
      </c>
      <c r="O297">
        <v>113.4</v>
      </c>
      <c r="P297">
        <v>92.95</v>
      </c>
      <c r="Q297">
        <v>108.15</v>
      </c>
      <c r="R297">
        <v>112.66</v>
      </c>
      <c r="S297">
        <v>9.5</v>
      </c>
      <c r="T297">
        <v>-10.7</v>
      </c>
      <c r="U297">
        <v>8</v>
      </c>
      <c r="V297">
        <v>-9.01</v>
      </c>
      <c r="W297">
        <v>20.45</v>
      </c>
      <c r="Y297">
        <v>5</v>
      </c>
      <c r="Z297">
        <v>2</v>
      </c>
      <c r="AA297" t="s">
        <v>942</v>
      </c>
    </row>
    <row r="298" spans="2:27">
      <c r="B298">
        <v>10046444</v>
      </c>
      <c r="C298">
        <v>400</v>
      </c>
      <c r="D298">
        <v>2</v>
      </c>
      <c r="E298">
        <v>41</v>
      </c>
      <c r="F298">
        <v>62</v>
      </c>
      <c r="G298" t="s">
        <v>301</v>
      </c>
      <c r="I298" t="s">
        <v>497</v>
      </c>
      <c r="J298">
        <v>33049910</v>
      </c>
      <c r="K298">
        <v>3337872421037</v>
      </c>
      <c r="L298" t="s">
        <v>1116</v>
      </c>
      <c r="M298">
        <v>1</v>
      </c>
      <c r="N298">
        <v>1</v>
      </c>
      <c r="O298">
        <v>37.76</v>
      </c>
      <c r="P298">
        <v>30.95</v>
      </c>
      <c r="Q298">
        <v>36.01</v>
      </c>
      <c r="R298">
        <v>37.51</v>
      </c>
      <c r="S298">
        <v>9.5</v>
      </c>
      <c r="T298">
        <v>-3.56</v>
      </c>
      <c r="U298">
        <v>8</v>
      </c>
      <c r="V298">
        <v>-3</v>
      </c>
      <c r="W298">
        <v>6.81</v>
      </c>
      <c r="Y298">
        <v>5</v>
      </c>
      <c r="Z298">
        <v>2</v>
      </c>
      <c r="AA298" t="s">
        <v>942</v>
      </c>
    </row>
    <row r="299" spans="2:27">
      <c r="B299">
        <v>10046444</v>
      </c>
      <c r="C299">
        <v>400</v>
      </c>
      <c r="D299">
        <v>2</v>
      </c>
      <c r="E299">
        <v>41</v>
      </c>
      <c r="F299">
        <v>62</v>
      </c>
      <c r="G299" t="s">
        <v>656</v>
      </c>
      <c r="I299" t="s">
        <v>657</v>
      </c>
      <c r="J299">
        <v>33049910</v>
      </c>
      <c r="K299">
        <v>3337872413025</v>
      </c>
      <c r="L299" t="s">
        <v>1117</v>
      </c>
      <c r="M299">
        <v>1</v>
      </c>
      <c r="N299">
        <v>1</v>
      </c>
      <c r="O299">
        <v>80.97</v>
      </c>
      <c r="P299">
        <v>66.37</v>
      </c>
      <c r="Q299">
        <v>77.23</v>
      </c>
      <c r="R299">
        <v>80.45</v>
      </c>
      <c r="S299">
        <v>9.5</v>
      </c>
      <c r="T299">
        <v>-7.64</v>
      </c>
      <c r="U299">
        <v>8</v>
      </c>
      <c r="V299">
        <v>-6.44</v>
      </c>
      <c r="W299">
        <v>14.6</v>
      </c>
      <c r="Y299">
        <v>5</v>
      </c>
      <c r="Z299">
        <v>2</v>
      </c>
      <c r="AA299" t="s">
        <v>942</v>
      </c>
    </row>
    <row r="300" spans="2:27">
      <c r="B300">
        <v>10046444</v>
      </c>
      <c r="C300">
        <v>400</v>
      </c>
      <c r="D300">
        <v>2</v>
      </c>
      <c r="E300">
        <v>41</v>
      </c>
      <c r="F300">
        <v>62</v>
      </c>
      <c r="G300" t="s">
        <v>466</v>
      </c>
      <c r="I300" t="s">
        <v>467</v>
      </c>
      <c r="J300">
        <v>33049910</v>
      </c>
      <c r="K300">
        <v>3337875517614</v>
      </c>
      <c r="L300" t="s">
        <v>1118</v>
      </c>
      <c r="M300">
        <v>1</v>
      </c>
      <c r="N300">
        <v>1</v>
      </c>
      <c r="O300">
        <v>124.19999999999999</v>
      </c>
      <c r="P300">
        <v>101.8</v>
      </c>
      <c r="Q300">
        <v>118.45</v>
      </c>
      <c r="R300">
        <v>123.39</v>
      </c>
      <c r="S300">
        <v>9.5</v>
      </c>
      <c r="T300">
        <v>-11.72</v>
      </c>
      <c r="U300">
        <v>8</v>
      </c>
      <c r="V300">
        <v>-9.8699999999999992</v>
      </c>
      <c r="W300">
        <v>22.4</v>
      </c>
      <c r="Y300">
        <v>5</v>
      </c>
      <c r="Z300">
        <v>2</v>
      </c>
      <c r="AA300" t="s">
        <v>942</v>
      </c>
    </row>
    <row r="301" spans="2:27">
      <c r="B301">
        <v>10046444</v>
      </c>
      <c r="C301">
        <v>400</v>
      </c>
      <c r="D301">
        <v>2</v>
      </c>
      <c r="E301">
        <v>41</v>
      </c>
      <c r="F301">
        <v>62</v>
      </c>
      <c r="G301" t="s">
        <v>701</v>
      </c>
      <c r="I301" t="s">
        <v>1119</v>
      </c>
      <c r="J301">
        <v>34013000</v>
      </c>
      <c r="K301">
        <v>3337875518628</v>
      </c>
      <c r="L301" t="s">
        <v>1120</v>
      </c>
      <c r="M301">
        <v>1</v>
      </c>
      <c r="N301">
        <v>1</v>
      </c>
      <c r="O301">
        <v>20.68</v>
      </c>
      <c r="P301">
        <v>20.68</v>
      </c>
      <c r="Q301">
        <v>21.94</v>
      </c>
      <c r="R301">
        <v>22.85</v>
      </c>
      <c r="S301">
        <v>9.5</v>
      </c>
      <c r="T301">
        <v>-2.17</v>
      </c>
      <c r="Y301">
        <v>5</v>
      </c>
      <c r="Z301">
        <v>2</v>
      </c>
      <c r="AA301" t="s">
        <v>942</v>
      </c>
    </row>
    <row r="302" spans="2:27">
      <c r="B302">
        <v>10046444</v>
      </c>
      <c r="C302">
        <v>400</v>
      </c>
      <c r="D302">
        <v>2</v>
      </c>
      <c r="E302">
        <v>41</v>
      </c>
      <c r="F302">
        <v>62</v>
      </c>
      <c r="G302" t="s">
        <v>298</v>
      </c>
      <c r="I302" t="s">
        <v>496</v>
      </c>
      <c r="J302">
        <v>33049910</v>
      </c>
      <c r="K302">
        <v>3337872418587</v>
      </c>
      <c r="L302" t="s">
        <v>1121</v>
      </c>
      <c r="M302">
        <v>1</v>
      </c>
      <c r="N302">
        <v>1</v>
      </c>
      <c r="O302">
        <v>75.569999999999993</v>
      </c>
      <c r="P302">
        <v>61.94</v>
      </c>
      <c r="Q302">
        <v>72.08</v>
      </c>
      <c r="R302">
        <v>75.08</v>
      </c>
      <c r="S302">
        <v>9.5</v>
      </c>
      <c r="T302">
        <v>-7.13</v>
      </c>
      <c r="U302">
        <v>8</v>
      </c>
      <c r="V302">
        <v>-6.01</v>
      </c>
      <c r="W302">
        <v>13.63</v>
      </c>
      <c r="Y302">
        <v>5</v>
      </c>
      <c r="Z302">
        <v>2</v>
      </c>
      <c r="AA302" t="s">
        <v>942</v>
      </c>
    </row>
    <row r="303" spans="2:27">
      <c r="B303">
        <v>10046444</v>
      </c>
      <c r="C303">
        <v>400</v>
      </c>
      <c r="D303">
        <v>2</v>
      </c>
      <c r="E303">
        <v>41</v>
      </c>
      <c r="F303">
        <v>62</v>
      </c>
      <c r="G303" t="s">
        <v>468</v>
      </c>
      <c r="I303" t="s">
        <v>565</v>
      </c>
      <c r="J303">
        <v>33049910</v>
      </c>
      <c r="K303">
        <v>3337875526838</v>
      </c>
      <c r="L303" t="s">
        <v>1122</v>
      </c>
      <c r="M303">
        <v>1</v>
      </c>
      <c r="N303">
        <v>1</v>
      </c>
      <c r="O303">
        <v>64.77000000000001</v>
      </c>
      <c r="P303">
        <v>53.09</v>
      </c>
      <c r="Q303">
        <v>61.78</v>
      </c>
      <c r="R303">
        <v>64.349999999999994</v>
      </c>
      <c r="S303">
        <v>9.5</v>
      </c>
      <c r="T303">
        <v>-6.11</v>
      </c>
      <c r="U303">
        <v>8</v>
      </c>
      <c r="V303">
        <v>-5.15</v>
      </c>
      <c r="W303">
        <v>11.68</v>
      </c>
      <c r="Y303">
        <v>5</v>
      </c>
      <c r="Z303">
        <v>2</v>
      </c>
      <c r="AA303" t="s">
        <v>942</v>
      </c>
    </row>
    <row r="304" spans="2:27">
      <c r="B304">
        <v>10046444</v>
      </c>
      <c r="C304">
        <v>400</v>
      </c>
      <c r="D304">
        <v>2</v>
      </c>
      <c r="E304">
        <v>41</v>
      </c>
      <c r="F304">
        <v>62</v>
      </c>
      <c r="G304" t="s">
        <v>434</v>
      </c>
      <c r="I304" t="s">
        <v>558</v>
      </c>
      <c r="J304">
        <v>34013000</v>
      </c>
      <c r="K304">
        <v>3433422408586</v>
      </c>
      <c r="L304" t="s">
        <v>1123</v>
      </c>
      <c r="M304">
        <v>1</v>
      </c>
      <c r="N304">
        <v>1</v>
      </c>
      <c r="O304">
        <v>59.2</v>
      </c>
      <c r="P304">
        <v>59.2</v>
      </c>
      <c r="Q304">
        <v>62.79</v>
      </c>
      <c r="R304">
        <v>65.41</v>
      </c>
      <c r="S304">
        <v>9.5</v>
      </c>
      <c r="T304">
        <v>-6.21</v>
      </c>
      <c r="Y304">
        <v>5</v>
      </c>
      <c r="Z304">
        <v>2</v>
      </c>
      <c r="AA304" t="s">
        <v>942</v>
      </c>
    </row>
    <row r="305" spans="2:27">
      <c r="B305">
        <v>10046444</v>
      </c>
      <c r="C305">
        <v>400</v>
      </c>
      <c r="D305">
        <v>2</v>
      </c>
      <c r="E305">
        <v>41</v>
      </c>
      <c r="F305">
        <v>62</v>
      </c>
      <c r="G305" t="s">
        <v>826</v>
      </c>
      <c r="I305" t="s">
        <v>827</v>
      </c>
      <c r="J305">
        <v>33049910</v>
      </c>
      <c r="K305">
        <v>3337875549493</v>
      </c>
      <c r="L305" t="s">
        <v>1124</v>
      </c>
      <c r="M305">
        <v>1</v>
      </c>
      <c r="N305">
        <v>1</v>
      </c>
      <c r="O305">
        <v>53.959999999999994</v>
      </c>
      <c r="P305">
        <v>44.23</v>
      </c>
      <c r="Q305">
        <v>51.47</v>
      </c>
      <c r="R305">
        <v>53.61</v>
      </c>
      <c r="S305">
        <v>9.5</v>
      </c>
      <c r="T305">
        <v>-5.09</v>
      </c>
      <c r="U305">
        <v>8</v>
      </c>
      <c r="V305">
        <v>-4.29</v>
      </c>
      <c r="W305">
        <v>9.73</v>
      </c>
      <c r="Y305">
        <v>5</v>
      </c>
      <c r="Z305">
        <v>2</v>
      </c>
      <c r="AA305" t="s">
        <v>942</v>
      </c>
    </row>
    <row r="306" spans="2:27">
      <c r="B306">
        <v>10046444</v>
      </c>
      <c r="C306">
        <v>400</v>
      </c>
      <c r="D306">
        <v>2</v>
      </c>
      <c r="E306">
        <v>41</v>
      </c>
      <c r="F306">
        <v>62</v>
      </c>
      <c r="G306" t="s">
        <v>828</v>
      </c>
      <c r="I306" t="s">
        <v>829</v>
      </c>
      <c r="J306">
        <v>33049910</v>
      </c>
      <c r="K306">
        <v>3337875571487</v>
      </c>
      <c r="L306" t="s">
        <v>1125</v>
      </c>
      <c r="M306">
        <v>1</v>
      </c>
      <c r="N306">
        <v>1</v>
      </c>
      <c r="O306">
        <v>70.17</v>
      </c>
      <c r="P306">
        <v>57.52</v>
      </c>
      <c r="Q306">
        <v>66.930000000000007</v>
      </c>
      <c r="R306">
        <v>69.72</v>
      </c>
      <c r="S306">
        <v>9.5</v>
      </c>
      <c r="T306">
        <v>-6.62</v>
      </c>
      <c r="U306">
        <v>8</v>
      </c>
      <c r="V306">
        <v>-5.58</v>
      </c>
      <c r="W306">
        <v>12.65</v>
      </c>
      <c r="Y306">
        <v>5</v>
      </c>
      <c r="Z306">
        <v>2</v>
      </c>
      <c r="AA306" t="s">
        <v>942</v>
      </c>
    </row>
    <row r="307" spans="2:27">
      <c r="B307">
        <v>10046444</v>
      </c>
      <c r="C307">
        <v>400</v>
      </c>
      <c r="D307">
        <v>2</v>
      </c>
      <c r="E307">
        <v>41</v>
      </c>
      <c r="F307">
        <v>62</v>
      </c>
      <c r="G307" t="s">
        <v>782</v>
      </c>
      <c r="I307" t="s">
        <v>783</v>
      </c>
      <c r="J307">
        <v>33049100</v>
      </c>
      <c r="K307">
        <v>3337875485296</v>
      </c>
      <c r="L307" t="s">
        <v>1126</v>
      </c>
      <c r="M307">
        <v>1</v>
      </c>
      <c r="N307">
        <v>1</v>
      </c>
      <c r="O307">
        <v>86.38</v>
      </c>
      <c r="P307">
        <v>70.8</v>
      </c>
      <c r="Q307">
        <v>82.38</v>
      </c>
      <c r="R307">
        <v>85.81</v>
      </c>
      <c r="S307">
        <v>9.5</v>
      </c>
      <c r="T307">
        <v>-8.15</v>
      </c>
      <c r="U307">
        <v>8</v>
      </c>
      <c r="V307">
        <v>-6.86</v>
      </c>
      <c r="W307">
        <v>15.58</v>
      </c>
      <c r="Y307">
        <v>5</v>
      </c>
      <c r="Z307">
        <v>2</v>
      </c>
      <c r="AA307" t="s">
        <v>942</v>
      </c>
    </row>
    <row r="308" spans="2:27">
      <c r="B308">
        <v>10046444</v>
      </c>
      <c r="C308">
        <v>400</v>
      </c>
      <c r="D308">
        <v>2</v>
      </c>
      <c r="E308">
        <v>41</v>
      </c>
      <c r="F308">
        <v>62</v>
      </c>
      <c r="G308" t="s">
        <v>784</v>
      </c>
      <c r="I308" t="s">
        <v>1127</v>
      </c>
      <c r="J308">
        <v>33049100</v>
      </c>
      <c r="K308">
        <v>3337875482622</v>
      </c>
      <c r="L308" t="s">
        <v>1128</v>
      </c>
      <c r="M308">
        <v>1</v>
      </c>
      <c r="N308">
        <v>1</v>
      </c>
      <c r="O308">
        <v>86.38</v>
      </c>
      <c r="P308">
        <v>70.8</v>
      </c>
      <c r="Q308">
        <v>82.38</v>
      </c>
      <c r="R308">
        <v>85.81</v>
      </c>
      <c r="S308">
        <v>9.5</v>
      </c>
      <c r="T308">
        <v>-8.15</v>
      </c>
      <c r="U308">
        <v>8</v>
      </c>
      <c r="V308">
        <v>-6.86</v>
      </c>
      <c r="W308">
        <v>15.58</v>
      </c>
      <c r="Y308">
        <v>5</v>
      </c>
      <c r="Z308">
        <v>2</v>
      </c>
      <c r="AA308" t="s">
        <v>942</v>
      </c>
    </row>
    <row r="309" spans="2:27">
      <c r="B309">
        <v>10046444</v>
      </c>
      <c r="C309">
        <v>400</v>
      </c>
      <c r="D309">
        <v>2</v>
      </c>
      <c r="E309">
        <v>41</v>
      </c>
      <c r="F309">
        <v>62</v>
      </c>
      <c r="G309" t="s">
        <v>830</v>
      </c>
      <c r="I309" t="s">
        <v>831</v>
      </c>
      <c r="J309">
        <v>33049910</v>
      </c>
      <c r="K309">
        <v>3433422406728</v>
      </c>
      <c r="L309" t="s">
        <v>1129</v>
      </c>
      <c r="M309">
        <v>1</v>
      </c>
      <c r="N309">
        <v>1</v>
      </c>
      <c r="O309">
        <v>32.370000000000005</v>
      </c>
      <c r="P309">
        <v>26.53</v>
      </c>
      <c r="Q309">
        <v>30.86</v>
      </c>
      <c r="R309">
        <v>32.15</v>
      </c>
      <c r="S309">
        <v>9.5</v>
      </c>
      <c r="T309">
        <v>-3.05</v>
      </c>
      <c r="U309">
        <v>8</v>
      </c>
      <c r="V309">
        <v>-2.57</v>
      </c>
      <c r="W309">
        <v>5.84</v>
      </c>
      <c r="Y309">
        <v>5</v>
      </c>
      <c r="Z309">
        <v>2</v>
      </c>
      <c r="AA309" t="s">
        <v>942</v>
      </c>
    </row>
    <row r="310" spans="2:27">
      <c r="B310">
        <v>10046444</v>
      </c>
      <c r="C310">
        <v>400</v>
      </c>
      <c r="D310">
        <v>2</v>
      </c>
      <c r="E310">
        <v>41</v>
      </c>
      <c r="F310">
        <v>62</v>
      </c>
      <c r="G310" t="s">
        <v>1027</v>
      </c>
      <c r="I310" t="s">
        <v>303</v>
      </c>
      <c r="J310">
        <v>33049910</v>
      </c>
      <c r="K310">
        <v>3337872418570</v>
      </c>
      <c r="L310" t="s">
        <v>1130</v>
      </c>
      <c r="M310">
        <v>1</v>
      </c>
      <c r="N310">
        <v>1</v>
      </c>
      <c r="O310">
        <v>91.78</v>
      </c>
      <c r="P310">
        <v>75.23</v>
      </c>
      <c r="Q310">
        <v>87.54</v>
      </c>
      <c r="R310">
        <v>91.19</v>
      </c>
      <c r="S310">
        <v>9.5</v>
      </c>
      <c r="T310">
        <v>-8.66</v>
      </c>
      <c r="U310">
        <v>8</v>
      </c>
      <c r="V310">
        <v>-7.3</v>
      </c>
      <c r="W310">
        <v>16.55</v>
      </c>
      <c r="Y310">
        <v>3</v>
      </c>
      <c r="Z310">
        <v>2</v>
      </c>
      <c r="AA310" t="s">
        <v>942</v>
      </c>
    </row>
    <row r="311" spans="2:27">
      <c r="B311">
        <v>10046444</v>
      </c>
      <c r="C311">
        <v>400</v>
      </c>
      <c r="D311">
        <v>2</v>
      </c>
      <c r="E311">
        <v>41</v>
      </c>
      <c r="F311">
        <v>62</v>
      </c>
      <c r="G311" t="s">
        <v>1025</v>
      </c>
      <c r="I311" t="s">
        <v>1131</v>
      </c>
      <c r="J311">
        <v>33049910</v>
      </c>
      <c r="K311">
        <v>3337875598071</v>
      </c>
      <c r="L311" t="s">
        <v>1124</v>
      </c>
      <c r="M311">
        <v>1</v>
      </c>
      <c r="N311">
        <v>1</v>
      </c>
      <c r="O311">
        <v>53.959999999999994</v>
      </c>
      <c r="P311">
        <v>44.23</v>
      </c>
      <c r="Q311">
        <v>51.47</v>
      </c>
      <c r="R311">
        <v>53.61</v>
      </c>
      <c r="S311">
        <v>9.5</v>
      </c>
      <c r="T311">
        <v>-5.09</v>
      </c>
      <c r="U311">
        <v>8</v>
      </c>
      <c r="V311">
        <v>-4.29</v>
      </c>
      <c r="W311">
        <v>9.73</v>
      </c>
      <c r="Y311">
        <v>3</v>
      </c>
      <c r="Z311">
        <v>2</v>
      </c>
      <c r="AA311" t="s">
        <v>942</v>
      </c>
    </row>
    <row r="312" spans="2:27">
      <c r="B312">
        <v>10046444</v>
      </c>
      <c r="C312">
        <v>400</v>
      </c>
      <c r="D312">
        <v>2</v>
      </c>
      <c r="E312">
        <v>44</v>
      </c>
      <c r="F312">
        <v>62</v>
      </c>
      <c r="G312">
        <v>17208322</v>
      </c>
      <c r="I312" t="s">
        <v>499</v>
      </c>
      <c r="J312">
        <v>33049910</v>
      </c>
      <c r="K312">
        <v>635494320206</v>
      </c>
      <c r="L312" t="s">
        <v>1132</v>
      </c>
      <c r="M312">
        <v>1</v>
      </c>
      <c r="N312">
        <v>1</v>
      </c>
      <c r="O312">
        <v>165.89999999999998</v>
      </c>
      <c r="P312">
        <v>135.97999999999999</v>
      </c>
      <c r="Q312">
        <v>159.19999999999999</v>
      </c>
      <c r="R312">
        <v>165.83</v>
      </c>
      <c r="S312">
        <v>10</v>
      </c>
      <c r="T312">
        <v>-16.579999999999998</v>
      </c>
      <c r="U312">
        <v>8</v>
      </c>
      <c r="V312">
        <v>-13.27</v>
      </c>
      <c r="W312">
        <v>29.92</v>
      </c>
      <c r="Y312">
        <v>5</v>
      </c>
      <c r="Z312">
        <v>2</v>
      </c>
      <c r="AA312" t="s">
        <v>942</v>
      </c>
    </row>
    <row r="313" spans="2:27">
      <c r="B313">
        <v>10046444</v>
      </c>
      <c r="C313">
        <v>400</v>
      </c>
      <c r="D313">
        <v>2</v>
      </c>
      <c r="E313">
        <v>44</v>
      </c>
      <c r="F313">
        <v>62</v>
      </c>
      <c r="G313" t="s">
        <v>319</v>
      </c>
      <c r="I313" t="s">
        <v>1133</v>
      </c>
      <c r="J313">
        <v>34012010</v>
      </c>
      <c r="K313">
        <v>7899026493056</v>
      </c>
      <c r="L313" t="s">
        <v>1134</v>
      </c>
      <c r="M313">
        <v>1</v>
      </c>
      <c r="N313">
        <v>1</v>
      </c>
      <c r="O313">
        <v>30.36</v>
      </c>
      <c r="P313">
        <v>30.36</v>
      </c>
      <c r="Q313">
        <v>31.37</v>
      </c>
      <c r="R313">
        <v>33.729999999999997</v>
      </c>
      <c r="S313">
        <v>10</v>
      </c>
      <c r="T313">
        <v>-3.37</v>
      </c>
      <c r="Y313">
        <v>5</v>
      </c>
      <c r="Z313">
        <v>5</v>
      </c>
    </row>
    <row r="314" spans="2:27">
      <c r="B314">
        <v>10046444</v>
      </c>
      <c r="C314">
        <v>400</v>
      </c>
      <c r="D314">
        <v>2</v>
      </c>
      <c r="E314">
        <v>44</v>
      </c>
      <c r="F314">
        <v>62</v>
      </c>
      <c r="G314" t="s">
        <v>699</v>
      </c>
      <c r="I314" t="s">
        <v>317</v>
      </c>
      <c r="J314">
        <v>33049910</v>
      </c>
      <c r="K314">
        <v>7899706135504</v>
      </c>
      <c r="L314" t="s">
        <v>1135</v>
      </c>
      <c r="M314">
        <v>1</v>
      </c>
      <c r="N314">
        <v>1</v>
      </c>
      <c r="O314">
        <v>132.47</v>
      </c>
      <c r="P314">
        <v>108.58</v>
      </c>
      <c r="Q314">
        <v>123.14</v>
      </c>
      <c r="R314">
        <v>132.41</v>
      </c>
      <c r="S314">
        <v>10</v>
      </c>
      <c r="T314">
        <v>-13.24</v>
      </c>
      <c r="U314">
        <v>8</v>
      </c>
      <c r="V314">
        <v>-10.59</v>
      </c>
      <c r="W314">
        <v>23.89</v>
      </c>
      <c r="Y314">
        <v>5</v>
      </c>
      <c r="Z314">
        <v>5</v>
      </c>
    </row>
    <row r="315" spans="2:27">
      <c r="B315">
        <v>10046444</v>
      </c>
      <c r="C315">
        <v>400</v>
      </c>
      <c r="D315">
        <v>2</v>
      </c>
      <c r="E315">
        <v>44</v>
      </c>
      <c r="F315">
        <v>62</v>
      </c>
      <c r="G315" t="s">
        <v>730</v>
      </c>
      <c r="I315" t="s">
        <v>1136</v>
      </c>
      <c r="J315">
        <v>33049910</v>
      </c>
      <c r="K315">
        <v>7899706140942</v>
      </c>
      <c r="L315" t="s">
        <v>1137</v>
      </c>
      <c r="M315">
        <v>1</v>
      </c>
      <c r="N315">
        <v>1</v>
      </c>
      <c r="O315">
        <v>221.64</v>
      </c>
      <c r="P315">
        <v>181.67</v>
      </c>
      <c r="Q315">
        <v>206.04</v>
      </c>
      <c r="R315">
        <v>221.55</v>
      </c>
      <c r="S315">
        <v>10</v>
      </c>
      <c r="T315">
        <v>-22.16</v>
      </c>
      <c r="U315">
        <v>8</v>
      </c>
      <c r="V315">
        <v>-17.72</v>
      </c>
      <c r="W315">
        <v>39.97</v>
      </c>
      <c r="Y315">
        <v>5</v>
      </c>
      <c r="Z315">
        <v>5</v>
      </c>
    </row>
    <row r="316" spans="2:27">
      <c r="B316">
        <v>10046444</v>
      </c>
      <c r="C316">
        <v>400</v>
      </c>
      <c r="D316">
        <v>2</v>
      </c>
      <c r="E316">
        <v>44</v>
      </c>
      <c r="F316">
        <v>62</v>
      </c>
      <c r="G316" t="s">
        <v>732</v>
      </c>
      <c r="I316" t="s">
        <v>309</v>
      </c>
      <c r="J316">
        <v>33049910</v>
      </c>
      <c r="K316">
        <v>7899706141048</v>
      </c>
      <c r="L316" t="s">
        <v>1138</v>
      </c>
      <c r="M316">
        <v>1</v>
      </c>
      <c r="N316">
        <v>1</v>
      </c>
      <c r="O316">
        <v>276.55</v>
      </c>
      <c r="P316">
        <v>226.68</v>
      </c>
      <c r="Q316">
        <v>257.10000000000002</v>
      </c>
      <c r="R316">
        <v>276.45</v>
      </c>
      <c r="S316">
        <v>10</v>
      </c>
      <c r="T316">
        <v>-27.65</v>
      </c>
      <c r="U316">
        <v>8</v>
      </c>
      <c r="V316">
        <v>-22.12</v>
      </c>
      <c r="W316">
        <v>49.87</v>
      </c>
      <c r="Y316">
        <v>5</v>
      </c>
      <c r="Z316">
        <v>5</v>
      </c>
    </row>
    <row r="317" spans="2:27">
      <c r="B317">
        <v>10046444</v>
      </c>
      <c r="C317">
        <v>400</v>
      </c>
      <c r="D317">
        <v>2</v>
      </c>
      <c r="E317">
        <v>44</v>
      </c>
      <c r="F317">
        <v>62</v>
      </c>
      <c r="G317" t="s">
        <v>734</v>
      </c>
      <c r="I317" t="s">
        <v>313</v>
      </c>
      <c r="J317">
        <v>33049910</v>
      </c>
      <c r="K317">
        <v>7899706140997</v>
      </c>
      <c r="L317" t="s">
        <v>1139</v>
      </c>
      <c r="M317">
        <v>1</v>
      </c>
      <c r="N317">
        <v>1</v>
      </c>
      <c r="O317">
        <v>137.99</v>
      </c>
      <c r="P317">
        <v>113.11</v>
      </c>
      <c r="Q317">
        <v>128.29</v>
      </c>
      <c r="R317">
        <v>137.94999999999999</v>
      </c>
      <c r="S317">
        <v>10</v>
      </c>
      <c r="T317">
        <v>-13.8</v>
      </c>
      <c r="U317">
        <v>8</v>
      </c>
      <c r="V317">
        <v>-11.04</v>
      </c>
      <c r="W317">
        <v>24.88</v>
      </c>
      <c r="Y317">
        <v>5</v>
      </c>
      <c r="Z317">
        <v>5</v>
      </c>
    </row>
    <row r="318" spans="2:27">
      <c r="B318">
        <v>10046444</v>
      </c>
      <c r="C318">
        <v>400</v>
      </c>
      <c r="D318">
        <v>2</v>
      </c>
      <c r="E318">
        <v>44</v>
      </c>
      <c r="F318">
        <v>62</v>
      </c>
      <c r="G318" t="s">
        <v>859</v>
      </c>
      <c r="I318" t="s">
        <v>860</v>
      </c>
      <c r="J318">
        <v>34012010</v>
      </c>
      <c r="K318">
        <v>7899706149297</v>
      </c>
      <c r="L318" t="s">
        <v>1140</v>
      </c>
      <c r="M318">
        <v>1</v>
      </c>
      <c r="N318">
        <v>1</v>
      </c>
      <c r="O318">
        <v>48.06</v>
      </c>
      <c r="P318">
        <v>48.06</v>
      </c>
      <c r="Q318">
        <v>49.66</v>
      </c>
      <c r="R318">
        <v>53.4</v>
      </c>
      <c r="S318">
        <v>10</v>
      </c>
      <c r="T318">
        <v>-5.34</v>
      </c>
      <c r="Y318">
        <v>5</v>
      </c>
      <c r="Z318">
        <v>5</v>
      </c>
    </row>
    <row r="319" spans="2:27">
      <c r="B319">
        <v>10046444</v>
      </c>
      <c r="C319">
        <v>400</v>
      </c>
      <c r="D319">
        <v>2</v>
      </c>
      <c r="E319">
        <v>44</v>
      </c>
      <c r="F319">
        <v>62</v>
      </c>
      <c r="G319" t="s">
        <v>853</v>
      </c>
      <c r="I319" t="s">
        <v>854</v>
      </c>
      <c r="J319">
        <v>33049910</v>
      </c>
      <c r="K319">
        <v>7899706150477</v>
      </c>
      <c r="L319" t="s">
        <v>1141</v>
      </c>
      <c r="M319">
        <v>1</v>
      </c>
      <c r="N319">
        <v>1</v>
      </c>
      <c r="O319">
        <v>93.66</v>
      </c>
      <c r="P319">
        <v>76.77</v>
      </c>
      <c r="Q319">
        <v>87.07</v>
      </c>
      <c r="R319">
        <v>93.62</v>
      </c>
      <c r="S319">
        <v>10</v>
      </c>
      <c r="T319">
        <v>-9.36</v>
      </c>
      <c r="U319">
        <v>8</v>
      </c>
      <c r="V319">
        <v>-7.49</v>
      </c>
      <c r="W319">
        <v>16.89</v>
      </c>
      <c r="Y319">
        <v>5</v>
      </c>
      <c r="Z319">
        <v>5</v>
      </c>
    </row>
    <row r="320" spans="2:27">
      <c r="B320">
        <v>10046444</v>
      </c>
      <c r="C320">
        <v>400</v>
      </c>
      <c r="D320">
        <v>2</v>
      </c>
      <c r="E320">
        <v>44</v>
      </c>
      <c r="F320">
        <v>62</v>
      </c>
      <c r="G320" t="s">
        <v>857</v>
      </c>
      <c r="I320" t="s">
        <v>858</v>
      </c>
      <c r="J320">
        <v>33049910</v>
      </c>
      <c r="K320">
        <v>7899706150491</v>
      </c>
      <c r="L320" t="s">
        <v>1142</v>
      </c>
      <c r="M320">
        <v>1</v>
      </c>
      <c r="N320">
        <v>1</v>
      </c>
      <c r="O320">
        <v>137.99</v>
      </c>
      <c r="P320">
        <v>113.11</v>
      </c>
      <c r="Q320">
        <v>128.29</v>
      </c>
      <c r="R320">
        <v>137.94999999999999</v>
      </c>
      <c r="S320">
        <v>10</v>
      </c>
      <c r="T320">
        <v>-13.8</v>
      </c>
      <c r="U320">
        <v>8</v>
      </c>
      <c r="V320">
        <v>-11.04</v>
      </c>
      <c r="W320">
        <v>24.88</v>
      </c>
      <c r="Y320">
        <v>5</v>
      </c>
      <c r="Z320">
        <v>5</v>
      </c>
    </row>
    <row r="321" spans="2:27">
      <c r="B321">
        <v>10046444</v>
      </c>
      <c r="C321">
        <v>400</v>
      </c>
      <c r="D321">
        <v>2</v>
      </c>
      <c r="E321">
        <v>44</v>
      </c>
      <c r="F321">
        <v>62</v>
      </c>
      <c r="G321" t="s">
        <v>578</v>
      </c>
      <c r="I321" t="s">
        <v>579</v>
      </c>
      <c r="J321">
        <v>33049910</v>
      </c>
      <c r="K321">
        <v>883140022336</v>
      </c>
      <c r="L321" t="s">
        <v>1143</v>
      </c>
      <c r="M321">
        <v>1</v>
      </c>
      <c r="N321">
        <v>1</v>
      </c>
      <c r="O321">
        <v>42.910000000000004</v>
      </c>
      <c r="P321">
        <v>35.17</v>
      </c>
      <c r="Q321">
        <v>41.17</v>
      </c>
      <c r="R321">
        <v>42.89</v>
      </c>
      <c r="S321">
        <v>10</v>
      </c>
      <c r="T321">
        <v>-4.29</v>
      </c>
      <c r="U321">
        <v>8</v>
      </c>
      <c r="V321">
        <v>-3.43</v>
      </c>
      <c r="W321">
        <v>7.74</v>
      </c>
      <c r="Y321">
        <v>3</v>
      </c>
      <c r="Z321">
        <v>2</v>
      </c>
      <c r="AA321" t="s">
        <v>942</v>
      </c>
    </row>
    <row r="322" spans="2:27">
      <c r="B322">
        <v>10046444</v>
      </c>
      <c r="C322">
        <v>400</v>
      </c>
      <c r="D322">
        <v>2</v>
      </c>
      <c r="E322">
        <v>44</v>
      </c>
      <c r="F322">
        <v>62</v>
      </c>
      <c r="G322" t="s">
        <v>569</v>
      </c>
      <c r="I322" t="s">
        <v>570</v>
      </c>
      <c r="J322">
        <v>34012010</v>
      </c>
      <c r="K322">
        <v>635494330205</v>
      </c>
      <c r="L322" t="s">
        <v>1144</v>
      </c>
      <c r="M322">
        <v>1</v>
      </c>
      <c r="N322">
        <v>1</v>
      </c>
      <c r="O322">
        <v>176.19</v>
      </c>
      <c r="P322">
        <v>176.19</v>
      </c>
      <c r="Q322">
        <v>187.94</v>
      </c>
      <c r="R322">
        <v>195.77</v>
      </c>
      <c r="S322">
        <v>10</v>
      </c>
      <c r="T322">
        <v>-19.579999999999998</v>
      </c>
      <c r="Y322">
        <v>5</v>
      </c>
      <c r="Z322">
        <v>2</v>
      </c>
      <c r="AA322" t="s">
        <v>942</v>
      </c>
    </row>
    <row r="323" spans="2:27">
      <c r="B323">
        <v>10046444</v>
      </c>
      <c r="C323">
        <v>400</v>
      </c>
      <c r="D323">
        <v>2</v>
      </c>
      <c r="E323">
        <v>44</v>
      </c>
      <c r="F323">
        <v>62</v>
      </c>
      <c r="G323" t="s">
        <v>1018</v>
      </c>
      <c r="I323" t="s">
        <v>502</v>
      </c>
      <c r="J323" t="s">
        <v>897</v>
      </c>
      <c r="K323">
        <v>3606000495432</v>
      </c>
      <c r="L323" t="s">
        <v>1145</v>
      </c>
      <c r="M323">
        <v>1</v>
      </c>
      <c r="N323">
        <v>1</v>
      </c>
      <c r="O323">
        <v>80</v>
      </c>
      <c r="P323">
        <v>80</v>
      </c>
      <c r="Q323">
        <v>93.66</v>
      </c>
      <c r="R323">
        <v>97.56</v>
      </c>
      <c r="S323">
        <v>10</v>
      </c>
      <c r="T323">
        <v>-9.76</v>
      </c>
      <c r="U323">
        <v>8</v>
      </c>
      <c r="V323">
        <v>-7.8</v>
      </c>
      <c r="Y323">
        <v>5</v>
      </c>
      <c r="Z323">
        <v>2</v>
      </c>
      <c r="AA323" t="s">
        <v>942</v>
      </c>
    </row>
    <row r="324" spans="2:27">
      <c r="B324">
        <v>10046444</v>
      </c>
      <c r="C324">
        <v>400</v>
      </c>
      <c r="D324">
        <v>2</v>
      </c>
      <c r="E324">
        <v>44</v>
      </c>
      <c r="F324">
        <v>62</v>
      </c>
      <c r="G324" t="s">
        <v>1016</v>
      </c>
      <c r="I324" t="s">
        <v>505</v>
      </c>
      <c r="J324">
        <v>33049910</v>
      </c>
      <c r="K324">
        <v>635494358209</v>
      </c>
      <c r="L324" t="s">
        <v>1146</v>
      </c>
      <c r="M324">
        <v>1</v>
      </c>
      <c r="N324">
        <v>1</v>
      </c>
      <c r="O324">
        <v>214.23</v>
      </c>
      <c r="P324">
        <v>175.6</v>
      </c>
      <c r="Q324">
        <v>205.57</v>
      </c>
      <c r="R324">
        <v>214.14</v>
      </c>
      <c r="S324">
        <v>10</v>
      </c>
      <c r="T324">
        <v>-21.41</v>
      </c>
      <c r="U324">
        <v>8</v>
      </c>
      <c r="V324">
        <v>-17.13</v>
      </c>
      <c r="W324">
        <v>38.630000000000003</v>
      </c>
      <c r="Y324">
        <v>3</v>
      </c>
      <c r="Z324">
        <v>2</v>
      </c>
      <c r="AA324" t="s">
        <v>942</v>
      </c>
    </row>
    <row r="325" spans="2:27">
      <c r="B325">
        <v>10046444</v>
      </c>
      <c r="C325">
        <v>400</v>
      </c>
      <c r="D325">
        <v>2</v>
      </c>
      <c r="E325">
        <v>44</v>
      </c>
      <c r="F325">
        <v>62</v>
      </c>
      <c r="G325" t="s">
        <v>367</v>
      </c>
      <c r="I325" t="s">
        <v>501</v>
      </c>
      <c r="J325" t="s">
        <v>897</v>
      </c>
      <c r="K325">
        <v>6354943770020</v>
      </c>
      <c r="L325" t="s">
        <v>1147</v>
      </c>
      <c r="M325">
        <v>1</v>
      </c>
      <c r="N325">
        <v>1</v>
      </c>
      <c r="O325">
        <v>80</v>
      </c>
      <c r="P325">
        <v>80</v>
      </c>
      <c r="Q325">
        <v>93.66</v>
      </c>
      <c r="R325">
        <v>97.56</v>
      </c>
      <c r="S325">
        <v>10</v>
      </c>
      <c r="T325">
        <v>-9.76</v>
      </c>
      <c r="U325">
        <v>8</v>
      </c>
      <c r="V325">
        <v>-7.8</v>
      </c>
      <c r="Y325">
        <v>5</v>
      </c>
      <c r="Z325">
        <v>2</v>
      </c>
      <c r="AA325" t="s">
        <v>942</v>
      </c>
    </row>
    <row r="326" spans="2:27">
      <c r="B326">
        <v>10046444</v>
      </c>
      <c r="C326">
        <v>400</v>
      </c>
      <c r="D326">
        <v>2</v>
      </c>
      <c r="E326">
        <v>44</v>
      </c>
      <c r="F326">
        <v>62</v>
      </c>
      <c r="G326" t="s">
        <v>690</v>
      </c>
      <c r="I326" t="s">
        <v>503</v>
      </c>
      <c r="J326">
        <v>33049910</v>
      </c>
      <c r="K326">
        <v>635494345254</v>
      </c>
      <c r="L326" t="s">
        <v>1148</v>
      </c>
      <c r="M326">
        <v>1</v>
      </c>
      <c r="N326">
        <v>1</v>
      </c>
      <c r="O326">
        <v>375.3</v>
      </c>
      <c r="P326">
        <v>307.62</v>
      </c>
      <c r="Q326">
        <v>360.14</v>
      </c>
      <c r="R326">
        <v>375.15</v>
      </c>
      <c r="S326">
        <v>10</v>
      </c>
      <c r="T326">
        <v>-37.520000000000003</v>
      </c>
      <c r="U326">
        <v>8</v>
      </c>
      <c r="V326">
        <v>-30.01</v>
      </c>
      <c r="W326">
        <v>67.680000000000007</v>
      </c>
      <c r="Y326">
        <v>5</v>
      </c>
      <c r="Z326">
        <v>2</v>
      </c>
      <c r="AA326" t="s">
        <v>942</v>
      </c>
    </row>
    <row r="327" spans="2:27">
      <c r="B327">
        <v>10046444</v>
      </c>
      <c r="C327">
        <v>400</v>
      </c>
      <c r="D327">
        <v>2</v>
      </c>
      <c r="E327">
        <v>44</v>
      </c>
      <c r="F327">
        <v>62</v>
      </c>
      <c r="G327" t="s">
        <v>370</v>
      </c>
      <c r="I327" t="s">
        <v>500</v>
      </c>
      <c r="J327">
        <v>33049910</v>
      </c>
      <c r="K327">
        <v>635494348200</v>
      </c>
      <c r="L327" t="s">
        <v>1149</v>
      </c>
      <c r="M327">
        <v>1</v>
      </c>
      <c r="N327">
        <v>1</v>
      </c>
      <c r="O327">
        <v>176.63</v>
      </c>
      <c r="P327">
        <v>144.78</v>
      </c>
      <c r="Q327">
        <v>169.51</v>
      </c>
      <c r="R327">
        <v>176.57</v>
      </c>
      <c r="S327">
        <v>10</v>
      </c>
      <c r="T327">
        <v>-17.66</v>
      </c>
      <c r="U327">
        <v>8</v>
      </c>
      <c r="V327">
        <v>-14.13</v>
      </c>
      <c r="W327">
        <v>31.85</v>
      </c>
      <c r="Y327">
        <v>5</v>
      </c>
      <c r="Z327">
        <v>2</v>
      </c>
      <c r="AA327" t="s">
        <v>942</v>
      </c>
    </row>
    <row r="328" spans="2:27">
      <c r="B328">
        <v>10046444</v>
      </c>
      <c r="C328">
        <v>400</v>
      </c>
      <c r="D328">
        <v>2</v>
      </c>
      <c r="E328">
        <v>44</v>
      </c>
      <c r="F328">
        <v>62</v>
      </c>
      <c r="G328" t="s">
        <v>1019</v>
      </c>
      <c r="I328" t="s">
        <v>315</v>
      </c>
      <c r="J328">
        <v>33049910</v>
      </c>
      <c r="K328">
        <v>635494317206</v>
      </c>
      <c r="L328" t="s">
        <v>1150</v>
      </c>
      <c r="M328">
        <v>1</v>
      </c>
      <c r="N328">
        <v>1</v>
      </c>
      <c r="O328">
        <v>160.53</v>
      </c>
      <c r="P328">
        <v>131.58000000000001</v>
      </c>
      <c r="Q328">
        <v>154.05000000000001</v>
      </c>
      <c r="R328">
        <v>160.47</v>
      </c>
      <c r="S328">
        <v>10</v>
      </c>
      <c r="T328">
        <v>-16.05</v>
      </c>
      <c r="U328">
        <v>8</v>
      </c>
      <c r="V328">
        <v>-12.84</v>
      </c>
      <c r="W328">
        <v>28.95</v>
      </c>
      <c r="Y328">
        <v>3</v>
      </c>
      <c r="Z328">
        <v>2</v>
      </c>
      <c r="AA328" t="s">
        <v>942</v>
      </c>
    </row>
    <row r="329" spans="2:27">
      <c r="B329">
        <v>10046444</v>
      </c>
      <c r="C329">
        <v>400</v>
      </c>
      <c r="D329">
        <v>2</v>
      </c>
      <c r="E329">
        <v>44</v>
      </c>
      <c r="F329">
        <v>62</v>
      </c>
      <c r="G329" t="s">
        <v>325</v>
      </c>
      <c r="I329" t="s">
        <v>506</v>
      </c>
      <c r="J329">
        <v>33049910</v>
      </c>
      <c r="K329">
        <v>3606000498822</v>
      </c>
      <c r="L329" t="s">
        <v>1151</v>
      </c>
      <c r="M329">
        <v>1</v>
      </c>
      <c r="N329">
        <v>1</v>
      </c>
      <c r="O329">
        <v>267.92</v>
      </c>
      <c r="P329">
        <v>219.61</v>
      </c>
      <c r="Q329">
        <v>257.10000000000002</v>
      </c>
      <c r="R329">
        <v>267.81</v>
      </c>
      <c r="S329">
        <v>10</v>
      </c>
      <c r="T329">
        <v>-26.78</v>
      </c>
      <c r="U329">
        <v>8</v>
      </c>
      <c r="V329">
        <v>-21.42</v>
      </c>
      <c r="W329">
        <v>48.31</v>
      </c>
      <c r="Y329">
        <v>5</v>
      </c>
      <c r="Z329">
        <v>2</v>
      </c>
      <c r="AA329" t="s">
        <v>942</v>
      </c>
    </row>
    <row r="330" spans="2:27">
      <c r="B330">
        <v>10046444</v>
      </c>
      <c r="C330">
        <v>400</v>
      </c>
      <c r="D330">
        <v>2</v>
      </c>
      <c r="E330">
        <v>44</v>
      </c>
      <c r="F330">
        <v>62</v>
      </c>
      <c r="G330" t="s">
        <v>567</v>
      </c>
      <c r="I330" t="s">
        <v>568</v>
      </c>
      <c r="J330">
        <v>33049910</v>
      </c>
      <c r="K330">
        <v>635494317237</v>
      </c>
      <c r="L330" t="s">
        <v>1152</v>
      </c>
      <c r="M330">
        <v>1</v>
      </c>
      <c r="N330">
        <v>1</v>
      </c>
      <c r="O330">
        <v>106.85</v>
      </c>
      <c r="P330">
        <v>87.58</v>
      </c>
      <c r="Q330">
        <v>102.53</v>
      </c>
      <c r="R330">
        <v>106.8</v>
      </c>
      <c r="S330">
        <v>10</v>
      </c>
      <c r="T330">
        <v>-10.68</v>
      </c>
      <c r="U330">
        <v>8</v>
      </c>
      <c r="V330">
        <v>-8.5399999999999991</v>
      </c>
      <c r="W330">
        <v>19.27</v>
      </c>
      <c r="Y330">
        <v>5</v>
      </c>
      <c r="Z330">
        <v>2</v>
      </c>
      <c r="AA330" t="s">
        <v>942</v>
      </c>
    </row>
    <row r="331" spans="2:27">
      <c r="B331">
        <v>10046444</v>
      </c>
      <c r="C331">
        <v>400</v>
      </c>
      <c r="D331">
        <v>2</v>
      </c>
      <c r="E331">
        <v>44</v>
      </c>
      <c r="F331">
        <v>62</v>
      </c>
      <c r="G331" t="s">
        <v>789</v>
      </c>
      <c r="I331" t="s">
        <v>790</v>
      </c>
      <c r="J331" t="s">
        <v>897</v>
      </c>
      <c r="K331">
        <v>3606000419292</v>
      </c>
      <c r="L331" t="s">
        <v>1153</v>
      </c>
      <c r="M331">
        <v>1</v>
      </c>
      <c r="N331">
        <v>1</v>
      </c>
      <c r="O331">
        <v>69.260000000000005</v>
      </c>
      <c r="P331">
        <v>69.260000000000005</v>
      </c>
      <c r="Q331">
        <v>81.09</v>
      </c>
      <c r="R331">
        <v>84.47</v>
      </c>
      <c r="S331">
        <v>10</v>
      </c>
      <c r="T331">
        <v>-8.4499999999999993</v>
      </c>
      <c r="U331">
        <v>8</v>
      </c>
      <c r="V331">
        <v>-6.76</v>
      </c>
      <c r="Y331">
        <v>5</v>
      </c>
      <c r="Z331">
        <v>2</v>
      </c>
      <c r="AA331" t="s">
        <v>942</v>
      </c>
    </row>
    <row r="332" spans="2:27">
      <c r="B332">
        <v>10046444</v>
      </c>
      <c r="C332">
        <v>400</v>
      </c>
      <c r="D332">
        <v>2</v>
      </c>
      <c r="E332">
        <v>44</v>
      </c>
      <c r="F332">
        <v>62</v>
      </c>
      <c r="G332" t="s">
        <v>708</v>
      </c>
      <c r="I332" t="s">
        <v>1154</v>
      </c>
      <c r="J332">
        <v>33049910</v>
      </c>
      <c r="K332">
        <v>3606000436442</v>
      </c>
      <c r="L332" t="s">
        <v>1155</v>
      </c>
      <c r="M332">
        <v>1</v>
      </c>
      <c r="N332">
        <v>1</v>
      </c>
      <c r="O332">
        <v>214.23</v>
      </c>
      <c r="P332">
        <v>175.6</v>
      </c>
      <c r="Q332">
        <v>205.57</v>
      </c>
      <c r="R332">
        <v>214.14</v>
      </c>
      <c r="S332">
        <v>10</v>
      </c>
      <c r="T332">
        <v>-21.41</v>
      </c>
      <c r="U332">
        <v>8</v>
      </c>
      <c r="V332">
        <v>-17.13</v>
      </c>
      <c r="W332">
        <v>38.630000000000003</v>
      </c>
      <c r="Y332">
        <v>5</v>
      </c>
      <c r="Z332">
        <v>2</v>
      </c>
      <c r="AA332" t="s">
        <v>942</v>
      </c>
    </row>
    <row r="333" spans="2:27">
      <c r="B333">
        <v>10046444</v>
      </c>
      <c r="C333">
        <v>400</v>
      </c>
      <c r="D333">
        <v>2</v>
      </c>
      <c r="E333">
        <v>44</v>
      </c>
      <c r="F333">
        <v>62</v>
      </c>
      <c r="G333" t="s">
        <v>1017</v>
      </c>
      <c r="I333" t="s">
        <v>1156</v>
      </c>
      <c r="J333">
        <v>33049910</v>
      </c>
      <c r="K333">
        <v>3606000474741</v>
      </c>
      <c r="L333" t="s">
        <v>1157</v>
      </c>
      <c r="M333">
        <v>1</v>
      </c>
      <c r="N333">
        <v>1</v>
      </c>
      <c r="O333">
        <v>133.69999999999999</v>
      </c>
      <c r="P333">
        <v>109.59</v>
      </c>
      <c r="Q333">
        <v>128.29</v>
      </c>
      <c r="R333">
        <v>133.63999999999999</v>
      </c>
      <c r="S333">
        <v>10</v>
      </c>
      <c r="T333">
        <v>-13.36</v>
      </c>
      <c r="U333">
        <v>8</v>
      </c>
      <c r="V333">
        <v>-10.69</v>
      </c>
      <c r="W333">
        <v>24.11</v>
      </c>
      <c r="Y333">
        <v>3</v>
      </c>
      <c r="Z333">
        <v>2</v>
      </c>
      <c r="AA333" t="s">
        <v>942</v>
      </c>
    </row>
    <row r="334" spans="2:27">
      <c r="B334">
        <v>10046444</v>
      </c>
      <c r="O334">
        <v>0</v>
      </c>
    </row>
    <row r="335" spans="2:27">
      <c r="B335">
        <v>10051791</v>
      </c>
      <c r="D335">
        <v>2</v>
      </c>
      <c r="F335" t="s">
        <v>74</v>
      </c>
      <c r="I335" t="s">
        <v>1159</v>
      </c>
      <c r="O335">
        <v>0</v>
      </c>
      <c r="AA335" t="s">
        <v>940</v>
      </c>
    </row>
    <row r="336" spans="2:27">
      <c r="B336">
        <v>10051791</v>
      </c>
      <c r="C336">
        <v>400</v>
      </c>
      <c r="D336">
        <v>2</v>
      </c>
      <c r="E336">
        <v>40</v>
      </c>
      <c r="G336">
        <v>17215556</v>
      </c>
      <c r="I336" t="s">
        <v>507</v>
      </c>
      <c r="J336">
        <v>33049910</v>
      </c>
      <c r="K336">
        <v>3337871308612</v>
      </c>
      <c r="L336" t="s">
        <v>941</v>
      </c>
      <c r="M336">
        <v>1</v>
      </c>
      <c r="N336">
        <v>1</v>
      </c>
      <c r="O336">
        <v>49.230000000000004</v>
      </c>
      <c r="P336">
        <v>27.17</v>
      </c>
      <c r="Q336">
        <v>33.44</v>
      </c>
      <c r="R336">
        <v>34.83</v>
      </c>
      <c r="S336">
        <v>12</v>
      </c>
      <c r="T336">
        <v>-4.18</v>
      </c>
      <c r="U336">
        <v>10</v>
      </c>
      <c r="V336">
        <v>-3.48</v>
      </c>
      <c r="W336">
        <v>5.98</v>
      </c>
      <c r="X336">
        <v>16.079999999999998</v>
      </c>
      <c r="Y336">
        <v>5</v>
      </c>
      <c r="Z336">
        <v>2</v>
      </c>
      <c r="AA336" t="s">
        <v>942</v>
      </c>
    </row>
    <row r="337" spans="2:26">
      <c r="B337">
        <v>10051791</v>
      </c>
      <c r="C337">
        <v>400</v>
      </c>
      <c r="D337">
        <v>2</v>
      </c>
      <c r="E337">
        <v>40</v>
      </c>
      <c r="G337" t="s">
        <v>457</v>
      </c>
      <c r="I337" t="s">
        <v>718</v>
      </c>
      <c r="J337">
        <v>33051000</v>
      </c>
      <c r="K337">
        <v>7896014157525</v>
      </c>
      <c r="L337" t="s">
        <v>943</v>
      </c>
      <c r="M337">
        <v>1</v>
      </c>
      <c r="N337">
        <v>1</v>
      </c>
      <c r="O337">
        <v>61.400000000000006</v>
      </c>
      <c r="P337">
        <v>45.63</v>
      </c>
      <c r="Q337">
        <v>51.48</v>
      </c>
      <c r="R337">
        <v>58.5</v>
      </c>
      <c r="S337">
        <v>12</v>
      </c>
      <c r="T337">
        <v>-7.02</v>
      </c>
      <c r="U337">
        <v>10</v>
      </c>
      <c r="V337">
        <v>-5.85</v>
      </c>
      <c r="X337">
        <v>15.77</v>
      </c>
      <c r="Y337">
        <v>5</v>
      </c>
      <c r="Z337">
        <v>5</v>
      </c>
    </row>
    <row r="338" spans="2:26">
      <c r="B338">
        <v>10051791</v>
      </c>
      <c r="C338">
        <v>400</v>
      </c>
      <c r="D338">
        <v>2</v>
      </c>
      <c r="E338">
        <v>40</v>
      </c>
      <c r="G338" t="s">
        <v>637</v>
      </c>
      <c r="I338" t="s">
        <v>638</v>
      </c>
      <c r="J338">
        <v>34012010</v>
      </c>
      <c r="K338">
        <v>7899026437210</v>
      </c>
      <c r="L338" t="s">
        <v>944</v>
      </c>
      <c r="M338">
        <v>1</v>
      </c>
      <c r="N338">
        <v>1</v>
      </c>
      <c r="O338">
        <v>21.79</v>
      </c>
      <c r="P338">
        <v>18.579999999999998</v>
      </c>
      <c r="Q338">
        <v>18.79</v>
      </c>
      <c r="R338">
        <v>21.35</v>
      </c>
      <c r="S338">
        <v>12</v>
      </c>
      <c r="T338">
        <v>-2.56</v>
      </c>
      <c r="U338">
        <v>1</v>
      </c>
      <c r="V338">
        <v>-0.21</v>
      </c>
      <c r="X338">
        <v>3.21</v>
      </c>
      <c r="Y338">
        <v>5</v>
      </c>
      <c r="Z338">
        <v>5</v>
      </c>
    </row>
    <row r="339" spans="2:26">
      <c r="B339">
        <v>10051791</v>
      </c>
      <c r="C339">
        <v>400</v>
      </c>
      <c r="D339">
        <v>2</v>
      </c>
      <c r="E339">
        <v>40</v>
      </c>
      <c r="G339" t="s">
        <v>462</v>
      </c>
      <c r="I339" t="s">
        <v>470</v>
      </c>
      <c r="J339">
        <v>33049910</v>
      </c>
      <c r="K339">
        <v>7899706142168</v>
      </c>
      <c r="L339" t="s">
        <v>945</v>
      </c>
      <c r="M339">
        <v>1</v>
      </c>
      <c r="N339">
        <v>1</v>
      </c>
      <c r="O339">
        <v>164.78</v>
      </c>
      <c r="P339">
        <v>98.14</v>
      </c>
      <c r="Q339">
        <v>110.72</v>
      </c>
      <c r="R339">
        <v>125.82</v>
      </c>
      <c r="S339">
        <v>12</v>
      </c>
      <c r="T339">
        <v>-15.1</v>
      </c>
      <c r="U339">
        <v>10</v>
      </c>
      <c r="V339">
        <v>-12.58</v>
      </c>
      <c r="W339">
        <v>21.59</v>
      </c>
      <c r="X339">
        <v>45.05</v>
      </c>
      <c r="Y339">
        <v>5</v>
      </c>
      <c r="Z339">
        <v>5</v>
      </c>
    </row>
    <row r="340" spans="2:26">
      <c r="B340">
        <v>10051791</v>
      </c>
      <c r="C340">
        <v>400</v>
      </c>
      <c r="D340">
        <v>2</v>
      </c>
      <c r="E340">
        <v>40</v>
      </c>
      <c r="G340" t="s">
        <v>166</v>
      </c>
      <c r="I340" t="s">
        <v>714</v>
      </c>
      <c r="J340" t="s">
        <v>897</v>
      </c>
      <c r="K340">
        <v>7899026493162</v>
      </c>
      <c r="L340" t="s">
        <v>946</v>
      </c>
      <c r="M340">
        <v>1</v>
      </c>
      <c r="N340">
        <v>1</v>
      </c>
      <c r="O340">
        <v>62.41</v>
      </c>
      <c r="P340">
        <v>47.3</v>
      </c>
      <c r="Q340">
        <v>53.37</v>
      </c>
      <c r="R340">
        <v>60.65</v>
      </c>
      <c r="S340">
        <v>12</v>
      </c>
      <c r="T340">
        <v>-7.28</v>
      </c>
      <c r="U340">
        <v>10</v>
      </c>
      <c r="V340">
        <v>-6.07</v>
      </c>
      <c r="X340">
        <v>15.11</v>
      </c>
      <c r="Y340">
        <v>5</v>
      </c>
      <c r="Z340">
        <v>5</v>
      </c>
    </row>
    <row r="341" spans="2:26">
      <c r="B341">
        <v>10051791</v>
      </c>
      <c r="C341">
        <v>400</v>
      </c>
      <c r="D341">
        <v>2</v>
      </c>
      <c r="E341">
        <v>40</v>
      </c>
      <c r="G341" t="s">
        <v>435</v>
      </c>
      <c r="I341" t="s">
        <v>716</v>
      </c>
      <c r="J341">
        <v>34012010</v>
      </c>
      <c r="K341">
        <v>7899706129602</v>
      </c>
      <c r="L341" t="s">
        <v>947</v>
      </c>
      <c r="M341">
        <v>1</v>
      </c>
      <c r="N341">
        <v>1</v>
      </c>
      <c r="O341">
        <v>32.72</v>
      </c>
      <c r="P341">
        <v>27.9</v>
      </c>
      <c r="Q341">
        <v>28.22</v>
      </c>
      <c r="R341">
        <v>32.07</v>
      </c>
      <c r="S341">
        <v>12</v>
      </c>
      <c r="T341">
        <v>-3.85</v>
      </c>
      <c r="U341">
        <v>1</v>
      </c>
      <c r="V341">
        <v>-0.32</v>
      </c>
      <c r="X341">
        <v>4.82</v>
      </c>
      <c r="Y341">
        <v>5</v>
      </c>
      <c r="Z341">
        <v>5</v>
      </c>
    </row>
    <row r="342" spans="2:26">
      <c r="B342">
        <v>10051791</v>
      </c>
      <c r="C342">
        <v>400</v>
      </c>
      <c r="D342">
        <v>2</v>
      </c>
      <c r="E342">
        <v>40</v>
      </c>
      <c r="G342" t="s">
        <v>454</v>
      </c>
      <c r="I342" t="s">
        <v>717</v>
      </c>
      <c r="J342">
        <v>3305900001</v>
      </c>
      <c r="K342">
        <v>7899706130332</v>
      </c>
      <c r="L342" t="s">
        <v>948</v>
      </c>
      <c r="M342">
        <v>1</v>
      </c>
      <c r="N342">
        <v>1</v>
      </c>
      <c r="O342">
        <v>61.39</v>
      </c>
      <c r="P342">
        <v>44.51</v>
      </c>
      <c r="Q342">
        <v>50.22</v>
      </c>
      <c r="R342">
        <v>57.07</v>
      </c>
      <c r="S342">
        <v>12</v>
      </c>
      <c r="T342">
        <v>-6.85</v>
      </c>
      <c r="U342">
        <v>10</v>
      </c>
      <c r="V342">
        <v>-5.71</v>
      </c>
      <c r="X342">
        <v>16.88</v>
      </c>
      <c r="Y342">
        <v>5</v>
      </c>
      <c r="Z342">
        <v>5</v>
      </c>
    </row>
    <row r="343" spans="2:26">
      <c r="B343">
        <v>10051791</v>
      </c>
      <c r="C343">
        <v>400</v>
      </c>
      <c r="D343">
        <v>2</v>
      </c>
      <c r="E343">
        <v>40</v>
      </c>
      <c r="G343" t="s">
        <v>459</v>
      </c>
      <c r="I343" t="s">
        <v>719</v>
      </c>
      <c r="J343">
        <v>33051000</v>
      </c>
      <c r="K343">
        <v>7899706132398</v>
      </c>
      <c r="L343" t="s">
        <v>949</v>
      </c>
      <c r="M343">
        <v>1</v>
      </c>
      <c r="N343">
        <v>1</v>
      </c>
      <c r="O343">
        <v>59.89</v>
      </c>
      <c r="P343">
        <v>44.51</v>
      </c>
      <c r="Q343">
        <v>50.22</v>
      </c>
      <c r="R343">
        <v>57.07</v>
      </c>
      <c r="S343">
        <v>12</v>
      </c>
      <c r="T343">
        <v>-6.85</v>
      </c>
      <c r="U343">
        <v>10</v>
      </c>
      <c r="V343">
        <v>-5.71</v>
      </c>
      <c r="X343">
        <v>15.38</v>
      </c>
      <c r="Y343">
        <v>5</v>
      </c>
      <c r="Z343">
        <v>5</v>
      </c>
    </row>
    <row r="344" spans="2:26">
      <c r="B344">
        <v>10051791</v>
      </c>
      <c r="C344">
        <v>400</v>
      </c>
      <c r="D344">
        <v>2</v>
      </c>
      <c r="E344">
        <v>40</v>
      </c>
      <c r="G344" t="s">
        <v>471</v>
      </c>
      <c r="I344" t="s">
        <v>625</v>
      </c>
      <c r="J344">
        <v>33049910</v>
      </c>
      <c r="K344">
        <v>7899706132831</v>
      </c>
      <c r="L344" t="s">
        <v>950</v>
      </c>
      <c r="M344">
        <v>1</v>
      </c>
      <c r="N344">
        <v>1</v>
      </c>
      <c r="O344">
        <v>45.930000000000007</v>
      </c>
      <c r="P344">
        <v>27.35</v>
      </c>
      <c r="Q344">
        <v>30.86</v>
      </c>
      <c r="R344">
        <v>35.07</v>
      </c>
      <c r="S344">
        <v>12</v>
      </c>
      <c r="T344">
        <v>-4.21</v>
      </c>
      <c r="U344">
        <v>10</v>
      </c>
      <c r="V344">
        <v>-3.51</v>
      </c>
      <c r="W344">
        <v>6.02</v>
      </c>
      <c r="X344">
        <v>12.56</v>
      </c>
      <c r="Y344">
        <v>5</v>
      </c>
      <c r="Z344">
        <v>5</v>
      </c>
    </row>
    <row r="345" spans="2:26">
      <c r="B345">
        <v>10051791</v>
      </c>
      <c r="C345">
        <v>400</v>
      </c>
      <c r="D345">
        <v>2</v>
      </c>
      <c r="E345">
        <v>40</v>
      </c>
      <c r="G345" t="s">
        <v>616</v>
      </c>
      <c r="I345" t="s">
        <v>621</v>
      </c>
      <c r="J345" t="s">
        <v>897</v>
      </c>
      <c r="K345">
        <v>7899706134071</v>
      </c>
      <c r="L345" t="s">
        <v>951</v>
      </c>
      <c r="M345">
        <v>1</v>
      </c>
      <c r="N345">
        <v>1</v>
      </c>
      <c r="O345">
        <v>55.059999999999995</v>
      </c>
      <c r="P345">
        <v>41.73</v>
      </c>
      <c r="Q345">
        <v>47.08</v>
      </c>
      <c r="R345">
        <v>53.5</v>
      </c>
      <c r="S345">
        <v>12</v>
      </c>
      <c r="T345">
        <v>-6.42</v>
      </c>
      <c r="U345">
        <v>10</v>
      </c>
      <c r="V345">
        <v>-5.35</v>
      </c>
      <c r="X345">
        <v>13.33</v>
      </c>
      <c r="Y345">
        <v>5</v>
      </c>
      <c r="Z345">
        <v>5</v>
      </c>
    </row>
    <row r="346" spans="2:26">
      <c r="B346">
        <v>10051791</v>
      </c>
      <c r="C346">
        <v>400</v>
      </c>
      <c r="D346">
        <v>2</v>
      </c>
      <c r="E346">
        <v>40</v>
      </c>
      <c r="G346" t="s">
        <v>615</v>
      </c>
      <c r="I346" t="s">
        <v>620</v>
      </c>
      <c r="J346" t="s">
        <v>897</v>
      </c>
      <c r="K346">
        <v>7899706134132</v>
      </c>
      <c r="L346" t="s">
        <v>952</v>
      </c>
      <c r="M346">
        <v>1</v>
      </c>
      <c r="N346">
        <v>1</v>
      </c>
      <c r="O346">
        <v>47.7</v>
      </c>
      <c r="P346">
        <v>36.15</v>
      </c>
      <c r="Q346">
        <v>40.79</v>
      </c>
      <c r="R346">
        <v>46.35</v>
      </c>
      <c r="S346">
        <v>12</v>
      </c>
      <c r="T346">
        <v>-5.56</v>
      </c>
      <c r="U346">
        <v>10</v>
      </c>
      <c r="V346">
        <v>-4.6399999999999997</v>
      </c>
      <c r="X346">
        <v>11.55</v>
      </c>
      <c r="Y346">
        <v>5</v>
      </c>
      <c r="Z346">
        <v>5</v>
      </c>
    </row>
    <row r="347" spans="2:26">
      <c r="B347">
        <v>10051791</v>
      </c>
      <c r="C347">
        <v>400</v>
      </c>
      <c r="D347">
        <v>2</v>
      </c>
      <c r="E347">
        <v>40</v>
      </c>
      <c r="G347" t="s">
        <v>608</v>
      </c>
      <c r="I347" t="s">
        <v>645</v>
      </c>
      <c r="J347">
        <v>33049910</v>
      </c>
      <c r="K347">
        <v>7899706135580</v>
      </c>
      <c r="L347" t="s">
        <v>953</v>
      </c>
      <c r="M347">
        <v>1</v>
      </c>
      <c r="N347">
        <v>1</v>
      </c>
      <c r="O347">
        <v>61.27</v>
      </c>
      <c r="P347">
        <v>36.49</v>
      </c>
      <c r="Q347">
        <v>41.17</v>
      </c>
      <c r="R347">
        <v>46.78</v>
      </c>
      <c r="S347">
        <v>12</v>
      </c>
      <c r="T347">
        <v>-5.61</v>
      </c>
      <c r="U347">
        <v>10</v>
      </c>
      <c r="V347">
        <v>-4.68</v>
      </c>
      <c r="W347">
        <v>8.0299999999999994</v>
      </c>
      <c r="X347">
        <v>16.75</v>
      </c>
      <c r="Y347">
        <v>5</v>
      </c>
      <c r="Z347">
        <v>5</v>
      </c>
    </row>
    <row r="348" spans="2:26">
      <c r="B348">
        <v>10051791</v>
      </c>
      <c r="C348">
        <v>400</v>
      </c>
      <c r="D348">
        <v>2</v>
      </c>
      <c r="E348">
        <v>40</v>
      </c>
      <c r="G348" t="s">
        <v>614</v>
      </c>
      <c r="I348" t="s">
        <v>619</v>
      </c>
      <c r="J348" t="s">
        <v>897</v>
      </c>
      <c r="K348">
        <v>7899706138772</v>
      </c>
      <c r="L348" t="s">
        <v>954</v>
      </c>
      <c r="M348">
        <v>1</v>
      </c>
      <c r="N348">
        <v>1</v>
      </c>
      <c r="O348">
        <v>51.39</v>
      </c>
      <c r="P348">
        <v>38.950000000000003</v>
      </c>
      <c r="Q348">
        <v>43.94</v>
      </c>
      <c r="R348">
        <v>49.93</v>
      </c>
      <c r="S348">
        <v>12</v>
      </c>
      <c r="T348">
        <v>-5.99</v>
      </c>
      <c r="U348">
        <v>10</v>
      </c>
      <c r="V348">
        <v>-4.99</v>
      </c>
      <c r="X348">
        <v>12.44</v>
      </c>
      <c r="Y348">
        <v>5</v>
      </c>
      <c r="Z348">
        <v>5</v>
      </c>
    </row>
    <row r="349" spans="2:26">
      <c r="B349">
        <v>10051791</v>
      </c>
      <c r="C349">
        <v>400</v>
      </c>
      <c r="D349">
        <v>2</v>
      </c>
      <c r="E349">
        <v>40</v>
      </c>
      <c r="G349" t="s">
        <v>695</v>
      </c>
      <c r="I349" t="s">
        <v>696</v>
      </c>
      <c r="J349">
        <v>33051000</v>
      </c>
      <c r="K349">
        <v>7899706138871</v>
      </c>
      <c r="L349" t="s">
        <v>955</v>
      </c>
      <c r="M349">
        <v>1</v>
      </c>
      <c r="N349">
        <v>1</v>
      </c>
      <c r="O349">
        <v>59.89</v>
      </c>
      <c r="P349">
        <v>44.51</v>
      </c>
      <c r="Q349">
        <v>50.22</v>
      </c>
      <c r="R349">
        <v>57.07</v>
      </c>
      <c r="S349">
        <v>12</v>
      </c>
      <c r="T349">
        <v>-6.85</v>
      </c>
      <c r="U349">
        <v>10</v>
      </c>
      <c r="V349">
        <v>-5.71</v>
      </c>
      <c r="X349">
        <v>15.38</v>
      </c>
      <c r="Y349">
        <v>5</v>
      </c>
      <c r="Z349">
        <v>5</v>
      </c>
    </row>
    <row r="350" spans="2:26">
      <c r="B350">
        <v>10051791</v>
      </c>
      <c r="C350">
        <v>400</v>
      </c>
      <c r="D350">
        <v>2</v>
      </c>
      <c r="E350">
        <v>40</v>
      </c>
      <c r="G350" t="s">
        <v>693</v>
      </c>
      <c r="I350" t="s">
        <v>694</v>
      </c>
      <c r="J350">
        <v>33051000</v>
      </c>
      <c r="K350">
        <v>7899706138895</v>
      </c>
      <c r="L350" t="s">
        <v>956</v>
      </c>
      <c r="M350">
        <v>1</v>
      </c>
      <c r="N350">
        <v>1</v>
      </c>
      <c r="O350">
        <v>59.89</v>
      </c>
      <c r="P350">
        <v>44.51</v>
      </c>
      <c r="Q350">
        <v>50.22</v>
      </c>
      <c r="R350">
        <v>57.07</v>
      </c>
      <c r="S350">
        <v>12</v>
      </c>
      <c r="T350">
        <v>-6.85</v>
      </c>
      <c r="U350">
        <v>10</v>
      </c>
      <c r="V350">
        <v>-5.71</v>
      </c>
      <c r="X350">
        <v>15.38</v>
      </c>
      <c r="Y350">
        <v>5</v>
      </c>
      <c r="Z350">
        <v>5</v>
      </c>
    </row>
    <row r="351" spans="2:26">
      <c r="B351">
        <v>10051791</v>
      </c>
      <c r="C351">
        <v>400</v>
      </c>
      <c r="D351">
        <v>2</v>
      </c>
      <c r="E351">
        <v>40</v>
      </c>
      <c r="G351" t="s">
        <v>610</v>
      </c>
      <c r="I351" t="s">
        <v>618</v>
      </c>
      <c r="J351">
        <v>33049910</v>
      </c>
      <c r="K351">
        <v>7899706138970</v>
      </c>
      <c r="L351" t="s">
        <v>957</v>
      </c>
      <c r="M351">
        <v>1</v>
      </c>
      <c r="N351">
        <v>1</v>
      </c>
      <c r="O351">
        <v>68.94</v>
      </c>
      <c r="P351">
        <v>41.06</v>
      </c>
      <c r="Q351">
        <v>46.32</v>
      </c>
      <c r="R351">
        <v>52.64</v>
      </c>
      <c r="S351">
        <v>12</v>
      </c>
      <c r="T351">
        <v>-6.32</v>
      </c>
      <c r="U351">
        <v>10</v>
      </c>
      <c r="V351">
        <v>-5.26</v>
      </c>
      <c r="W351">
        <v>9.0299999999999994</v>
      </c>
      <c r="X351">
        <v>18.850000000000001</v>
      </c>
      <c r="Y351">
        <v>5</v>
      </c>
      <c r="Z351">
        <v>5</v>
      </c>
    </row>
    <row r="352" spans="2:26">
      <c r="B352">
        <v>10051791</v>
      </c>
      <c r="C352">
        <v>400</v>
      </c>
      <c r="D352">
        <v>2</v>
      </c>
      <c r="E352">
        <v>40</v>
      </c>
      <c r="G352" t="s">
        <v>761</v>
      </c>
      <c r="I352" t="s">
        <v>762</v>
      </c>
      <c r="J352" t="s">
        <v>897</v>
      </c>
      <c r="K352">
        <v>7899706146968</v>
      </c>
      <c r="L352" t="s">
        <v>959</v>
      </c>
      <c r="M352">
        <v>1</v>
      </c>
      <c r="N352">
        <v>1</v>
      </c>
      <c r="O352">
        <v>51.39</v>
      </c>
      <c r="P352">
        <v>38.950000000000003</v>
      </c>
      <c r="Q352">
        <v>43.94</v>
      </c>
      <c r="R352">
        <v>49.93</v>
      </c>
      <c r="S352">
        <v>12</v>
      </c>
      <c r="T352">
        <v>-5.99</v>
      </c>
      <c r="U352">
        <v>10</v>
      </c>
      <c r="V352">
        <v>-4.99</v>
      </c>
      <c r="X352">
        <v>12.44</v>
      </c>
      <c r="Y352">
        <v>5</v>
      </c>
      <c r="Z352">
        <v>5</v>
      </c>
    </row>
    <row r="353" spans="2:27">
      <c r="B353">
        <v>10051791</v>
      </c>
      <c r="C353">
        <v>400</v>
      </c>
      <c r="D353">
        <v>2</v>
      </c>
      <c r="E353">
        <v>40</v>
      </c>
      <c r="G353" t="s">
        <v>763</v>
      </c>
      <c r="I353" t="s">
        <v>622</v>
      </c>
      <c r="J353" t="s">
        <v>897</v>
      </c>
      <c r="K353">
        <v>7899706147095</v>
      </c>
      <c r="L353" t="s">
        <v>960</v>
      </c>
      <c r="M353">
        <v>1</v>
      </c>
      <c r="N353">
        <v>1</v>
      </c>
      <c r="O353">
        <v>44.03</v>
      </c>
      <c r="P353">
        <v>33.369999999999997</v>
      </c>
      <c r="Q353">
        <v>37.65</v>
      </c>
      <c r="R353">
        <v>42.78</v>
      </c>
      <c r="S353">
        <v>12</v>
      </c>
      <c r="T353">
        <v>-5.13</v>
      </c>
      <c r="U353">
        <v>10</v>
      </c>
      <c r="V353">
        <v>-4.28</v>
      </c>
      <c r="X353">
        <v>10.66</v>
      </c>
      <c r="Y353">
        <v>5</v>
      </c>
      <c r="Z353">
        <v>5</v>
      </c>
    </row>
    <row r="354" spans="2:27">
      <c r="B354">
        <v>10051791</v>
      </c>
      <c r="C354">
        <v>400</v>
      </c>
      <c r="D354">
        <v>2</v>
      </c>
      <c r="E354">
        <v>40</v>
      </c>
      <c r="G354" t="s">
        <v>757</v>
      </c>
      <c r="I354" t="s">
        <v>758</v>
      </c>
      <c r="J354" t="s">
        <v>897</v>
      </c>
      <c r="K354">
        <v>7899706148511</v>
      </c>
      <c r="L354" t="s">
        <v>961</v>
      </c>
      <c r="M354">
        <v>1</v>
      </c>
      <c r="N354">
        <v>1</v>
      </c>
      <c r="O354">
        <v>51.39</v>
      </c>
      <c r="P354">
        <v>38.950000000000003</v>
      </c>
      <c r="Q354">
        <v>43.94</v>
      </c>
      <c r="R354">
        <v>49.93</v>
      </c>
      <c r="S354">
        <v>12</v>
      </c>
      <c r="T354">
        <v>-5.99</v>
      </c>
      <c r="U354">
        <v>10</v>
      </c>
      <c r="V354">
        <v>-4.99</v>
      </c>
      <c r="X354">
        <v>12.44</v>
      </c>
      <c r="Y354">
        <v>5</v>
      </c>
      <c r="Z354">
        <v>5</v>
      </c>
    </row>
    <row r="355" spans="2:27">
      <c r="B355">
        <v>10051791</v>
      </c>
      <c r="C355">
        <v>400</v>
      </c>
      <c r="D355">
        <v>2</v>
      </c>
      <c r="E355">
        <v>40</v>
      </c>
      <c r="G355" t="s">
        <v>759</v>
      </c>
      <c r="I355" t="s">
        <v>760</v>
      </c>
      <c r="J355" t="s">
        <v>897</v>
      </c>
      <c r="K355">
        <v>7899706149112</v>
      </c>
      <c r="L355" t="s">
        <v>962</v>
      </c>
      <c r="M355">
        <v>1</v>
      </c>
      <c r="N355">
        <v>1</v>
      </c>
      <c r="O355">
        <v>63.14</v>
      </c>
      <c r="P355">
        <v>47.85</v>
      </c>
      <c r="Q355">
        <v>53.99</v>
      </c>
      <c r="R355">
        <v>61.35</v>
      </c>
      <c r="S355">
        <v>12</v>
      </c>
      <c r="T355">
        <v>-7.36</v>
      </c>
      <c r="U355">
        <v>10</v>
      </c>
      <c r="V355">
        <v>-6.14</v>
      </c>
      <c r="X355">
        <v>15.29</v>
      </c>
      <c r="Y355">
        <v>5</v>
      </c>
      <c r="Z355">
        <v>5</v>
      </c>
    </row>
    <row r="356" spans="2:27">
      <c r="B356">
        <v>10051791</v>
      </c>
      <c r="C356">
        <v>400</v>
      </c>
      <c r="D356">
        <v>2</v>
      </c>
      <c r="E356">
        <v>40</v>
      </c>
      <c r="G356" t="s">
        <v>751</v>
      </c>
      <c r="I356" t="s">
        <v>752</v>
      </c>
      <c r="J356">
        <v>33051000</v>
      </c>
      <c r="K356">
        <v>7899706149037</v>
      </c>
      <c r="L356" t="s">
        <v>963</v>
      </c>
      <c r="M356">
        <v>1</v>
      </c>
      <c r="N356">
        <v>1</v>
      </c>
      <c r="O356">
        <v>67.400000000000006</v>
      </c>
      <c r="P356">
        <v>50.09</v>
      </c>
      <c r="Q356">
        <v>56.51</v>
      </c>
      <c r="R356">
        <v>64.22</v>
      </c>
      <c r="S356">
        <v>12</v>
      </c>
      <c r="T356">
        <v>-7.71</v>
      </c>
      <c r="U356">
        <v>10</v>
      </c>
      <c r="V356">
        <v>-6.42</v>
      </c>
      <c r="X356">
        <v>17.309999999999999</v>
      </c>
      <c r="Y356">
        <v>5</v>
      </c>
      <c r="Z356">
        <v>5</v>
      </c>
    </row>
    <row r="357" spans="2:27">
      <c r="B357">
        <v>10051791</v>
      </c>
      <c r="C357">
        <v>400</v>
      </c>
      <c r="D357">
        <v>2</v>
      </c>
      <c r="E357">
        <v>40</v>
      </c>
      <c r="G357" t="s">
        <v>749</v>
      </c>
      <c r="I357" t="s">
        <v>750</v>
      </c>
      <c r="J357" t="s">
        <v>897</v>
      </c>
      <c r="K357">
        <v>7899706149372</v>
      </c>
      <c r="L357" t="s">
        <v>964</v>
      </c>
      <c r="M357">
        <v>1</v>
      </c>
      <c r="N357">
        <v>1</v>
      </c>
      <c r="O357">
        <v>58.73</v>
      </c>
      <c r="P357">
        <v>44.51</v>
      </c>
      <c r="Q357">
        <v>50.22</v>
      </c>
      <c r="R357">
        <v>57.07</v>
      </c>
      <c r="S357">
        <v>12</v>
      </c>
      <c r="T357">
        <v>-6.85</v>
      </c>
      <c r="U357">
        <v>10</v>
      </c>
      <c r="V357">
        <v>-5.71</v>
      </c>
      <c r="X357">
        <v>14.22</v>
      </c>
      <c r="Y357">
        <v>5</v>
      </c>
      <c r="Z357">
        <v>5</v>
      </c>
    </row>
    <row r="358" spans="2:27">
      <c r="B358">
        <v>10051791</v>
      </c>
      <c r="C358">
        <v>400</v>
      </c>
      <c r="D358">
        <v>2</v>
      </c>
      <c r="E358">
        <v>40</v>
      </c>
      <c r="G358" t="s">
        <v>776</v>
      </c>
      <c r="I358" t="s">
        <v>777</v>
      </c>
      <c r="J358">
        <v>3401119001</v>
      </c>
      <c r="K358">
        <v>7899706150781</v>
      </c>
      <c r="L358" t="s">
        <v>965</v>
      </c>
      <c r="M358">
        <v>1</v>
      </c>
      <c r="N358">
        <v>1</v>
      </c>
      <c r="O358">
        <v>21.409999999999997</v>
      </c>
      <c r="P358">
        <v>18.579999999999998</v>
      </c>
      <c r="Q358">
        <v>18.79</v>
      </c>
      <c r="R358">
        <v>21.35</v>
      </c>
      <c r="S358">
        <v>12</v>
      </c>
      <c r="T358">
        <v>-2.56</v>
      </c>
      <c r="U358">
        <v>1</v>
      </c>
      <c r="V358">
        <v>-0.21</v>
      </c>
      <c r="X358">
        <v>2.83</v>
      </c>
      <c r="Y358">
        <v>5</v>
      </c>
      <c r="Z358">
        <v>5</v>
      </c>
    </row>
    <row r="359" spans="2:27">
      <c r="B359">
        <v>10051791</v>
      </c>
      <c r="C359">
        <v>400</v>
      </c>
      <c r="D359">
        <v>2</v>
      </c>
      <c r="E359">
        <v>40</v>
      </c>
      <c r="G359" t="s">
        <v>778</v>
      </c>
      <c r="I359" t="s">
        <v>779</v>
      </c>
      <c r="J359">
        <v>34012010</v>
      </c>
      <c r="K359">
        <v>7899706152365</v>
      </c>
      <c r="L359" t="s">
        <v>966</v>
      </c>
      <c r="M359">
        <v>1</v>
      </c>
      <c r="N359">
        <v>1</v>
      </c>
      <c r="O359">
        <v>61.87</v>
      </c>
      <c r="P359">
        <v>52.76</v>
      </c>
      <c r="Q359">
        <v>53.37</v>
      </c>
      <c r="R359">
        <v>60.65</v>
      </c>
      <c r="S359">
        <v>12</v>
      </c>
      <c r="T359">
        <v>-7.28</v>
      </c>
      <c r="U359">
        <v>1</v>
      </c>
      <c r="V359">
        <v>-0.61</v>
      </c>
      <c r="X359">
        <v>9.11</v>
      </c>
      <c r="Y359">
        <v>3</v>
      </c>
      <c r="Z359">
        <v>5</v>
      </c>
    </row>
    <row r="360" spans="2:27">
      <c r="B360">
        <v>10051791</v>
      </c>
      <c r="C360">
        <v>400</v>
      </c>
      <c r="D360">
        <v>2</v>
      </c>
      <c r="E360">
        <v>40</v>
      </c>
      <c r="G360" t="s">
        <v>774</v>
      </c>
      <c r="I360" t="s">
        <v>775</v>
      </c>
      <c r="J360">
        <v>33051000</v>
      </c>
      <c r="K360">
        <v>7899706152389</v>
      </c>
      <c r="L360" t="s">
        <v>967</v>
      </c>
      <c r="M360">
        <v>1</v>
      </c>
      <c r="N360">
        <v>1</v>
      </c>
      <c r="O360">
        <v>89.88</v>
      </c>
      <c r="P360">
        <v>66.8</v>
      </c>
      <c r="Q360">
        <v>75.37</v>
      </c>
      <c r="R360">
        <v>85.65</v>
      </c>
      <c r="S360">
        <v>12</v>
      </c>
      <c r="T360">
        <v>-10.28</v>
      </c>
      <c r="U360">
        <v>10</v>
      </c>
      <c r="V360">
        <v>-8.57</v>
      </c>
      <c r="X360">
        <v>23.08</v>
      </c>
      <c r="Y360">
        <v>5</v>
      </c>
      <c r="Z360">
        <v>5</v>
      </c>
    </row>
    <row r="361" spans="2:27">
      <c r="B361">
        <v>10051791</v>
      </c>
      <c r="C361">
        <v>400</v>
      </c>
      <c r="D361">
        <v>2</v>
      </c>
      <c r="E361">
        <v>40</v>
      </c>
      <c r="G361" t="s">
        <v>770</v>
      </c>
      <c r="I361" t="s">
        <v>771</v>
      </c>
      <c r="J361">
        <v>3401119001</v>
      </c>
      <c r="K361">
        <v>7899706154062</v>
      </c>
      <c r="L361" t="s">
        <v>968</v>
      </c>
      <c r="M361">
        <v>1</v>
      </c>
      <c r="N361">
        <v>1</v>
      </c>
      <c r="O361">
        <v>12.809999999999999</v>
      </c>
      <c r="P361">
        <v>11.12</v>
      </c>
      <c r="Q361">
        <v>11.25</v>
      </c>
      <c r="R361">
        <v>12.78</v>
      </c>
      <c r="S361">
        <v>12</v>
      </c>
      <c r="T361">
        <v>-1.53</v>
      </c>
      <c r="U361">
        <v>1</v>
      </c>
      <c r="V361">
        <v>-0.13</v>
      </c>
      <c r="X361">
        <v>1.69</v>
      </c>
      <c r="Y361">
        <v>5</v>
      </c>
      <c r="Z361">
        <v>5</v>
      </c>
    </row>
    <row r="362" spans="2:27">
      <c r="B362">
        <v>10051791</v>
      </c>
      <c r="C362">
        <v>400</v>
      </c>
      <c r="D362">
        <v>2</v>
      </c>
      <c r="E362">
        <v>40</v>
      </c>
      <c r="G362" t="s">
        <v>772</v>
      </c>
      <c r="I362" t="s">
        <v>773</v>
      </c>
      <c r="J362">
        <v>34012010</v>
      </c>
      <c r="K362">
        <v>7899706154086</v>
      </c>
      <c r="L362" t="s">
        <v>947</v>
      </c>
      <c r="M362">
        <v>1</v>
      </c>
      <c r="N362">
        <v>1</v>
      </c>
      <c r="O362">
        <v>26.17</v>
      </c>
      <c r="P362">
        <v>22.32</v>
      </c>
      <c r="Q362">
        <v>22.58</v>
      </c>
      <c r="R362">
        <v>25.66</v>
      </c>
      <c r="S362">
        <v>12</v>
      </c>
      <c r="T362">
        <v>-3.08</v>
      </c>
      <c r="U362">
        <v>1</v>
      </c>
      <c r="V362">
        <v>-0.26</v>
      </c>
      <c r="X362">
        <v>3.85</v>
      </c>
      <c r="Y362">
        <v>6</v>
      </c>
      <c r="Z362">
        <v>5</v>
      </c>
    </row>
    <row r="363" spans="2:27">
      <c r="B363">
        <v>10051791</v>
      </c>
      <c r="C363">
        <v>400</v>
      </c>
      <c r="D363">
        <v>2</v>
      </c>
      <c r="E363">
        <v>40</v>
      </c>
      <c r="G363" t="s">
        <v>676</v>
      </c>
      <c r="I363" t="s">
        <v>677</v>
      </c>
      <c r="J363">
        <v>33049910</v>
      </c>
      <c r="K363">
        <v>3337871325060</v>
      </c>
      <c r="L363" t="s">
        <v>969</v>
      </c>
      <c r="M363">
        <v>1</v>
      </c>
      <c r="N363">
        <v>1</v>
      </c>
      <c r="O363">
        <v>197.12</v>
      </c>
      <c r="P363">
        <v>108.8</v>
      </c>
      <c r="Q363">
        <v>133.91</v>
      </c>
      <c r="R363">
        <v>139.49</v>
      </c>
      <c r="S363">
        <v>12</v>
      </c>
      <c r="T363">
        <v>-16.739999999999998</v>
      </c>
      <c r="U363">
        <v>10</v>
      </c>
      <c r="V363">
        <v>-13.95</v>
      </c>
      <c r="W363">
        <v>23.94</v>
      </c>
      <c r="X363">
        <v>64.38</v>
      </c>
      <c r="Y363">
        <v>5</v>
      </c>
      <c r="Z363">
        <v>2</v>
      </c>
      <c r="AA363" t="s">
        <v>942</v>
      </c>
    </row>
    <row r="364" spans="2:27">
      <c r="B364">
        <v>10051791</v>
      </c>
      <c r="C364">
        <v>400</v>
      </c>
      <c r="D364">
        <v>2</v>
      </c>
      <c r="E364">
        <v>40</v>
      </c>
      <c r="G364" t="s">
        <v>373</v>
      </c>
      <c r="I364" t="s">
        <v>528</v>
      </c>
      <c r="J364">
        <v>33049910</v>
      </c>
      <c r="K364">
        <v>3337871330255</v>
      </c>
      <c r="L364" t="s">
        <v>970</v>
      </c>
      <c r="M364">
        <v>1</v>
      </c>
      <c r="N364">
        <v>1</v>
      </c>
      <c r="O364">
        <v>121.25</v>
      </c>
      <c r="P364">
        <v>66.930000000000007</v>
      </c>
      <c r="Q364">
        <v>82.38</v>
      </c>
      <c r="R364">
        <v>85.81</v>
      </c>
      <c r="S364">
        <v>12</v>
      </c>
      <c r="T364">
        <v>-10.3</v>
      </c>
      <c r="U364">
        <v>10</v>
      </c>
      <c r="V364">
        <v>-8.58</v>
      </c>
      <c r="W364">
        <v>14.72</v>
      </c>
      <c r="X364">
        <v>39.6</v>
      </c>
      <c r="Y364">
        <v>6</v>
      </c>
      <c r="Z364">
        <v>2</v>
      </c>
      <c r="AA364" t="s">
        <v>942</v>
      </c>
    </row>
    <row r="365" spans="2:27">
      <c r="B365">
        <v>10051791</v>
      </c>
      <c r="C365">
        <v>400</v>
      </c>
      <c r="D365">
        <v>2</v>
      </c>
      <c r="E365">
        <v>40</v>
      </c>
      <c r="G365" t="s">
        <v>437</v>
      </c>
      <c r="I365" t="s">
        <v>562</v>
      </c>
      <c r="J365">
        <v>34012010</v>
      </c>
      <c r="K365">
        <v>3337871321888</v>
      </c>
      <c r="L365" t="s">
        <v>971</v>
      </c>
      <c r="M365">
        <v>1</v>
      </c>
      <c r="N365">
        <v>1</v>
      </c>
      <c r="O365">
        <v>61.86</v>
      </c>
      <c r="P365">
        <v>48.36</v>
      </c>
      <c r="Q365">
        <v>53.37</v>
      </c>
      <c r="R365">
        <v>55.59</v>
      </c>
      <c r="S365">
        <v>12</v>
      </c>
      <c r="T365">
        <v>-6.67</v>
      </c>
      <c r="U365">
        <v>1</v>
      </c>
      <c r="V365">
        <v>-0.56000000000000005</v>
      </c>
      <c r="X365">
        <v>13.5</v>
      </c>
      <c r="Y365">
        <v>5</v>
      </c>
      <c r="Z365">
        <v>2</v>
      </c>
      <c r="AA365" t="s">
        <v>942</v>
      </c>
    </row>
    <row r="366" spans="2:27">
      <c r="B366">
        <v>10051791</v>
      </c>
      <c r="C366">
        <v>400</v>
      </c>
      <c r="D366">
        <v>2</v>
      </c>
      <c r="E366">
        <v>40</v>
      </c>
      <c r="G366" t="s">
        <v>171</v>
      </c>
      <c r="I366" t="s">
        <v>172</v>
      </c>
      <c r="J366">
        <v>33049910</v>
      </c>
      <c r="K366">
        <v>3337871321963</v>
      </c>
      <c r="L366" t="s">
        <v>972</v>
      </c>
      <c r="M366">
        <v>1</v>
      </c>
      <c r="N366">
        <v>1</v>
      </c>
      <c r="O366">
        <v>60.6</v>
      </c>
      <c r="P366">
        <v>33.450000000000003</v>
      </c>
      <c r="Q366">
        <v>41.17</v>
      </c>
      <c r="R366">
        <v>42.89</v>
      </c>
      <c r="S366">
        <v>12</v>
      </c>
      <c r="T366">
        <v>-5.15</v>
      </c>
      <c r="U366">
        <v>10</v>
      </c>
      <c r="V366">
        <v>-4.29</v>
      </c>
      <c r="W366">
        <v>7.36</v>
      </c>
      <c r="X366">
        <v>19.79</v>
      </c>
      <c r="Y366">
        <v>5</v>
      </c>
      <c r="Z366">
        <v>2</v>
      </c>
      <c r="AA366" t="s">
        <v>942</v>
      </c>
    </row>
    <row r="367" spans="2:27">
      <c r="B367">
        <v>10051791</v>
      </c>
      <c r="C367">
        <v>400</v>
      </c>
      <c r="D367">
        <v>2</v>
      </c>
      <c r="E367">
        <v>40</v>
      </c>
      <c r="G367" t="s">
        <v>57</v>
      </c>
      <c r="I367" t="s">
        <v>515</v>
      </c>
      <c r="J367">
        <v>33049910</v>
      </c>
      <c r="K367">
        <v>3337871322083</v>
      </c>
      <c r="L367" t="s">
        <v>973</v>
      </c>
      <c r="M367">
        <v>1</v>
      </c>
      <c r="N367">
        <v>1</v>
      </c>
      <c r="O367">
        <v>151.61000000000001</v>
      </c>
      <c r="P367">
        <v>83.68</v>
      </c>
      <c r="Q367">
        <v>102.99</v>
      </c>
      <c r="R367">
        <v>107.28</v>
      </c>
      <c r="S367">
        <v>12</v>
      </c>
      <c r="T367">
        <v>-12.87</v>
      </c>
      <c r="U367">
        <v>10</v>
      </c>
      <c r="V367">
        <v>-10.73</v>
      </c>
      <c r="W367">
        <v>18.41</v>
      </c>
      <c r="X367">
        <v>49.52</v>
      </c>
      <c r="Y367">
        <v>5</v>
      </c>
      <c r="Z367">
        <v>2</v>
      </c>
      <c r="AA367" t="s">
        <v>942</v>
      </c>
    </row>
    <row r="368" spans="2:27">
      <c r="B368">
        <v>10051791</v>
      </c>
      <c r="C368">
        <v>400</v>
      </c>
      <c r="D368">
        <v>2</v>
      </c>
      <c r="E368">
        <v>40</v>
      </c>
      <c r="G368" t="s">
        <v>19</v>
      </c>
      <c r="I368" t="s">
        <v>517</v>
      </c>
      <c r="J368">
        <v>33072010</v>
      </c>
      <c r="K368">
        <v>3337871310592</v>
      </c>
      <c r="L368" t="s">
        <v>974</v>
      </c>
      <c r="M368">
        <v>1</v>
      </c>
      <c r="N368">
        <v>1</v>
      </c>
      <c r="O368">
        <v>53.849999999999994</v>
      </c>
      <c r="P368">
        <v>37.229999999999997</v>
      </c>
      <c r="Q368">
        <v>45.82</v>
      </c>
      <c r="R368">
        <v>47.73</v>
      </c>
      <c r="S368">
        <v>12</v>
      </c>
      <c r="T368">
        <v>-5.73</v>
      </c>
      <c r="U368">
        <v>10</v>
      </c>
      <c r="V368">
        <v>-4.7699999999999996</v>
      </c>
      <c r="X368">
        <v>16.62</v>
      </c>
      <c r="Y368">
        <v>5</v>
      </c>
      <c r="Z368">
        <v>2</v>
      </c>
      <c r="AA368" t="s">
        <v>942</v>
      </c>
    </row>
    <row r="369" spans="2:27">
      <c r="B369">
        <v>10051791</v>
      </c>
      <c r="C369">
        <v>400</v>
      </c>
      <c r="D369">
        <v>2</v>
      </c>
      <c r="E369">
        <v>40</v>
      </c>
      <c r="G369" t="s">
        <v>401</v>
      </c>
      <c r="I369" t="s">
        <v>560</v>
      </c>
      <c r="J369">
        <v>34013000</v>
      </c>
      <c r="K369">
        <v>3337871323257</v>
      </c>
      <c r="L369" t="s">
        <v>975</v>
      </c>
      <c r="M369">
        <v>1</v>
      </c>
      <c r="N369">
        <v>1</v>
      </c>
      <c r="O369">
        <v>51.57</v>
      </c>
      <c r="P369">
        <v>39.82</v>
      </c>
      <c r="Q369">
        <v>43.94</v>
      </c>
      <c r="R369">
        <v>45.77</v>
      </c>
      <c r="S369">
        <v>12</v>
      </c>
      <c r="T369">
        <v>-5.49</v>
      </c>
      <c r="U369">
        <v>1</v>
      </c>
      <c r="V369">
        <v>-0.46</v>
      </c>
      <c r="X369">
        <v>11.75</v>
      </c>
      <c r="Y369">
        <v>5</v>
      </c>
      <c r="Z369">
        <v>2</v>
      </c>
      <c r="AA369" t="s">
        <v>942</v>
      </c>
    </row>
    <row r="370" spans="2:27">
      <c r="B370">
        <v>10051791</v>
      </c>
      <c r="C370">
        <v>400</v>
      </c>
      <c r="D370">
        <v>2</v>
      </c>
      <c r="E370">
        <v>40</v>
      </c>
      <c r="G370" t="s">
        <v>885</v>
      </c>
      <c r="I370" t="s">
        <v>202</v>
      </c>
      <c r="J370">
        <v>33049910</v>
      </c>
      <c r="K370">
        <v>3337871323561</v>
      </c>
      <c r="L370" t="s">
        <v>976</v>
      </c>
      <c r="M370">
        <v>1</v>
      </c>
      <c r="N370">
        <v>1</v>
      </c>
      <c r="O370">
        <v>136.43</v>
      </c>
      <c r="P370">
        <v>75.3</v>
      </c>
      <c r="Q370">
        <v>92.69</v>
      </c>
      <c r="R370">
        <v>96.55</v>
      </c>
      <c r="S370">
        <v>12</v>
      </c>
      <c r="T370">
        <v>-11.59</v>
      </c>
      <c r="U370">
        <v>10</v>
      </c>
      <c r="V370">
        <v>-9.66</v>
      </c>
      <c r="W370">
        <v>16.57</v>
      </c>
      <c r="X370">
        <v>44.56</v>
      </c>
      <c r="Y370">
        <v>5</v>
      </c>
      <c r="Z370">
        <v>2</v>
      </c>
      <c r="AA370" t="s">
        <v>942</v>
      </c>
    </row>
    <row r="371" spans="2:27">
      <c r="B371">
        <v>10051791</v>
      </c>
      <c r="C371">
        <v>400</v>
      </c>
      <c r="D371">
        <v>2</v>
      </c>
      <c r="E371">
        <v>40</v>
      </c>
      <c r="G371" t="s">
        <v>131</v>
      </c>
      <c r="I371" t="s">
        <v>525</v>
      </c>
      <c r="J371" t="s">
        <v>911</v>
      </c>
      <c r="K371">
        <v>3337871323783</v>
      </c>
      <c r="L371" t="s">
        <v>977</v>
      </c>
      <c r="M371">
        <v>1</v>
      </c>
      <c r="N371">
        <v>1</v>
      </c>
      <c r="O371">
        <v>80.989999999999995</v>
      </c>
      <c r="P371">
        <v>43.91</v>
      </c>
      <c r="Q371">
        <v>54.05</v>
      </c>
      <c r="R371">
        <v>56.3</v>
      </c>
      <c r="S371">
        <v>12</v>
      </c>
      <c r="T371">
        <v>-6.76</v>
      </c>
      <c r="U371">
        <v>10</v>
      </c>
      <c r="V371">
        <v>-5.63</v>
      </c>
      <c r="W371">
        <v>9.66</v>
      </c>
      <c r="X371">
        <v>27.42</v>
      </c>
      <c r="Y371">
        <v>5</v>
      </c>
      <c r="Z371">
        <v>2</v>
      </c>
      <c r="AA371" t="s">
        <v>942</v>
      </c>
    </row>
    <row r="372" spans="2:27">
      <c r="B372">
        <v>10051791</v>
      </c>
      <c r="C372">
        <v>400</v>
      </c>
      <c r="D372">
        <v>2</v>
      </c>
      <c r="E372">
        <v>40</v>
      </c>
      <c r="G372" t="s">
        <v>613</v>
      </c>
      <c r="I372" t="s">
        <v>138</v>
      </c>
      <c r="J372">
        <v>33051000</v>
      </c>
      <c r="K372">
        <v>3337871323806</v>
      </c>
      <c r="L372" t="s">
        <v>978</v>
      </c>
      <c r="M372">
        <v>1</v>
      </c>
      <c r="N372">
        <v>1</v>
      </c>
      <c r="O372">
        <v>59.89</v>
      </c>
      <c r="P372">
        <v>40.799999999999997</v>
      </c>
      <c r="Q372">
        <v>50.22</v>
      </c>
      <c r="R372">
        <v>52.31</v>
      </c>
      <c r="S372">
        <v>12</v>
      </c>
      <c r="T372">
        <v>-6.28</v>
      </c>
      <c r="U372">
        <v>10</v>
      </c>
      <c r="V372">
        <v>-5.23</v>
      </c>
      <c r="X372">
        <v>19.09</v>
      </c>
      <c r="Y372">
        <v>5</v>
      </c>
      <c r="Z372">
        <v>2</v>
      </c>
      <c r="AA372" t="s">
        <v>942</v>
      </c>
    </row>
    <row r="373" spans="2:27">
      <c r="B373">
        <v>10051791</v>
      </c>
      <c r="C373">
        <v>400</v>
      </c>
      <c r="D373">
        <v>2</v>
      </c>
      <c r="E373">
        <v>40</v>
      </c>
      <c r="G373" t="s">
        <v>162</v>
      </c>
      <c r="I373" t="s">
        <v>508</v>
      </c>
      <c r="J373">
        <v>33049910</v>
      </c>
      <c r="K373">
        <v>3337871308629</v>
      </c>
      <c r="L373" t="s">
        <v>979</v>
      </c>
      <c r="M373">
        <v>1</v>
      </c>
      <c r="N373">
        <v>1</v>
      </c>
      <c r="O373">
        <v>37.85</v>
      </c>
      <c r="P373">
        <v>20.89</v>
      </c>
      <c r="Q373">
        <v>25.71</v>
      </c>
      <c r="R373">
        <v>26.78</v>
      </c>
      <c r="S373">
        <v>12</v>
      </c>
      <c r="T373">
        <v>-3.21</v>
      </c>
      <c r="U373">
        <v>10</v>
      </c>
      <c r="V373">
        <v>-2.68</v>
      </c>
      <c r="W373">
        <v>4.5999999999999996</v>
      </c>
      <c r="X373">
        <v>12.36</v>
      </c>
      <c r="Y373">
        <v>5</v>
      </c>
      <c r="Z373">
        <v>2</v>
      </c>
      <c r="AA373" t="s">
        <v>942</v>
      </c>
    </row>
    <row r="374" spans="2:27">
      <c r="B374">
        <v>10051791</v>
      </c>
      <c r="C374">
        <v>400</v>
      </c>
      <c r="D374">
        <v>2</v>
      </c>
      <c r="E374">
        <v>40</v>
      </c>
      <c r="G374" t="s">
        <v>374</v>
      </c>
      <c r="I374" t="s">
        <v>542</v>
      </c>
      <c r="J374">
        <v>34013000</v>
      </c>
      <c r="K374">
        <v>3337871320980</v>
      </c>
      <c r="L374" t="s">
        <v>980</v>
      </c>
      <c r="M374">
        <v>1</v>
      </c>
      <c r="N374">
        <v>1</v>
      </c>
      <c r="O374">
        <v>58.94</v>
      </c>
      <c r="P374">
        <v>45.51</v>
      </c>
      <c r="Q374">
        <v>50.22</v>
      </c>
      <c r="R374">
        <v>52.31</v>
      </c>
      <c r="S374">
        <v>12</v>
      </c>
      <c r="T374">
        <v>-6.28</v>
      </c>
      <c r="U374">
        <v>1</v>
      </c>
      <c r="V374">
        <v>-0.52</v>
      </c>
      <c r="X374">
        <v>13.43</v>
      </c>
      <c r="Y374">
        <v>5</v>
      </c>
      <c r="Z374">
        <v>2</v>
      </c>
      <c r="AA374" t="s">
        <v>942</v>
      </c>
    </row>
    <row r="375" spans="2:27">
      <c r="B375">
        <v>10051791</v>
      </c>
      <c r="C375">
        <v>400</v>
      </c>
      <c r="D375">
        <v>2</v>
      </c>
      <c r="E375">
        <v>40</v>
      </c>
      <c r="G375" t="s">
        <v>399</v>
      </c>
      <c r="I375" t="s">
        <v>509</v>
      </c>
      <c r="J375">
        <v>33049910</v>
      </c>
      <c r="K375">
        <v>3337871320751</v>
      </c>
      <c r="L375" t="s">
        <v>981</v>
      </c>
      <c r="M375">
        <v>1</v>
      </c>
      <c r="N375">
        <v>1</v>
      </c>
      <c r="O375">
        <v>68.180000000000007</v>
      </c>
      <c r="P375">
        <v>37.630000000000003</v>
      </c>
      <c r="Q375">
        <v>46.32</v>
      </c>
      <c r="R375">
        <v>48.25</v>
      </c>
      <c r="S375">
        <v>12</v>
      </c>
      <c r="T375">
        <v>-5.79</v>
      </c>
      <c r="U375">
        <v>10</v>
      </c>
      <c r="V375">
        <v>-4.83</v>
      </c>
      <c r="W375">
        <v>8.2799999999999994</v>
      </c>
      <c r="X375">
        <v>22.27</v>
      </c>
      <c r="Y375">
        <v>5</v>
      </c>
      <c r="Z375">
        <v>2</v>
      </c>
      <c r="AA375" t="s">
        <v>942</v>
      </c>
    </row>
    <row r="376" spans="2:27">
      <c r="B376">
        <v>10051791</v>
      </c>
      <c r="C376">
        <v>400</v>
      </c>
      <c r="D376">
        <v>2</v>
      </c>
      <c r="E376">
        <v>40</v>
      </c>
      <c r="G376" t="s">
        <v>429</v>
      </c>
      <c r="I376" t="s">
        <v>556</v>
      </c>
      <c r="J376">
        <v>33072010</v>
      </c>
      <c r="K376">
        <v>3337871324001</v>
      </c>
      <c r="L376" t="s">
        <v>982</v>
      </c>
      <c r="M376">
        <v>1</v>
      </c>
      <c r="N376">
        <v>1</v>
      </c>
      <c r="O376">
        <v>53.849999999999994</v>
      </c>
      <c r="P376">
        <v>37.229999999999997</v>
      </c>
      <c r="Q376">
        <v>45.82</v>
      </c>
      <c r="R376">
        <v>47.73</v>
      </c>
      <c r="S376">
        <v>12</v>
      </c>
      <c r="T376">
        <v>-5.73</v>
      </c>
      <c r="U376">
        <v>10</v>
      </c>
      <c r="V376">
        <v>-4.7699999999999996</v>
      </c>
      <c r="X376">
        <v>16.62</v>
      </c>
      <c r="Y376">
        <v>5</v>
      </c>
      <c r="Z376">
        <v>2</v>
      </c>
      <c r="AA376" t="s">
        <v>942</v>
      </c>
    </row>
    <row r="377" spans="2:27">
      <c r="B377">
        <v>10051791</v>
      </c>
      <c r="C377">
        <v>400</v>
      </c>
      <c r="D377">
        <v>2</v>
      </c>
      <c r="E377">
        <v>40</v>
      </c>
      <c r="G377" t="s">
        <v>334</v>
      </c>
      <c r="I377" t="s">
        <v>530</v>
      </c>
      <c r="J377">
        <v>33049910</v>
      </c>
      <c r="K377">
        <v>3337871316594</v>
      </c>
      <c r="L377" t="s">
        <v>983</v>
      </c>
      <c r="M377">
        <v>1</v>
      </c>
      <c r="N377">
        <v>1</v>
      </c>
      <c r="O377">
        <v>121.25</v>
      </c>
      <c r="P377">
        <v>66.930000000000007</v>
      </c>
      <c r="Q377">
        <v>82.38</v>
      </c>
      <c r="R377">
        <v>85.81</v>
      </c>
      <c r="S377">
        <v>12</v>
      </c>
      <c r="T377">
        <v>-10.3</v>
      </c>
      <c r="U377">
        <v>10</v>
      </c>
      <c r="V377">
        <v>-8.58</v>
      </c>
      <c r="W377">
        <v>14.72</v>
      </c>
      <c r="X377">
        <v>39.6</v>
      </c>
      <c r="Y377">
        <v>5</v>
      </c>
      <c r="Z377">
        <v>2</v>
      </c>
      <c r="AA377" t="s">
        <v>942</v>
      </c>
    </row>
    <row r="378" spans="2:27">
      <c r="B378">
        <v>10051791</v>
      </c>
      <c r="C378">
        <v>400</v>
      </c>
      <c r="D378">
        <v>2</v>
      </c>
      <c r="E378">
        <v>40</v>
      </c>
      <c r="G378" t="s">
        <v>336</v>
      </c>
      <c r="I378" t="s">
        <v>531</v>
      </c>
      <c r="J378">
        <v>33049910</v>
      </c>
      <c r="K378">
        <v>3337871316600</v>
      </c>
      <c r="L378" t="s">
        <v>984</v>
      </c>
      <c r="M378">
        <v>1</v>
      </c>
      <c r="N378">
        <v>1</v>
      </c>
      <c r="O378">
        <v>121.25</v>
      </c>
      <c r="P378">
        <v>66.930000000000007</v>
      </c>
      <c r="Q378">
        <v>82.38</v>
      </c>
      <c r="R378">
        <v>85.81</v>
      </c>
      <c r="S378">
        <v>12</v>
      </c>
      <c r="T378">
        <v>-10.3</v>
      </c>
      <c r="U378">
        <v>10</v>
      </c>
      <c r="V378">
        <v>-8.58</v>
      </c>
      <c r="W378">
        <v>14.72</v>
      </c>
      <c r="X378">
        <v>39.6</v>
      </c>
      <c r="Y378">
        <v>5</v>
      </c>
      <c r="Z378">
        <v>2</v>
      </c>
      <c r="AA378" t="s">
        <v>942</v>
      </c>
    </row>
    <row r="379" spans="2:27">
      <c r="B379">
        <v>10051791</v>
      </c>
      <c r="C379">
        <v>400</v>
      </c>
      <c r="D379">
        <v>2</v>
      </c>
      <c r="E379">
        <v>40</v>
      </c>
      <c r="G379" t="s">
        <v>338</v>
      </c>
      <c r="I379" t="s">
        <v>532</v>
      </c>
      <c r="J379">
        <v>33049910</v>
      </c>
      <c r="K379">
        <v>3337871316617</v>
      </c>
      <c r="L379" t="s">
        <v>985</v>
      </c>
      <c r="M379">
        <v>1</v>
      </c>
      <c r="N379">
        <v>1</v>
      </c>
      <c r="O379">
        <v>121.25</v>
      </c>
      <c r="P379">
        <v>66.930000000000007</v>
      </c>
      <c r="Q379">
        <v>82.38</v>
      </c>
      <c r="R379">
        <v>85.81</v>
      </c>
      <c r="S379">
        <v>12</v>
      </c>
      <c r="T379">
        <v>-10.3</v>
      </c>
      <c r="U379">
        <v>10</v>
      </c>
      <c r="V379">
        <v>-8.58</v>
      </c>
      <c r="W379">
        <v>14.72</v>
      </c>
      <c r="X379">
        <v>39.6</v>
      </c>
      <c r="Y379">
        <v>5</v>
      </c>
      <c r="Z379">
        <v>2</v>
      </c>
      <c r="AA379" t="s">
        <v>942</v>
      </c>
    </row>
    <row r="380" spans="2:27">
      <c r="B380">
        <v>10051791</v>
      </c>
      <c r="C380">
        <v>400</v>
      </c>
      <c r="D380">
        <v>2</v>
      </c>
      <c r="E380">
        <v>40</v>
      </c>
      <c r="G380" t="s">
        <v>402</v>
      </c>
      <c r="I380" t="s">
        <v>551</v>
      </c>
      <c r="J380">
        <v>33049910</v>
      </c>
      <c r="K380">
        <v>3337871316624</v>
      </c>
      <c r="L380" t="s">
        <v>986</v>
      </c>
      <c r="M380">
        <v>1</v>
      </c>
      <c r="N380">
        <v>1</v>
      </c>
      <c r="O380">
        <v>121.25</v>
      </c>
      <c r="P380">
        <v>66.930000000000007</v>
      </c>
      <c r="Q380">
        <v>82.38</v>
      </c>
      <c r="R380">
        <v>85.81</v>
      </c>
      <c r="S380">
        <v>12</v>
      </c>
      <c r="T380">
        <v>-10.3</v>
      </c>
      <c r="U380">
        <v>10</v>
      </c>
      <c r="V380">
        <v>-8.58</v>
      </c>
      <c r="W380">
        <v>14.72</v>
      </c>
      <c r="X380">
        <v>39.6</v>
      </c>
      <c r="Y380">
        <v>5</v>
      </c>
      <c r="Z380">
        <v>2</v>
      </c>
      <c r="AA380" t="s">
        <v>942</v>
      </c>
    </row>
    <row r="381" spans="2:27">
      <c r="B381">
        <v>10051791</v>
      </c>
      <c r="C381">
        <v>400</v>
      </c>
      <c r="D381">
        <v>2</v>
      </c>
      <c r="E381">
        <v>40</v>
      </c>
      <c r="G381" t="s">
        <v>340</v>
      </c>
      <c r="I381" t="s">
        <v>533</v>
      </c>
      <c r="J381">
        <v>33049910</v>
      </c>
      <c r="K381">
        <v>3337871316631</v>
      </c>
      <c r="L381" t="s">
        <v>987</v>
      </c>
      <c r="M381">
        <v>1</v>
      </c>
      <c r="N381">
        <v>1</v>
      </c>
      <c r="O381">
        <v>121.25</v>
      </c>
      <c r="P381">
        <v>66.930000000000007</v>
      </c>
      <c r="Q381">
        <v>82.38</v>
      </c>
      <c r="R381">
        <v>85.81</v>
      </c>
      <c r="S381">
        <v>12</v>
      </c>
      <c r="T381">
        <v>-10.3</v>
      </c>
      <c r="U381">
        <v>10</v>
      </c>
      <c r="V381">
        <v>-8.58</v>
      </c>
      <c r="W381">
        <v>14.72</v>
      </c>
      <c r="X381">
        <v>39.6</v>
      </c>
      <c r="Y381">
        <v>5</v>
      </c>
      <c r="Z381">
        <v>2</v>
      </c>
      <c r="AA381" t="s">
        <v>942</v>
      </c>
    </row>
    <row r="382" spans="2:27">
      <c r="B382">
        <v>10051791</v>
      </c>
      <c r="C382">
        <v>400</v>
      </c>
      <c r="D382">
        <v>2</v>
      </c>
      <c r="E382">
        <v>40</v>
      </c>
      <c r="G382" t="s">
        <v>332</v>
      </c>
      <c r="I382" t="s">
        <v>529</v>
      </c>
      <c r="J382">
        <v>33049100</v>
      </c>
      <c r="K382">
        <v>3337871311582</v>
      </c>
      <c r="L382" t="s">
        <v>1038</v>
      </c>
      <c r="M382">
        <v>1</v>
      </c>
      <c r="N382">
        <v>1</v>
      </c>
      <c r="O382">
        <v>135.89999999999998</v>
      </c>
      <c r="P382">
        <v>73.209999999999994</v>
      </c>
      <c r="Q382">
        <v>90.11</v>
      </c>
      <c r="R382">
        <v>93.86</v>
      </c>
      <c r="S382">
        <v>12</v>
      </c>
      <c r="T382">
        <v>-11.26</v>
      </c>
      <c r="U382">
        <v>10</v>
      </c>
      <c r="V382">
        <v>-9.39</v>
      </c>
      <c r="W382">
        <v>16.11</v>
      </c>
      <c r="X382">
        <v>46.58</v>
      </c>
      <c r="Y382">
        <v>5</v>
      </c>
      <c r="Z382">
        <v>2</v>
      </c>
      <c r="AA382" t="s">
        <v>942</v>
      </c>
    </row>
    <row r="383" spans="2:27">
      <c r="B383">
        <v>10051791</v>
      </c>
      <c r="C383">
        <v>400</v>
      </c>
      <c r="D383">
        <v>2</v>
      </c>
      <c r="E383">
        <v>40</v>
      </c>
      <c r="G383" t="s">
        <v>177</v>
      </c>
      <c r="I383" t="s">
        <v>514</v>
      </c>
      <c r="J383">
        <v>33049910</v>
      </c>
      <c r="K383">
        <v>3337871324476</v>
      </c>
      <c r="L383" t="s">
        <v>988</v>
      </c>
      <c r="M383">
        <v>1</v>
      </c>
      <c r="N383">
        <v>1</v>
      </c>
      <c r="O383">
        <v>162.97999999999999</v>
      </c>
      <c r="P383">
        <v>89.96</v>
      </c>
      <c r="Q383">
        <v>110.72</v>
      </c>
      <c r="R383">
        <v>115.33</v>
      </c>
      <c r="S383">
        <v>12</v>
      </c>
      <c r="T383">
        <v>-13.84</v>
      </c>
      <c r="U383">
        <v>10</v>
      </c>
      <c r="V383">
        <v>-11.53</v>
      </c>
      <c r="W383">
        <v>19.79</v>
      </c>
      <c r="X383">
        <v>53.23</v>
      </c>
      <c r="Y383">
        <v>5</v>
      </c>
      <c r="Z383">
        <v>2</v>
      </c>
      <c r="AA383" t="s">
        <v>942</v>
      </c>
    </row>
    <row r="384" spans="2:27">
      <c r="B384">
        <v>10051791</v>
      </c>
      <c r="C384">
        <v>400</v>
      </c>
      <c r="D384">
        <v>2</v>
      </c>
      <c r="E384">
        <v>40</v>
      </c>
      <c r="G384" t="s">
        <v>428</v>
      </c>
      <c r="I384" t="s">
        <v>555</v>
      </c>
      <c r="J384">
        <v>33072010</v>
      </c>
      <c r="K384">
        <v>3337871320300</v>
      </c>
      <c r="L384" t="s">
        <v>989</v>
      </c>
      <c r="M384">
        <v>1</v>
      </c>
      <c r="N384">
        <v>1</v>
      </c>
      <c r="O384">
        <v>53.849999999999994</v>
      </c>
      <c r="P384">
        <v>37.229999999999997</v>
      </c>
      <c r="Q384">
        <v>45.82</v>
      </c>
      <c r="R384">
        <v>47.73</v>
      </c>
      <c r="S384">
        <v>12</v>
      </c>
      <c r="T384">
        <v>-5.73</v>
      </c>
      <c r="U384">
        <v>10</v>
      </c>
      <c r="V384">
        <v>-4.7699999999999996</v>
      </c>
      <c r="X384">
        <v>16.62</v>
      </c>
      <c r="Y384">
        <v>5</v>
      </c>
      <c r="Z384">
        <v>2</v>
      </c>
      <c r="AA384" t="s">
        <v>942</v>
      </c>
    </row>
    <row r="385" spans="2:27">
      <c r="B385">
        <v>10051791</v>
      </c>
      <c r="C385">
        <v>400</v>
      </c>
      <c r="D385">
        <v>2</v>
      </c>
      <c r="E385">
        <v>40</v>
      </c>
      <c r="G385" t="s">
        <v>60</v>
      </c>
      <c r="I385" t="s">
        <v>518</v>
      </c>
      <c r="J385">
        <v>33072010</v>
      </c>
      <c r="K385">
        <v>3337871320324</v>
      </c>
      <c r="L385" t="s">
        <v>990</v>
      </c>
      <c r="M385">
        <v>1</v>
      </c>
      <c r="N385">
        <v>1</v>
      </c>
      <c r="O385">
        <v>53.849999999999994</v>
      </c>
      <c r="P385">
        <v>37.229999999999997</v>
      </c>
      <c r="Q385">
        <v>45.82</v>
      </c>
      <c r="R385">
        <v>47.73</v>
      </c>
      <c r="S385">
        <v>12</v>
      </c>
      <c r="T385">
        <v>-5.73</v>
      </c>
      <c r="U385">
        <v>10</v>
      </c>
      <c r="V385">
        <v>-4.7699999999999996</v>
      </c>
      <c r="X385">
        <v>16.62</v>
      </c>
      <c r="Y385">
        <v>5</v>
      </c>
      <c r="Z385">
        <v>2</v>
      </c>
      <c r="AA385" t="s">
        <v>942</v>
      </c>
    </row>
    <row r="386" spans="2:27">
      <c r="B386">
        <v>10051791</v>
      </c>
      <c r="C386">
        <v>400</v>
      </c>
      <c r="D386">
        <v>2</v>
      </c>
      <c r="E386">
        <v>40</v>
      </c>
      <c r="G386" t="s">
        <v>430</v>
      </c>
      <c r="I386" t="s">
        <v>557</v>
      </c>
      <c r="J386">
        <v>33072090</v>
      </c>
      <c r="K386">
        <v>3337871310455</v>
      </c>
      <c r="L386" t="s">
        <v>991</v>
      </c>
      <c r="M386">
        <v>1</v>
      </c>
      <c r="N386">
        <v>1</v>
      </c>
      <c r="O386">
        <v>56.879999999999995</v>
      </c>
      <c r="P386">
        <v>37.229999999999997</v>
      </c>
      <c r="Q386">
        <v>45.82</v>
      </c>
      <c r="R386">
        <v>47.73</v>
      </c>
      <c r="S386">
        <v>12</v>
      </c>
      <c r="T386">
        <v>-5.73</v>
      </c>
      <c r="U386">
        <v>10</v>
      </c>
      <c r="V386">
        <v>-4.7699999999999996</v>
      </c>
      <c r="X386">
        <v>19.649999999999999</v>
      </c>
      <c r="Y386">
        <v>5</v>
      </c>
      <c r="Z386">
        <v>2</v>
      </c>
      <c r="AA386" t="s">
        <v>942</v>
      </c>
    </row>
    <row r="387" spans="2:27">
      <c r="B387">
        <v>10051791</v>
      </c>
      <c r="C387">
        <v>400</v>
      </c>
      <c r="D387">
        <v>2</v>
      </c>
      <c r="E387">
        <v>40</v>
      </c>
      <c r="G387" t="s">
        <v>348</v>
      </c>
      <c r="I387" t="s">
        <v>537</v>
      </c>
      <c r="J387">
        <v>33049910</v>
      </c>
      <c r="K387">
        <v>3337871324780</v>
      </c>
      <c r="L387" t="s">
        <v>992</v>
      </c>
      <c r="M387">
        <v>1</v>
      </c>
      <c r="N387">
        <v>1</v>
      </c>
      <c r="O387">
        <v>136.43</v>
      </c>
      <c r="P387">
        <v>75.3</v>
      </c>
      <c r="Q387">
        <v>92.69</v>
      </c>
      <c r="R387">
        <v>96.55</v>
      </c>
      <c r="S387">
        <v>12</v>
      </c>
      <c r="T387">
        <v>-11.59</v>
      </c>
      <c r="U387">
        <v>10</v>
      </c>
      <c r="V387">
        <v>-9.66</v>
      </c>
      <c r="W387">
        <v>16.57</v>
      </c>
      <c r="X387">
        <v>44.56</v>
      </c>
      <c r="Y387">
        <v>6</v>
      </c>
      <c r="Z387">
        <v>2</v>
      </c>
      <c r="AA387" t="s">
        <v>942</v>
      </c>
    </row>
    <row r="388" spans="2:27">
      <c r="B388">
        <v>10051791</v>
      </c>
      <c r="C388">
        <v>400</v>
      </c>
      <c r="D388">
        <v>2</v>
      </c>
      <c r="E388">
        <v>40</v>
      </c>
      <c r="G388" t="s">
        <v>350</v>
      </c>
      <c r="I388" t="s">
        <v>538</v>
      </c>
      <c r="J388">
        <v>33049910</v>
      </c>
      <c r="K388">
        <v>3337871324810</v>
      </c>
      <c r="L388" t="s">
        <v>993</v>
      </c>
      <c r="M388">
        <v>1</v>
      </c>
      <c r="N388">
        <v>1</v>
      </c>
      <c r="O388">
        <v>113.69</v>
      </c>
      <c r="P388">
        <v>62.75</v>
      </c>
      <c r="Q388">
        <v>77.23</v>
      </c>
      <c r="R388">
        <v>80.45</v>
      </c>
      <c r="S388">
        <v>12</v>
      </c>
      <c r="T388">
        <v>-9.65</v>
      </c>
      <c r="U388">
        <v>10</v>
      </c>
      <c r="V388">
        <v>-8.0500000000000007</v>
      </c>
      <c r="W388">
        <v>13.81</v>
      </c>
      <c r="X388">
        <v>37.130000000000003</v>
      </c>
      <c r="Y388">
        <v>5</v>
      </c>
      <c r="Z388">
        <v>2</v>
      </c>
      <c r="AA388" t="s">
        <v>942</v>
      </c>
    </row>
    <row r="389" spans="2:27">
      <c r="B389">
        <v>10051791</v>
      </c>
      <c r="C389">
        <v>400</v>
      </c>
      <c r="D389">
        <v>2</v>
      </c>
      <c r="E389">
        <v>40</v>
      </c>
      <c r="G389" t="s">
        <v>352</v>
      </c>
      <c r="I389" t="s">
        <v>539</v>
      </c>
      <c r="J389">
        <v>33049910</v>
      </c>
      <c r="K389">
        <v>3337871324827</v>
      </c>
      <c r="L389" t="s">
        <v>994</v>
      </c>
      <c r="M389">
        <v>1</v>
      </c>
      <c r="N389">
        <v>1</v>
      </c>
      <c r="O389">
        <v>113.69</v>
      </c>
      <c r="P389">
        <v>62.75</v>
      </c>
      <c r="Q389">
        <v>77.23</v>
      </c>
      <c r="R389">
        <v>80.45</v>
      </c>
      <c r="S389">
        <v>12</v>
      </c>
      <c r="T389">
        <v>-9.65</v>
      </c>
      <c r="U389">
        <v>10</v>
      </c>
      <c r="V389">
        <v>-8.0500000000000007</v>
      </c>
      <c r="W389">
        <v>13.81</v>
      </c>
      <c r="X389">
        <v>37.130000000000003</v>
      </c>
      <c r="Y389">
        <v>5</v>
      </c>
      <c r="Z389">
        <v>2</v>
      </c>
      <c r="AA389" t="s">
        <v>942</v>
      </c>
    </row>
    <row r="390" spans="2:27">
      <c r="B390">
        <v>10051791</v>
      </c>
      <c r="C390">
        <v>400</v>
      </c>
      <c r="D390">
        <v>2</v>
      </c>
      <c r="E390">
        <v>40</v>
      </c>
      <c r="G390" t="s">
        <v>406</v>
      </c>
      <c r="I390" t="s">
        <v>715</v>
      </c>
      <c r="J390">
        <v>33049910</v>
      </c>
      <c r="K390">
        <v>3337871324841</v>
      </c>
      <c r="L390" t="s">
        <v>995</v>
      </c>
      <c r="M390">
        <v>1</v>
      </c>
      <c r="N390">
        <v>1</v>
      </c>
      <c r="O390">
        <v>113.69</v>
      </c>
      <c r="P390">
        <v>62.75</v>
      </c>
      <c r="Q390">
        <v>77.23</v>
      </c>
      <c r="R390">
        <v>80.45</v>
      </c>
      <c r="S390">
        <v>12</v>
      </c>
      <c r="T390">
        <v>-9.65</v>
      </c>
      <c r="U390">
        <v>10</v>
      </c>
      <c r="V390">
        <v>-8.0500000000000007</v>
      </c>
      <c r="W390">
        <v>13.81</v>
      </c>
      <c r="X390">
        <v>37.130000000000003</v>
      </c>
      <c r="Y390">
        <v>5</v>
      </c>
      <c r="Z390">
        <v>2</v>
      </c>
      <c r="AA390" t="s">
        <v>942</v>
      </c>
    </row>
    <row r="391" spans="2:27">
      <c r="B391">
        <v>10051791</v>
      </c>
      <c r="C391">
        <v>400</v>
      </c>
      <c r="D391">
        <v>2</v>
      </c>
      <c r="E391">
        <v>40</v>
      </c>
      <c r="G391" t="s">
        <v>356</v>
      </c>
      <c r="I391" t="s">
        <v>541</v>
      </c>
      <c r="J391">
        <v>33049910</v>
      </c>
      <c r="K391">
        <v>3337871324858</v>
      </c>
      <c r="L391" t="s">
        <v>995</v>
      </c>
      <c r="M391">
        <v>1</v>
      </c>
      <c r="N391">
        <v>1</v>
      </c>
      <c r="O391">
        <v>113.69</v>
      </c>
      <c r="P391">
        <v>62.75</v>
      </c>
      <c r="Q391">
        <v>77.23</v>
      </c>
      <c r="R391">
        <v>80.45</v>
      </c>
      <c r="S391">
        <v>12</v>
      </c>
      <c r="T391">
        <v>-9.65</v>
      </c>
      <c r="U391">
        <v>10</v>
      </c>
      <c r="V391">
        <v>-8.0500000000000007</v>
      </c>
      <c r="W391">
        <v>13.81</v>
      </c>
      <c r="X391">
        <v>37.130000000000003</v>
      </c>
      <c r="Y391">
        <v>5</v>
      </c>
      <c r="Z391">
        <v>2</v>
      </c>
      <c r="AA391" t="s">
        <v>942</v>
      </c>
    </row>
    <row r="392" spans="2:27">
      <c r="B392">
        <v>10051791</v>
      </c>
      <c r="C392">
        <v>400</v>
      </c>
      <c r="D392">
        <v>2</v>
      </c>
      <c r="E392">
        <v>40</v>
      </c>
      <c r="G392" t="s">
        <v>195</v>
      </c>
      <c r="I392" t="s">
        <v>521</v>
      </c>
      <c r="J392">
        <v>33072010</v>
      </c>
      <c r="K392">
        <v>3337871320362</v>
      </c>
      <c r="L392" t="s">
        <v>996</v>
      </c>
      <c r="M392">
        <v>1</v>
      </c>
      <c r="N392">
        <v>1</v>
      </c>
      <c r="O392">
        <v>51.63</v>
      </c>
      <c r="P392">
        <v>35.700000000000003</v>
      </c>
      <c r="Q392">
        <v>43.94</v>
      </c>
      <c r="R392">
        <v>45.77</v>
      </c>
      <c r="S392">
        <v>12</v>
      </c>
      <c r="T392">
        <v>-5.49</v>
      </c>
      <c r="U392">
        <v>10</v>
      </c>
      <c r="V392">
        <v>-4.58</v>
      </c>
      <c r="X392">
        <v>15.93</v>
      </c>
      <c r="Y392">
        <v>5</v>
      </c>
      <c r="Z392">
        <v>2</v>
      </c>
      <c r="AA392" t="s">
        <v>942</v>
      </c>
    </row>
    <row r="393" spans="2:27">
      <c r="B393">
        <v>10051791</v>
      </c>
      <c r="C393">
        <v>400</v>
      </c>
      <c r="D393">
        <v>2</v>
      </c>
      <c r="E393">
        <v>40</v>
      </c>
      <c r="G393" t="s">
        <v>181</v>
      </c>
      <c r="I393" t="s">
        <v>519</v>
      </c>
      <c r="J393">
        <v>33072010</v>
      </c>
      <c r="K393">
        <v>3337871325671</v>
      </c>
      <c r="L393" t="s">
        <v>997</v>
      </c>
      <c r="M393">
        <v>1</v>
      </c>
      <c r="N393">
        <v>1</v>
      </c>
      <c r="O393">
        <v>53.849999999999994</v>
      </c>
      <c r="P393">
        <v>37.229999999999997</v>
      </c>
      <c r="Q393">
        <v>45.82</v>
      </c>
      <c r="R393">
        <v>47.73</v>
      </c>
      <c r="S393">
        <v>12</v>
      </c>
      <c r="T393">
        <v>-5.73</v>
      </c>
      <c r="U393">
        <v>10</v>
      </c>
      <c r="V393">
        <v>-4.7699999999999996</v>
      </c>
      <c r="X393">
        <v>16.62</v>
      </c>
      <c r="Y393">
        <v>5</v>
      </c>
      <c r="Z393">
        <v>2</v>
      </c>
      <c r="AA393" t="s">
        <v>942</v>
      </c>
    </row>
    <row r="394" spans="2:27">
      <c r="B394">
        <v>10051791</v>
      </c>
      <c r="C394">
        <v>400</v>
      </c>
      <c r="D394">
        <v>2</v>
      </c>
      <c r="E394">
        <v>40</v>
      </c>
      <c r="G394" t="s">
        <v>884</v>
      </c>
      <c r="I394" t="s">
        <v>543</v>
      </c>
      <c r="J394">
        <v>33049910</v>
      </c>
      <c r="K394">
        <v>3337875414111</v>
      </c>
      <c r="L394" t="s">
        <v>998</v>
      </c>
      <c r="M394">
        <v>1</v>
      </c>
      <c r="N394">
        <v>1</v>
      </c>
      <c r="O394">
        <v>75.77</v>
      </c>
      <c r="P394">
        <v>41.82</v>
      </c>
      <c r="Q394">
        <v>51.47</v>
      </c>
      <c r="R394">
        <v>53.61</v>
      </c>
      <c r="S394">
        <v>12</v>
      </c>
      <c r="T394">
        <v>-6.43</v>
      </c>
      <c r="U394">
        <v>10</v>
      </c>
      <c r="V394">
        <v>-5.36</v>
      </c>
      <c r="W394">
        <v>9.1999999999999993</v>
      </c>
      <c r="X394">
        <v>24.75</v>
      </c>
      <c r="Y394">
        <v>5</v>
      </c>
      <c r="Z394">
        <v>2</v>
      </c>
      <c r="AA394" t="s">
        <v>942</v>
      </c>
    </row>
    <row r="395" spans="2:27">
      <c r="B395">
        <v>10051791</v>
      </c>
      <c r="C395">
        <v>400</v>
      </c>
      <c r="D395">
        <v>2</v>
      </c>
      <c r="E395">
        <v>40</v>
      </c>
      <c r="G395" t="s">
        <v>697</v>
      </c>
      <c r="I395" t="s">
        <v>698</v>
      </c>
      <c r="J395">
        <v>33049910</v>
      </c>
      <c r="K395">
        <v>3337875483940</v>
      </c>
      <c r="L395" t="s">
        <v>999</v>
      </c>
      <c r="M395">
        <v>1</v>
      </c>
      <c r="N395">
        <v>1</v>
      </c>
      <c r="O395">
        <v>193.31</v>
      </c>
      <c r="P395">
        <v>106.7</v>
      </c>
      <c r="Q395">
        <v>131.33000000000001</v>
      </c>
      <c r="R395">
        <v>136.80000000000001</v>
      </c>
      <c r="S395">
        <v>12</v>
      </c>
      <c r="T395">
        <v>-16.420000000000002</v>
      </c>
      <c r="U395">
        <v>10</v>
      </c>
      <c r="V395">
        <v>-13.68</v>
      </c>
      <c r="W395">
        <v>23.47</v>
      </c>
      <c r="X395">
        <v>63.14</v>
      </c>
      <c r="Y395">
        <v>5</v>
      </c>
      <c r="Z395">
        <v>2</v>
      </c>
      <c r="AA395" t="s">
        <v>942</v>
      </c>
    </row>
    <row r="396" spans="2:27">
      <c r="B396">
        <v>10051791</v>
      </c>
      <c r="C396">
        <v>400</v>
      </c>
      <c r="D396">
        <v>2</v>
      </c>
      <c r="E396">
        <v>40</v>
      </c>
      <c r="G396" t="s">
        <v>888</v>
      </c>
      <c r="I396" t="s">
        <v>748</v>
      </c>
      <c r="J396">
        <v>33049910</v>
      </c>
      <c r="K396">
        <v>3337875492812</v>
      </c>
      <c r="L396" t="s">
        <v>1000</v>
      </c>
      <c r="M396">
        <v>1</v>
      </c>
      <c r="N396">
        <v>1</v>
      </c>
      <c r="O396">
        <v>121.25</v>
      </c>
      <c r="P396">
        <v>66.930000000000007</v>
      </c>
      <c r="Q396">
        <v>82.38</v>
      </c>
      <c r="R396">
        <v>85.81</v>
      </c>
      <c r="S396">
        <v>12</v>
      </c>
      <c r="T396">
        <v>-10.3</v>
      </c>
      <c r="U396">
        <v>10</v>
      </c>
      <c r="V396">
        <v>-8.58</v>
      </c>
      <c r="W396">
        <v>14.72</v>
      </c>
      <c r="X396">
        <v>39.6</v>
      </c>
      <c r="Y396">
        <v>6</v>
      </c>
      <c r="Z396">
        <v>2</v>
      </c>
      <c r="AA396" t="s">
        <v>942</v>
      </c>
    </row>
    <row r="397" spans="2:27">
      <c r="B397">
        <v>10051791</v>
      </c>
      <c r="C397">
        <v>400</v>
      </c>
      <c r="D397">
        <v>2</v>
      </c>
      <c r="E397">
        <v>40</v>
      </c>
      <c r="G397" t="s">
        <v>764</v>
      </c>
      <c r="I397" t="s">
        <v>765</v>
      </c>
      <c r="J397">
        <v>33049910</v>
      </c>
      <c r="K397">
        <v>3337875533713</v>
      </c>
      <c r="L397" t="s">
        <v>1001</v>
      </c>
      <c r="M397">
        <v>8</v>
      </c>
      <c r="N397">
        <v>8</v>
      </c>
      <c r="O397">
        <v>15.09</v>
      </c>
      <c r="P397">
        <v>8.33</v>
      </c>
      <c r="Q397">
        <v>10.25</v>
      </c>
      <c r="R397">
        <v>10.68</v>
      </c>
      <c r="S397">
        <v>12</v>
      </c>
      <c r="T397">
        <v>-1.28</v>
      </c>
      <c r="U397">
        <v>10</v>
      </c>
      <c r="V397">
        <v>-1.07</v>
      </c>
      <c r="W397">
        <v>1.83</v>
      </c>
      <c r="X397">
        <v>4.93</v>
      </c>
      <c r="Y397">
        <v>3</v>
      </c>
      <c r="Z397">
        <v>2</v>
      </c>
      <c r="AA397" t="s">
        <v>942</v>
      </c>
    </row>
    <row r="398" spans="2:27">
      <c r="B398">
        <v>10051791</v>
      </c>
      <c r="C398">
        <v>400</v>
      </c>
      <c r="D398">
        <v>2</v>
      </c>
      <c r="E398">
        <v>40</v>
      </c>
      <c r="G398" t="s">
        <v>766</v>
      </c>
      <c r="I398" t="s">
        <v>769</v>
      </c>
      <c r="J398">
        <v>33049910</v>
      </c>
      <c r="K398">
        <v>3337875533768</v>
      </c>
      <c r="L398" t="s">
        <v>1002</v>
      </c>
      <c r="M398">
        <v>8</v>
      </c>
      <c r="N398">
        <v>8</v>
      </c>
      <c r="O398">
        <v>15.09</v>
      </c>
      <c r="P398">
        <v>8.33</v>
      </c>
      <c r="Q398">
        <v>10.25</v>
      </c>
      <c r="R398">
        <v>10.68</v>
      </c>
      <c r="S398">
        <v>12</v>
      </c>
      <c r="T398">
        <v>-1.28</v>
      </c>
      <c r="U398">
        <v>10</v>
      </c>
      <c r="V398">
        <v>-1.07</v>
      </c>
      <c r="W398">
        <v>1.83</v>
      </c>
      <c r="X398">
        <v>4.93</v>
      </c>
      <c r="Y398">
        <v>3</v>
      </c>
      <c r="Z398">
        <v>2</v>
      </c>
      <c r="AA398" t="s">
        <v>942</v>
      </c>
    </row>
    <row r="399" spans="2:27">
      <c r="B399">
        <v>10051791</v>
      </c>
      <c r="C399">
        <v>400</v>
      </c>
      <c r="D399">
        <v>2</v>
      </c>
      <c r="E399">
        <v>40</v>
      </c>
      <c r="G399" t="s">
        <v>768</v>
      </c>
      <c r="I399" t="s">
        <v>767</v>
      </c>
      <c r="J399">
        <v>33049910</v>
      </c>
      <c r="K399">
        <v>3337875533799</v>
      </c>
      <c r="L399" t="s">
        <v>1003</v>
      </c>
      <c r="M399">
        <v>8</v>
      </c>
      <c r="N399">
        <v>8</v>
      </c>
      <c r="O399">
        <v>15.09</v>
      </c>
      <c r="P399">
        <v>8.33</v>
      </c>
      <c r="Q399">
        <v>10.25</v>
      </c>
      <c r="R399">
        <v>10.68</v>
      </c>
      <c r="S399">
        <v>12</v>
      </c>
      <c r="T399">
        <v>-1.28</v>
      </c>
      <c r="U399">
        <v>10</v>
      </c>
      <c r="V399">
        <v>-1.07</v>
      </c>
      <c r="W399">
        <v>1.83</v>
      </c>
      <c r="X399">
        <v>4.93</v>
      </c>
      <c r="Y399">
        <v>3</v>
      </c>
      <c r="Z399">
        <v>2</v>
      </c>
      <c r="AA399" t="s">
        <v>942</v>
      </c>
    </row>
    <row r="400" spans="2:27">
      <c r="B400">
        <v>10051791</v>
      </c>
      <c r="C400">
        <v>400</v>
      </c>
      <c r="D400">
        <v>2</v>
      </c>
      <c r="E400">
        <v>40</v>
      </c>
      <c r="G400" t="s">
        <v>755</v>
      </c>
      <c r="I400" t="s">
        <v>756</v>
      </c>
      <c r="J400">
        <v>33049910</v>
      </c>
      <c r="K400">
        <v>3337875543248</v>
      </c>
      <c r="L400" t="s">
        <v>1004</v>
      </c>
      <c r="M400">
        <v>1</v>
      </c>
      <c r="N400">
        <v>1</v>
      </c>
      <c r="O400">
        <v>113.69</v>
      </c>
      <c r="P400">
        <v>62.75</v>
      </c>
      <c r="Q400">
        <v>77.23</v>
      </c>
      <c r="R400">
        <v>80.45</v>
      </c>
      <c r="S400">
        <v>12</v>
      </c>
      <c r="T400">
        <v>-9.65</v>
      </c>
      <c r="U400">
        <v>10</v>
      </c>
      <c r="V400">
        <v>-8.0500000000000007</v>
      </c>
      <c r="W400">
        <v>13.81</v>
      </c>
      <c r="X400">
        <v>37.130000000000003</v>
      </c>
      <c r="Y400">
        <v>5</v>
      </c>
      <c r="Z400">
        <v>2</v>
      </c>
      <c r="AA400" t="s">
        <v>942</v>
      </c>
    </row>
    <row r="401" spans="2:27">
      <c r="B401">
        <v>10051791</v>
      </c>
      <c r="C401">
        <v>400</v>
      </c>
      <c r="D401">
        <v>2</v>
      </c>
      <c r="E401">
        <v>40</v>
      </c>
      <c r="G401" t="s">
        <v>753</v>
      </c>
      <c r="I401" t="s">
        <v>1005</v>
      </c>
      <c r="J401">
        <v>33049910</v>
      </c>
      <c r="K401">
        <v>3337875551724</v>
      </c>
      <c r="L401" t="s">
        <v>1006</v>
      </c>
      <c r="M401">
        <v>1</v>
      </c>
      <c r="N401">
        <v>1</v>
      </c>
      <c r="O401">
        <v>151.61000000000001</v>
      </c>
      <c r="P401">
        <v>83.68</v>
      </c>
      <c r="Q401">
        <v>102.99</v>
      </c>
      <c r="R401">
        <v>107.28</v>
      </c>
      <c r="S401">
        <v>12</v>
      </c>
      <c r="T401">
        <v>-12.87</v>
      </c>
      <c r="U401">
        <v>10</v>
      </c>
      <c r="V401">
        <v>-10.73</v>
      </c>
      <c r="W401">
        <v>18.41</v>
      </c>
      <c r="X401">
        <v>49.52</v>
      </c>
      <c r="Y401">
        <v>5</v>
      </c>
      <c r="Z401">
        <v>2</v>
      </c>
      <c r="AA401" t="s">
        <v>942</v>
      </c>
    </row>
    <row r="402" spans="2:27">
      <c r="B402">
        <v>10051791</v>
      </c>
      <c r="C402">
        <v>400</v>
      </c>
      <c r="D402">
        <v>2</v>
      </c>
      <c r="E402">
        <v>40</v>
      </c>
      <c r="G402" t="s">
        <v>398</v>
      </c>
      <c r="I402" t="s">
        <v>559</v>
      </c>
      <c r="J402">
        <v>34012010</v>
      </c>
      <c r="K402">
        <v>3337875414067</v>
      </c>
      <c r="L402" t="s">
        <v>1007</v>
      </c>
      <c r="M402">
        <v>1</v>
      </c>
      <c r="N402">
        <v>1</v>
      </c>
      <c r="O402">
        <v>58.22</v>
      </c>
      <c r="P402">
        <v>45.51</v>
      </c>
      <c r="Q402">
        <v>50.22</v>
      </c>
      <c r="R402">
        <v>52.31</v>
      </c>
      <c r="S402">
        <v>12</v>
      </c>
      <c r="T402">
        <v>-6.28</v>
      </c>
      <c r="U402">
        <v>1</v>
      </c>
      <c r="V402">
        <v>-0.52</v>
      </c>
      <c r="X402">
        <v>12.71</v>
      </c>
      <c r="Y402">
        <v>5</v>
      </c>
      <c r="Z402">
        <v>2</v>
      </c>
      <c r="AA402" t="s">
        <v>942</v>
      </c>
    </row>
    <row r="403" spans="2:27">
      <c r="B403">
        <v>10051791</v>
      </c>
      <c r="C403">
        <v>400</v>
      </c>
      <c r="D403">
        <v>2</v>
      </c>
      <c r="E403">
        <v>40</v>
      </c>
      <c r="G403" t="s">
        <v>816</v>
      </c>
      <c r="I403" t="s">
        <v>817</v>
      </c>
      <c r="J403">
        <v>33051000</v>
      </c>
      <c r="K403">
        <v>3337875563567</v>
      </c>
      <c r="L403" t="s">
        <v>1008</v>
      </c>
      <c r="M403">
        <v>1</v>
      </c>
      <c r="N403">
        <v>1</v>
      </c>
      <c r="O403">
        <v>59.89</v>
      </c>
      <c r="P403">
        <v>40.799999999999997</v>
      </c>
      <c r="Q403">
        <v>50.22</v>
      </c>
      <c r="R403">
        <v>52.31</v>
      </c>
      <c r="S403">
        <v>12</v>
      </c>
      <c r="T403">
        <v>-6.28</v>
      </c>
      <c r="U403">
        <v>10</v>
      </c>
      <c r="V403">
        <v>-5.23</v>
      </c>
      <c r="X403">
        <v>19.09</v>
      </c>
      <c r="Y403">
        <v>3</v>
      </c>
      <c r="Z403">
        <v>2</v>
      </c>
      <c r="AA403" t="s">
        <v>942</v>
      </c>
    </row>
    <row r="404" spans="2:27">
      <c r="B404">
        <v>10051791</v>
      </c>
      <c r="C404">
        <v>400</v>
      </c>
      <c r="D404">
        <v>2</v>
      </c>
      <c r="E404">
        <v>41</v>
      </c>
      <c r="G404">
        <v>17171217</v>
      </c>
      <c r="I404" t="s">
        <v>482</v>
      </c>
      <c r="J404">
        <v>33049910</v>
      </c>
      <c r="K404">
        <v>3433422404397</v>
      </c>
      <c r="L404" t="s">
        <v>1039</v>
      </c>
      <c r="M404">
        <v>1</v>
      </c>
      <c r="N404">
        <v>1</v>
      </c>
      <c r="O404">
        <v>51.650000000000006</v>
      </c>
      <c r="P404">
        <v>28.51</v>
      </c>
      <c r="Q404">
        <v>36.01</v>
      </c>
      <c r="R404">
        <v>37.51</v>
      </c>
      <c r="S404">
        <v>14</v>
      </c>
      <c r="T404">
        <v>-5.25</v>
      </c>
      <c r="U404">
        <v>10</v>
      </c>
      <c r="V404">
        <v>-3.75</v>
      </c>
      <c r="W404">
        <v>6.27</v>
      </c>
      <c r="X404">
        <v>16.87</v>
      </c>
      <c r="Y404">
        <v>5</v>
      </c>
      <c r="Z404">
        <v>2</v>
      </c>
      <c r="AA404" t="s">
        <v>942</v>
      </c>
    </row>
    <row r="405" spans="2:27">
      <c r="B405">
        <v>10051791</v>
      </c>
      <c r="C405">
        <v>400</v>
      </c>
      <c r="D405">
        <v>2</v>
      </c>
      <c r="E405">
        <v>41</v>
      </c>
      <c r="G405">
        <v>17971197</v>
      </c>
      <c r="I405" t="s">
        <v>483</v>
      </c>
      <c r="J405">
        <v>33049910</v>
      </c>
      <c r="K405">
        <v>3433422403765</v>
      </c>
      <c r="L405" t="s">
        <v>1040</v>
      </c>
      <c r="M405">
        <v>1</v>
      </c>
      <c r="N405">
        <v>1</v>
      </c>
      <c r="O405">
        <v>40.57</v>
      </c>
      <c r="P405">
        <v>22.39</v>
      </c>
      <c r="Q405">
        <v>28.29</v>
      </c>
      <c r="R405">
        <v>29.47</v>
      </c>
      <c r="S405">
        <v>14</v>
      </c>
      <c r="T405">
        <v>-4.13</v>
      </c>
      <c r="U405">
        <v>10</v>
      </c>
      <c r="V405">
        <v>-2.95</v>
      </c>
      <c r="W405">
        <v>4.93</v>
      </c>
      <c r="X405">
        <v>13.25</v>
      </c>
      <c r="Y405">
        <v>5</v>
      </c>
      <c r="Z405">
        <v>2</v>
      </c>
      <c r="AA405" t="s">
        <v>942</v>
      </c>
    </row>
    <row r="406" spans="2:27">
      <c r="B406">
        <v>10051791</v>
      </c>
      <c r="C406">
        <v>400</v>
      </c>
      <c r="D406">
        <v>2</v>
      </c>
      <c r="E406">
        <v>41</v>
      </c>
      <c r="G406" t="s">
        <v>236</v>
      </c>
      <c r="I406" t="s">
        <v>1041</v>
      </c>
      <c r="J406">
        <v>33051000</v>
      </c>
      <c r="K406">
        <v>7896014179442</v>
      </c>
      <c r="L406" t="s">
        <v>1042</v>
      </c>
      <c r="M406">
        <v>1</v>
      </c>
      <c r="N406">
        <v>1</v>
      </c>
      <c r="O406">
        <v>58.36</v>
      </c>
      <c r="P406">
        <v>43.37</v>
      </c>
      <c r="Q406">
        <v>50.22</v>
      </c>
      <c r="R406">
        <v>57.07</v>
      </c>
      <c r="S406">
        <v>14</v>
      </c>
      <c r="T406">
        <v>-7.99</v>
      </c>
      <c r="U406">
        <v>10</v>
      </c>
      <c r="V406">
        <v>-5.71</v>
      </c>
      <c r="X406">
        <v>14.99</v>
      </c>
      <c r="Y406">
        <v>5</v>
      </c>
      <c r="Z406">
        <v>5</v>
      </c>
    </row>
    <row r="407" spans="2:27">
      <c r="B407">
        <v>10051791</v>
      </c>
      <c r="C407">
        <v>400</v>
      </c>
      <c r="D407">
        <v>2</v>
      </c>
      <c r="E407">
        <v>41</v>
      </c>
      <c r="G407" t="s">
        <v>1026</v>
      </c>
      <c r="I407" t="s">
        <v>1043</v>
      </c>
      <c r="J407">
        <v>34013000</v>
      </c>
      <c r="K407">
        <v>7896014179305</v>
      </c>
      <c r="L407" t="s">
        <v>1044</v>
      </c>
      <c r="M407">
        <v>1</v>
      </c>
      <c r="N407">
        <v>1</v>
      </c>
      <c r="O407">
        <v>28.75</v>
      </c>
      <c r="P407">
        <v>24.22</v>
      </c>
      <c r="Q407">
        <v>25.08</v>
      </c>
      <c r="R407">
        <v>28.5</v>
      </c>
      <c r="S407">
        <v>14</v>
      </c>
      <c r="T407">
        <v>-3.99</v>
      </c>
      <c r="U407">
        <v>1</v>
      </c>
      <c r="V407">
        <v>-0.28999999999999998</v>
      </c>
      <c r="X407">
        <v>4.53</v>
      </c>
      <c r="Y407">
        <v>3</v>
      </c>
      <c r="Z407">
        <v>0</v>
      </c>
    </row>
    <row r="408" spans="2:27">
      <c r="B408">
        <v>10051791</v>
      </c>
      <c r="C408">
        <v>400</v>
      </c>
      <c r="D408">
        <v>2</v>
      </c>
      <c r="E408">
        <v>41</v>
      </c>
      <c r="G408" t="s">
        <v>240</v>
      </c>
      <c r="I408" t="s">
        <v>241</v>
      </c>
      <c r="J408">
        <v>33049910</v>
      </c>
      <c r="K408">
        <v>7899026493094</v>
      </c>
      <c r="L408" t="s">
        <v>1045</v>
      </c>
      <c r="M408">
        <v>1</v>
      </c>
      <c r="N408">
        <v>1</v>
      </c>
      <c r="O408">
        <v>89.58</v>
      </c>
      <c r="P408">
        <v>53.35</v>
      </c>
      <c r="Q408">
        <v>61.78</v>
      </c>
      <c r="R408">
        <v>70.2</v>
      </c>
      <c r="S408">
        <v>14</v>
      </c>
      <c r="T408">
        <v>-9.83</v>
      </c>
      <c r="U408">
        <v>10</v>
      </c>
      <c r="V408">
        <v>-7.02</v>
      </c>
      <c r="W408">
        <v>11.74</v>
      </c>
      <c r="X408">
        <v>24.49</v>
      </c>
      <c r="Y408">
        <v>5</v>
      </c>
      <c r="Z408">
        <v>5</v>
      </c>
    </row>
    <row r="409" spans="2:27">
      <c r="B409">
        <v>10051791</v>
      </c>
      <c r="C409">
        <v>400</v>
      </c>
      <c r="D409">
        <v>2</v>
      </c>
      <c r="E409">
        <v>41</v>
      </c>
      <c r="G409" t="s">
        <v>838</v>
      </c>
      <c r="I409" t="s">
        <v>839</v>
      </c>
      <c r="J409">
        <v>34012010</v>
      </c>
      <c r="K409">
        <v>7899026494749</v>
      </c>
      <c r="L409" t="s">
        <v>1046</v>
      </c>
      <c r="M409">
        <v>1</v>
      </c>
      <c r="N409">
        <v>1</v>
      </c>
      <c r="O409">
        <v>35.53</v>
      </c>
      <c r="P409">
        <v>30.3</v>
      </c>
      <c r="Q409">
        <v>31.37</v>
      </c>
      <c r="R409">
        <v>35.65</v>
      </c>
      <c r="S409">
        <v>14</v>
      </c>
      <c r="T409">
        <v>-4.99</v>
      </c>
      <c r="U409">
        <v>1</v>
      </c>
      <c r="V409">
        <v>-0.36</v>
      </c>
      <c r="X409">
        <v>5.23</v>
      </c>
      <c r="Y409">
        <v>5</v>
      </c>
      <c r="Z409">
        <v>5</v>
      </c>
    </row>
    <row r="410" spans="2:27">
      <c r="B410">
        <v>10051791</v>
      </c>
      <c r="C410">
        <v>400</v>
      </c>
      <c r="D410">
        <v>2</v>
      </c>
      <c r="E410">
        <v>41</v>
      </c>
      <c r="G410" t="s">
        <v>840</v>
      </c>
      <c r="I410" t="s">
        <v>841</v>
      </c>
      <c r="J410">
        <v>34012010</v>
      </c>
      <c r="K410">
        <v>7899026494763</v>
      </c>
      <c r="L410" t="s">
        <v>1047</v>
      </c>
      <c r="M410">
        <v>1</v>
      </c>
      <c r="N410">
        <v>1</v>
      </c>
      <c r="O410">
        <v>23.419999999999998</v>
      </c>
      <c r="P410">
        <v>19.97</v>
      </c>
      <c r="Q410">
        <v>20.68</v>
      </c>
      <c r="R410">
        <v>23.5</v>
      </c>
      <c r="S410">
        <v>14</v>
      </c>
      <c r="T410">
        <v>-3.29</v>
      </c>
      <c r="U410">
        <v>1</v>
      </c>
      <c r="V410">
        <v>-0.24</v>
      </c>
      <c r="X410">
        <v>3.45</v>
      </c>
      <c r="Y410">
        <v>5</v>
      </c>
      <c r="Z410">
        <v>5</v>
      </c>
    </row>
    <row r="411" spans="2:27">
      <c r="B411">
        <v>10051791</v>
      </c>
      <c r="C411">
        <v>400</v>
      </c>
      <c r="D411">
        <v>2</v>
      </c>
      <c r="E411">
        <v>41</v>
      </c>
      <c r="G411" t="s">
        <v>842</v>
      </c>
      <c r="I411" t="s">
        <v>843</v>
      </c>
      <c r="J411">
        <v>34012010</v>
      </c>
      <c r="K411">
        <v>7898587766029</v>
      </c>
      <c r="L411" t="s">
        <v>1048</v>
      </c>
      <c r="M411">
        <v>1</v>
      </c>
      <c r="N411">
        <v>1</v>
      </c>
      <c r="O411">
        <v>35.53</v>
      </c>
      <c r="P411">
        <v>30.3</v>
      </c>
      <c r="Q411">
        <v>31.37</v>
      </c>
      <c r="R411">
        <v>35.65</v>
      </c>
      <c r="S411">
        <v>14</v>
      </c>
      <c r="T411">
        <v>-4.99</v>
      </c>
      <c r="U411">
        <v>1</v>
      </c>
      <c r="V411">
        <v>-0.36</v>
      </c>
      <c r="X411">
        <v>5.23</v>
      </c>
      <c r="Y411">
        <v>5</v>
      </c>
      <c r="Z411">
        <v>5</v>
      </c>
    </row>
    <row r="412" spans="2:27">
      <c r="B412">
        <v>10051791</v>
      </c>
      <c r="C412">
        <v>400</v>
      </c>
      <c r="D412">
        <v>2</v>
      </c>
      <c r="E412">
        <v>41</v>
      </c>
      <c r="G412" t="s">
        <v>844</v>
      </c>
      <c r="I412" t="s">
        <v>845</v>
      </c>
      <c r="J412">
        <v>34012010</v>
      </c>
      <c r="K412">
        <v>7898587766043</v>
      </c>
      <c r="L412" t="s">
        <v>1049</v>
      </c>
      <c r="M412">
        <v>1</v>
      </c>
      <c r="N412">
        <v>1</v>
      </c>
      <c r="O412">
        <v>23.419999999999998</v>
      </c>
      <c r="P412">
        <v>19.97</v>
      </c>
      <c r="Q412">
        <v>20.68</v>
      </c>
      <c r="R412">
        <v>23.5</v>
      </c>
      <c r="S412">
        <v>14</v>
      </c>
      <c r="T412">
        <v>-3.29</v>
      </c>
      <c r="U412">
        <v>1</v>
      </c>
      <c r="V412">
        <v>-0.24</v>
      </c>
      <c r="X412">
        <v>3.45</v>
      </c>
      <c r="Y412">
        <v>5</v>
      </c>
      <c r="Z412">
        <v>5</v>
      </c>
    </row>
    <row r="413" spans="2:27">
      <c r="B413">
        <v>10051791</v>
      </c>
      <c r="C413">
        <v>400</v>
      </c>
      <c r="D413">
        <v>2</v>
      </c>
      <c r="E413">
        <v>41</v>
      </c>
      <c r="G413" t="s">
        <v>256</v>
      </c>
      <c r="I413" t="s">
        <v>1050</v>
      </c>
      <c r="J413" t="s">
        <v>897</v>
      </c>
      <c r="K413">
        <v>7899026436336</v>
      </c>
      <c r="L413" t="s">
        <v>1051</v>
      </c>
      <c r="M413">
        <v>1</v>
      </c>
      <c r="N413">
        <v>1</v>
      </c>
      <c r="O413">
        <v>69.97</v>
      </c>
      <c r="P413">
        <v>53.03</v>
      </c>
      <c r="Q413">
        <v>61.41</v>
      </c>
      <c r="R413">
        <v>69.78</v>
      </c>
      <c r="S413">
        <v>14</v>
      </c>
      <c r="T413">
        <v>-9.77</v>
      </c>
      <c r="U413">
        <v>10</v>
      </c>
      <c r="V413">
        <v>-6.98</v>
      </c>
      <c r="X413">
        <v>16.940000000000001</v>
      </c>
      <c r="Y413">
        <v>5</v>
      </c>
      <c r="Z413">
        <v>5</v>
      </c>
    </row>
    <row r="414" spans="2:27">
      <c r="B414">
        <v>10051791</v>
      </c>
      <c r="C414">
        <v>400</v>
      </c>
      <c r="D414">
        <v>2</v>
      </c>
      <c r="E414">
        <v>41</v>
      </c>
      <c r="G414" t="s">
        <v>280</v>
      </c>
      <c r="I414" t="s">
        <v>1052</v>
      </c>
      <c r="J414" t="s">
        <v>897</v>
      </c>
      <c r="K414">
        <v>7899706111829</v>
      </c>
      <c r="L414" t="s">
        <v>1053</v>
      </c>
      <c r="M414">
        <v>1</v>
      </c>
      <c r="N414">
        <v>1</v>
      </c>
      <c r="O414">
        <v>55.22</v>
      </c>
      <c r="P414">
        <v>41.85</v>
      </c>
      <c r="Q414">
        <v>48.46</v>
      </c>
      <c r="R414">
        <v>55.07</v>
      </c>
      <c r="S414">
        <v>14</v>
      </c>
      <c r="T414">
        <v>-7.71</v>
      </c>
      <c r="U414">
        <v>10</v>
      </c>
      <c r="V414">
        <v>-5.51</v>
      </c>
      <c r="X414">
        <v>13.37</v>
      </c>
      <c r="Y414">
        <v>5</v>
      </c>
      <c r="Z414">
        <v>5</v>
      </c>
    </row>
    <row r="415" spans="2:27">
      <c r="B415">
        <v>10051791</v>
      </c>
      <c r="C415">
        <v>400</v>
      </c>
      <c r="D415">
        <v>2</v>
      </c>
      <c r="E415">
        <v>41</v>
      </c>
      <c r="G415" t="s">
        <v>691</v>
      </c>
      <c r="I415" t="s">
        <v>1054</v>
      </c>
      <c r="J415" t="s">
        <v>897</v>
      </c>
      <c r="K415">
        <v>7899706111874</v>
      </c>
      <c r="L415" t="s">
        <v>1055</v>
      </c>
      <c r="M415">
        <v>1</v>
      </c>
      <c r="N415">
        <v>1</v>
      </c>
      <c r="O415">
        <v>44.16</v>
      </c>
      <c r="P415">
        <v>33.47</v>
      </c>
      <c r="Q415">
        <v>38.76</v>
      </c>
      <c r="R415">
        <v>44.05</v>
      </c>
      <c r="S415">
        <v>14</v>
      </c>
      <c r="T415">
        <v>-6.17</v>
      </c>
      <c r="U415">
        <v>10</v>
      </c>
      <c r="V415">
        <v>-4.41</v>
      </c>
      <c r="X415">
        <v>10.69</v>
      </c>
      <c r="Y415">
        <v>5</v>
      </c>
      <c r="Z415">
        <v>5</v>
      </c>
    </row>
    <row r="416" spans="2:27">
      <c r="B416">
        <v>10051791</v>
      </c>
      <c r="C416">
        <v>400</v>
      </c>
      <c r="D416">
        <v>2</v>
      </c>
      <c r="E416">
        <v>41</v>
      </c>
      <c r="G416" t="s">
        <v>1034</v>
      </c>
      <c r="I416" t="s">
        <v>1056</v>
      </c>
      <c r="J416" t="s">
        <v>897</v>
      </c>
      <c r="K416">
        <v>7899706120265</v>
      </c>
      <c r="L416" t="s">
        <v>1057</v>
      </c>
      <c r="M416">
        <v>1</v>
      </c>
      <c r="N416">
        <v>1</v>
      </c>
      <c r="O416">
        <v>62.61</v>
      </c>
      <c r="P416">
        <v>47.45</v>
      </c>
      <c r="Q416">
        <v>54.94</v>
      </c>
      <c r="R416">
        <v>62.43</v>
      </c>
      <c r="S416">
        <v>14</v>
      </c>
      <c r="T416">
        <v>-8.74</v>
      </c>
      <c r="U416">
        <v>10</v>
      </c>
      <c r="V416">
        <v>-6.24</v>
      </c>
      <c r="X416">
        <v>15.16</v>
      </c>
      <c r="Y416">
        <v>5</v>
      </c>
      <c r="Z416">
        <v>5</v>
      </c>
    </row>
    <row r="417" spans="2:26">
      <c r="B417">
        <v>10051791</v>
      </c>
      <c r="C417">
        <v>400</v>
      </c>
      <c r="D417">
        <v>2</v>
      </c>
      <c r="E417">
        <v>41</v>
      </c>
      <c r="G417" t="s">
        <v>410</v>
      </c>
      <c r="I417" t="s">
        <v>411</v>
      </c>
      <c r="J417">
        <v>33049910</v>
      </c>
      <c r="K417">
        <v>7899706124805</v>
      </c>
      <c r="L417" t="s">
        <v>1058</v>
      </c>
      <c r="M417">
        <v>1</v>
      </c>
      <c r="N417">
        <v>1</v>
      </c>
      <c r="O417">
        <v>48.489999999999995</v>
      </c>
      <c r="P417">
        <v>28.88</v>
      </c>
      <c r="Q417">
        <v>33.44</v>
      </c>
      <c r="R417">
        <v>38</v>
      </c>
      <c r="S417">
        <v>14</v>
      </c>
      <c r="T417">
        <v>-5.32</v>
      </c>
      <c r="U417">
        <v>10</v>
      </c>
      <c r="V417">
        <v>-3.8</v>
      </c>
      <c r="W417">
        <v>6.35</v>
      </c>
      <c r="X417">
        <v>13.26</v>
      </c>
      <c r="Y417">
        <v>5</v>
      </c>
      <c r="Z417">
        <v>5</v>
      </c>
    </row>
    <row r="418" spans="2:26">
      <c r="B418">
        <v>10051791</v>
      </c>
      <c r="C418">
        <v>400</v>
      </c>
      <c r="D418">
        <v>2</v>
      </c>
      <c r="E418">
        <v>41</v>
      </c>
      <c r="G418" t="s">
        <v>407</v>
      </c>
      <c r="I418" t="s">
        <v>494</v>
      </c>
      <c r="J418">
        <v>33049910</v>
      </c>
      <c r="K418">
        <v>7899706124829</v>
      </c>
      <c r="L418" t="s">
        <v>1059</v>
      </c>
      <c r="M418">
        <v>1</v>
      </c>
      <c r="N418">
        <v>1</v>
      </c>
      <c r="O418">
        <v>26.08</v>
      </c>
      <c r="P418">
        <v>15.53</v>
      </c>
      <c r="Q418">
        <v>17.98</v>
      </c>
      <c r="R418">
        <v>20.43</v>
      </c>
      <c r="S418">
        <v>14</v>
      </c>
      <c r="T418">
        <v>-2.86</v>
      </c>
      <c r="U418">
        <v>10</v>
      </c>
      <c r="V418">
        <v>-2.04</v>
      </c>
      <c r="W418">
        <v>3.42</v>
      </c>
      <c r="X418">
        <v>7.13</v>
      </c>
      <c r="Y418">
        <v>5</v>
      </c>
      <c r="Z418">
        <v>5</v>
      </c>
    </row>
    <row r="419" spans="2:26">
      <c r="B419">
        <v>10051791</v>
      </c>
      <c r="C419">
        <v>400</v>
      </c>
      <c r="D419">
        <v>2</v>
      </c>
      <c r="E419">
        <v>41</v>
      </c>
      <c r="G419" t="s">
        <v>361</v>
      </c>
      <c r="I419" t="s">
        <v>408</v>
      </c>
      <c r="J419">
        <v>33049910</v>
      </c>
      <c r="K419">
        <v>7899706124874</v>
      </c>
      <c r="L419" t="s">
        <v>1060</v>
      </c>
      <c r="M419">
        <v>1</v>
      </c>
      <c r="N419">
        <v>1</v>
      </c>
      <c r="O419">
        <v>26.08</v>
      </c>
      <c r="P419">
        <v>15.53</v>
      </c>
      <c r="Q419">
        <v>17.98</v>
      </c>
      <c r="R419">
        <v>20.43</v>
      </c>
      <c r="S419">
        <v>14</v>
      </c>
      <c r="T419">
        <v>-2.86</v>
      </c>
      <c r="U419">
        <v>10</v>
      </c>
      <c r="V419">
        <v>-2.04</v>
      </c>
      <c r="W419">
        <v>3.42</v>
      </c>
      <c r="X419">
        <v>7.13</v>
      </c>
      <c r="Y419">
        <v>5</v>
      </c>
      <c r="Z419">
        <v>5</v>
      </c>
    </row>
    <row r="420" spans="2:26">
      <c r="B420">
        <v>10051791</v>
      </c>
      <c r="C420">
        <v>400</v>
      </c>
      <c r="D420">
        <v>2</v>
      </c>
      <c r="E420">
        <v>41</v>
      </c>
      <c r="G420" t="s">
        <v>463</v>
      </c>
      <c r="I420" t="s">
        <v>1061</v>
      </c>
      <c r="J420">
        <v>33049910</v>
      </c>
      <c r="K420">
        <v>7899706127547</v>
      </c>
      <c r="L420" t="s">
        <v>1062</v>
      </c>
      <c r="M420">
        <v>1</v>
      </c>
      <c r="N420">
        <v>1</v>
      </c>
      <c r="O420">
        <v>44.739999999999995</v>
      </c>
      <c r="P420">
        <v>26.65</v>
      </c>
      <c r="Q420">
        <v>30.86</v>
      </c>
      <c r="R420">
        <v>35.07</v>
      </c>
      <c r="S420">
        <v>14</v>
      </c>
      <c r="T420">
        <v>-4.91</v>
      </c>
      <c r="U420">
        <v>10</v>
      </c>
      <c r="V420">
        <v>-3.51</v>
      </c>
      <c r="W420">
        <v>5.86</v>
      </c>
      <c r="X420">
        <v>12.23</v>
      </c>
      <c r="Y420">
        <v>5</v>
      </c>
      <c r="Z420">
        <v>5</v>
      </c>
    </row>
    <row r="421" spans="2:26">
      <c r="B421">
        <v>10051791</v>
      </c>
      <c r="C421">
        <v>400</v>
      </c>
      <c r="D421">
        <v>2</v>
      </c>
      <c r="E421">
        <v>41</v>
      </c>
      <c r="G421" t="s">
        <v>629</v>
      </c>
      <c r="I421" t="s">
        <v>630</v>
      </c>
      <c r="J421" t="s">
        <v>897</v>
      </c>
      <c r="K421">
        <v>7899706134217</v>
      </c>
      <c r="L421" t="s">
        <v>1063</v>
      </c>
      <c r="M421">
        <v>1</v>
      </c>
      <c r="N421">
        <v>1</v>
      </c>
      <c r="O421">
        <v>58.9</v>
      </c>
      <c r="P421">
        <v>44.64</v>
      </c>
      <c r="Q421">
        <v>51.7</v>
      </c>
      <c r="R421">
        <v>58.75</v>
      </c>
      <c r="S421">
        <v>14</v>
      </c>
      <c r="T421">
        <v>-8.23</v>
      </c>
      <c r="U421">
        <v>10</v>
      </c>
      <c r="V421">
        <v>-5.88</v>
      </c>
      <c r="X421">
        <v>14.26</v>
      </c>
      <c r="Y421">
        <v>5</v>
      </c>
      <c r="Z421">
        <v>5</v>
      </c>
    </row>
    <row r="422" spans="2:26">
      <c r="B422">
        <v>10051791</v>
      </c>
      <c r="C422">
        <v>400</v>
      </c>
      <c r="D422">
        <v>2</v>
      </c>
      <c r="E422">
        <v>41</v>
      </c>
      <c r="G422" t="s">
        <v>1035</v>
      </c>
      <c r="I422" t="s">
        <v>1064</v>
      </c>
      <c r="J422" t="s">
        <v>897</v>
      </c>
      <c r="K422">
        <v>7899706134231</v>
      </c>
      <c r="L422" t="s">
        <v>1065</v>
      </c>
      <c r="M422">
        <v>1</v>
      </c>
      <c r="N422">
        <v>1</v>
      </c>
      <c r="O422">
        <v>51.540000000000006</v>
      </c>
      <c r="P422">
        <v>39.06</v>
      </c>
      <c r="Q422">
        <v>45.23</v>
      </c>
      <c r="R422">
        <v>51.4</v>
      </c>
      <c r="S422">
        <v>14</v>
      </c>
      <c r="T422">
        <v>-7.2</v>
      </c>
      <c r="U422">
        <v>10</v>
      </c>
      <c r="V422">
        <v>-5.14</v>
      </c>
      <c r="X422">
        <v>12.48</v>
      </c>
      <c r="Y422">
        <v>3</v>
      </c>
      <c r="Z422">
        <v>5</v>
      </c>
    </row>
    <row r="423" spans="2:26">
      <c r="B423">
        <v>10051791</v>
      </c>
      <c r="C423">
        <v>400</v>
      </c>
      <c r="D423">
        <v>2</v>
      </c>
      <c r="E423">
        <v>41</v>
      </c>
      <c r="G423" t="s">
        <v>631</v>
      </c>
      <c r="I423" t="s">
        <v>628</v>
      </c>
      <c r="J423" t="s">
        <v>897</v>
      </c>
      <c r="K423">
        <v>7899706134279</v>
      </c>
      <c r="L423" t="s">
        <v>1066</v>
      </c>
      <c r="M423">
        <v>1</v>
      </c>
      <c r="N423">
        <v>1</v>
      </c>
      <c r="O423">
        <v>44.16</v>
      </c>
      <c r="P423">
        <v>33.47</v>
      </c>
      <c r="Q423">
        <v>38.76</v>
      </c>
      <c r="R423">
        <v>44.05</v>
      </c>
      <c r="S423">
        <v>14</v>
      </c>
      <c r="T423">
        <v>-6.17</v>
      </c>
      <c r="U423">
        <v>10</v>
      </c>
      <c r="V423">
        <v>-4.41</v>
      </c>
      <c r="X423">
        <v>10.69</v>
      </c>
      <c r="Y423">
        <v>5</v>
      </c>
      <c r="Z423">
        <v>5</v>
      </c>
    </row>
    <row r="424" spans="2:26">
      <c r="B424">
        <v>10051791</v>
      </c>
      <c r="C424">
        <v>400</v>
      </c>
      <c r="D424">
        <v>2</v>
      </c>
      <c r="E424">
        <v>41</v>
      </c>
      <c r="G424" t="s">
        <v>660</v>
      </c>
      <c r="I424" t="s">
        <v>1067</v>
      </c>
      <c r="J424" t="s">
        <v>897</v>
      </c>
      <c r="K424">
        <v>7899706134293</v>
      </c>
      <c r="L424" t="s">
        <v>1068</v>
      </c>
      <c r="M424">
        <v>1</v>
      </c>
      <c r="N424">
        <v>1</v>
      </c>
      <c r="O424">
        <v>36.79</v>
      </c>
      <c r="P424">
        <v>27.88</v>
      </c>
      <c r="Q424">
        <v>32.29</v>
      </c>
      <c r="R424">
        <v>36.69</v>
      </c>
      <c r="S424">
        <v>14</v>
      </c>
      <c r="T424">
        <v>-5.14</v>
      </c>
      <c r="U424">
        <v>10</v>
      </c>
      <c r="V424">
        <v>-3.67</v>
      </c>
      <c r="X424">
        <v>8.91</v>
      </c>
      <c r="Y424">
        <v>5</v>
      </c>
      <c r="Z424">
        <v>5</v>
      </c>
    </row>
    <row r="425" spans="2:26">
      <c r="B425">
        <v>10051791</v>
      </c>
      <c r="C425">
        <v>400</v>
      </c>
      <c r="D425">
        <v>2</v>
      </c>
      <c r="E425">
        <v>41</v>
      </c>
      <c r="G425" t="s">
        <v>632</v>
      </c>
      <c r="I425" t="s">
        <v>633</v>
      </c>
      <c r="J425" t="s">
        <v>897</v>
      </c>
      <c r="K425">
        <v>7899706135542</v>
      </c>
      <c r="L425" t="s">
        <v>1069</v>
      </c>
      <c r="M425">
        <v>1</v>
      </c>
      <c r="N425">
        <v>1</v>
      </c>
      <c r="O425">
        <v>62.61</v>
      </c>
      <c r="P425">
        <v>47.45</v>
      </c>
      <c r="Q425">
        <v>54.94</v>
      </c>
      <c r="R425">
        <v>62.43</v>
      </c>
      <c r="S425">
        <v>14</v>
      </c>
      <c r="T425">
        <v>-8.74</v>
      </c>
      <c r="U425">
        <v>10</v>
      </c>
      <c r="V425">
        <v>-6.24</v>
      </c>
      <c r="X425">
        <v>15.16</v>
      </c>
      <c r="Y425">
        <v>5</v>
      </c>
      <c r="Z425">
        <v>5</v>
      </c>
    </row>
    <row r="426" spans="2:26">
      <c r="B426">
        <v>10051791</v>
      </c>
      <c r="C426">
        <v>400</v>
      </c>
      <c r="D426">
        <v>2</v>
      </c>
      <c r="E426">
        <v>41</v>
      </c>
      <c r="G426" t="s">
        <v>736</v>
      </c>
      <c r="I426" t="s">
        <v>1070</v>
      </c>
      <c r="J426" t="s">
        <v>897</v>
      </c>
      <c r="K426">
        <v>7899706137904</v>
      </c>
      <c r="L426" t="s">
        <v>1071</v>
      </c>
      <c r="M426">
        <v>1</v>
      </c>
      <c r="N426">
        <v>1</v>
      </c>
      <c r="O426">
        <v>58.9</v>
      </c>
      <c r="P426">
        <v>44.64</v>
      </c>
      <c r="Q426">
        <v>51.7</v>
      </c>
      <c r="R426">
        <v>58.75</v>
      </c>
      <c r="S426">
        <v>14</v>
      </c>
      <c r="T426">
        <v>-8.23</v>
      </c>
      <c r="U426">
        <v>10</v>
      </c>
      <c r="V426">
        <v>-5.88</v>
      </c>
      <c r="X426">
        <v>14.26</v>
      </c>
      <c r="Y426">
        <v>5</v>
      </c>
      <c r="Z426">
        <v>5</v>
      </c>
    </row>
    <row r="427" spans="2:26">
      <c r="B427">
        <v>10051791</v>
      </c>
      <c r="C427">
        <v>400</v>
      </c>
      <c r="D427">
        <v>2</v>
      </c>
      <c r="E427">
        <v>41</v>
      </c>
      <c r="G427" t="s">
        <v>738</v>
      </c>
      <c r="I427" t="s">
        <v>1072</v>
      </c>
      <c r="J427" t="s">
        <v>897</v>
      </c>
      <c r="K427">
        <v>7899706137928</v>
      </c>
      <c r="L427" t="s">
        <v>1073</v>
      </c>
      <c r="M427">
        <v>1</v>
      </c>
      <c r="N427">
        <v>1</v>
      </c>
      <c r="O427">
        <v>58.9</v>
      </c>
      <c r="P427">
        <v>44.64</v>
      </c>
      <c r="Q427">
        <v>51.7</v>
      </c>
      <c r="R427">
        <v>58.75</v>
      </c>
      <c r="S427">
        <v>14</v>
      </c>
      <c r="T427">
        <v>-8.23</v>
      </c>
      <c r="U427">
        <v>10</v>
      </c>
      <c r="V427">
        <v>-5.88</v>
      </c>
      <c r="X427">
        <v>14.26</v>
      </c>
      <c r="Y427">
        <v>5</v>
      </c>
      <c r="Z427">
        <v>5</v>
      </c>
    </row>
    <row r="428" spans="2:26">
      <c r="B428">
        <v>10051791</v>
      </c>
      <c r="C428">
        <v>400</v>
      </c>
      <c r="D428">
        <v>2</v>
      </c>
      <c r="E428">
        <v>41</v>
      </c>
      <c r="G428" t="s">
        <v>658</v>
      </c>
      <c r="I428" t="s">
        <v>659</v>
      </c>
      <c r="J428" t="s">
        <v>897</v>
      </c>
      <c r="K428">
        <v>7899706138352</v>
      </c>
      <c r="L428" t="s">
        <v>1074</v>
      </c>
      <c r="M428">
        <v>1</v>
      </c>
      <c r="N428">
        <v>1</v>
      </c>
      <c r="O428">
        <v>36.79</v>
      </c>
      <c r="P428">
        <v>27.88</v>
      </c>
      <c r="Q428">
        <v>32.29</v>
      </c>
      <c r="R428">
        <v>36.69</v>
      </c>
      <c r="S428">
        <v>14</v>
      </c>
      <c r="T428">
        <v>-5.14</v>
      </c>
      <c r="U428">
        <v>10</v>
      </c>
      <c r="V428">
        <v>-3.67</v>
      </c>
      <c r="X428">
        <v>8.91</v>
      </c>
      <c r="Y428">
        <v>5</v>
      </c>
      <c r="Z428">
        <v>5</v>
      </c>
    </row>
    <row r="429" spans="2:26">
      <c r="B429">
        <v>10051791</v>
      </c>
      <c r="C429">
        <v>400</v>
      </c>
      <c r="D429">
        <v>2</v>
      </c>
      <c r="E429">
        <v>41</v>
      </c>
      <c r="G429" t="s">
        <v>710</v>
      </c>
      <c r="I429" t="s">
        <v>711</v>
      </c>
      <c r="J429" t="s">
        <v>897</v>
      </c>
      <c r="K429">
        <v>7899706138390</v>
      </c>
      <c r="L429" t="s">
        <v>1075</v>
      </c>
      <c r="M429">
        <v>1</v>
      </c>
      <c r="N429">
        <v>1</v>
      </c>
      <c r="O429">
        <v>40.47</v>
      </c>
      <c r="P429">
        <v>30.67</v>
      </c>
      <c r="Q429">
        <v>35.520000000000003</v>
      </c>
      <c r="R429">
        <v>40.36</v>
      </c>
      <c r="S429">
        <v>14</v>
      </c>
      <c r="T429">
        <v>-5.65</v>
      </c>
      <c r="U429">
        <v>10</v>
      </c>
      <c r="V429">
        <v>-4.04</v>
      </c>
      <c r="X429">
        <v>9.8000000000000007</v>
      </c>
      <c r="Y429">
        <v>5</v>
      </c>
      <c r="Z429">
        <v>5</v>
      </c>
    </row>
    <row r="430" spans="2:26">
      <c r="B430">
        <v>10051791</v>
      </c>
      <c r="C430">
        <v>400</v>
      </c>
      <c r="D430">
        <v>2</v>
      </c>
      <c r="E430">
        <v>41</v>
      </c>
      <c r="G430" t="s">
        <v>820</v>
      </c>
      <c r="I430" t="s">
        <v>821</v>
      </c>
      <c r="J430" t="s">
        <v>897</v>
      </c>
      <c r="K430">
        <v>7899706138918</v>
      </c>
      <c r="L430" t="s">
        <v>1076</v>
      </c>
      <c r="M430">
        <v>1</v>
      </c>
      <c r="N430">
        <v>1</v>
      </c>
      <c r="O430">
        <v>66.290000000000006</v>
      </c>
      <c r="P430">
        <v>50.24</v>
      </c>
      <c r="Q430">
        <v>58.17</v>
      </c>
      <c r="R430">
        <v>66.099999999999994</v>
      </c>
      <c r="S430">
        <v>14</v>
      </c>
      <c r="T430">
        <v>-9.25</v>
      </c>
      <c r="U430">
        <v>10</v>
      </c>
      <c r="V430">
        <v>-6.61</v>
      </c>
      <c r="X430">
        <v>16.05</v>
      </c>
      <c r="Y430">
        <v>5</v>
      </c>
      <c r="Z430">
        <v>5</v>
      </c>
    </row>
    <row r="431" spans="2:26">
      <c r="B431">
        <v>10051791</v>
      </c>
      <c r="C431">
        <v>400</v>
      </c>
      <c r="D431">
        <v>2</v>
      </c>
      <c r="E431">
        <v>41</v>
      </c>
      <c r="G431" t="s">
        <v>822</v>
      </c>
      <c r="I431" t="s">
        <v>823</v>
      </c>
      <c r="J431" t="s">
        <v>897</v>
      </c>
      <c r="K431">
        <v>7899706139151</v>
      </c>
      <c r="L431" t="s">
        <v>1077</v>
      </c>
      <c r="M431">
        <v>1</v>
      </c>
      <c r="N431">
        <v>1</v>
      </c>
      <c r="O431">
        <v>66.290000000000006</v>
      </c>
      <c r="P431">
        <v>50.24</v>
      </c>
      <c r="Q431">
        <v>58.17</v>
      </c>
      <c r="R431">
        <v>66.099999999999994</v>
      </c>
      <c r="S431">
        <v>14</v>
      </c>
      <c r="T431">
        <v>-9.25</v>
      </c>
      <c r="U431">
        <v>10</v>
      </c>
      <c r="V431">
        <v>-6.61</v>
      </c>
      <c r="X431">
        <v>16.05</v>
      </c>
      <c r="Y431">
        <v>5</v>
      </c>
      <c r="Z431">
        <v>5</v>
      </c>
    </row>
    <row r="432" spans="2:26">
      <c r="B432">
        <v>10051791</v>
      </c>
      <c r="C432">
        <v>400</v>
      </c>
      <c r="D432">
        <v>2</v>
      </c>
      <c r="E432">
        <v>41</v>
      </c>
      <c r="G432" t="s">
        <v>824</v>
      </c>
      <c r="I432" t="s">
        <v>825</v>
      </c>
      <c r="J432">
        <v>33049910</v>
      </c>
      <c r="K432">
        <v>7899706139212</v>
      </c>
      <c r="L432" t="s">
        <v>1078</v>
      </c>
      <c r="M432">
        <v>1</v>
      </c>
      <c r="N432">
        <v>1</v>
      </c>
      <c r="O432">
        <v>89.58</v>
      </c>
      <c r="P432">
        <v>53.35</v>
      </c>
      <c r="Q432">
        <v>61.78</v>
      </c>
      <c r="R432">
        <v>70.2</v>
      </c>
      <c r="S432">
        <v>14</v>
      </c>
      <c r="T432">
        <v>-9.83</v>
      </c>
      <c r="U432">
        <v>10</v>
      </c>
      <c r="V432">
        <v>-7.02</v>
      </c>
      <c r="W432">
        <v>11.74</v>
      </c>
      <c r="X432">
        <v>24.49</v>
      </c>
      <c r="Y432">
        <v>5</v>
      </c>
      <c r="Z432">
        <v>5</v>
      </c>
    </row>
    <row r="433" spans="2:27">
      <c r="B433">
        <v>10051791</v>
      </c>
      <c r="C433">
        <v>400</v>
      </c>
      <c r="D433">
        <v>2</v>
      </c>
      <c r="E433">
        <v>41</v>
      </c>
      <c r="G433" t="s">
        <v>1021</v>
      </c>
      <c r="I433" t="s">
        <v>1080</v>
      </c>
      <c r="J433">
        <v>3401119001</v>
      </c>
      <c r="K433">
        <v>7899706149198</v>
      </c>
      <c r="L433" t="s">
        <v>1081</v>
      </c>
      <c r="M433">
        <v>1</v>
      </c>
      <c r="N433">
        <v>1</v>
      </c>
      <c r="O433">
        <v>23.009999999999998</v>
      </c>
      <c r="P433">
        <v>19.97</v>
      </c>
      <c r="Q433">
        <v>20.68</v>
      </c>
      <c r="R433">
        <v>23.5</v>
      </c>
      <c r="S433">
        <v>14</v>
      </c>
      <c r="T433">
        <v>-3.29</v>
      </c>
      <c r="U433">
        <v>1</v>
      </c>
      <c r="V433">
        <v>-0.24</v>
      </c>
      <c r="X433">
        <v>3.04</v>
      </c>
      <c r="Y433">
        <v>3</v>
      </c>
      <c r="Z433">
        <v>0</v>
      </c>
    </row>
    <row r="434" spans="2:27">
      <c r="B434">
        <v>10051791</v>
      </c>
      <c r="C434">
        <v>400</v>
      </c>
      <c r="D434">
        <v>2</v>
      </c>
      <c r="E434">
        <v>41</v>
      </c>
      <c r="G434" t="s">
        <v>1023</v>
      </c>
      <c r="I434" t="s">
        <v>847</v>
      </c>
      <c r="J434">
        <v>3401119001</v>
      </c>
      <c r="K434">
        <v>7899706149211</v>
      </c>
      <c r="L434" t="s">
        <v>1082</v>
      </c>
      <c r="M434">
        <v>1</v>
      </c>
      <c r="N434">
        <v>1</v>
      </c>
      <c r="O434">
        <v>23.009999999999998</v>
      </c>
      <c r="P434">
        <v>19.97</v>
      </c>
      <c r="Q434">
        <v>20.68</v>
      </c>
      <c r="R434">
        <v>23.5</v>
      </c>
      <c r="S434">
        <v>14</v>
      </c>
      <c r="T434">
        <v>-3.29</v>
      </c>
      <c r="U434">
        <v>1</v>
      </c>
      <c r="V434">
        <v>-0.24</v>
      </c>
      <c r="X434">
        <v>3.04</v>
      </c>
      <c r="Y434">
        <v>3</v>
      </c>
      <c r="Z434">
        <v>0</v>
      </c>
    </row>
    <row r="435" spans="2:27">
      <c r="B435">
        <v>10051791</v>
      </c>
      <c r="C435">
        <v>400</v>
      </c>
      <c r="D435">
        <v>2</v>
      </c>
      <c r="E435">
        <v>41</v>
      </c>
      <c r="G435" t="s">
        <v>832</v>
      </c>
      <c r="I435" t="s">
        <v>833</v>
      </c>
      <c r="J435" t="s">
        <v>897</v>
      </c>
      <c r="K435">
        <v>7899706149457</v>
      </c>
      <c r="L435" t="s">
        <v>1083</v>
      </c>
      <c r="M435">
        <v>1</v>
      </c>
      <c r="N435">
        <v>1</v>
      </c>
      <c r="O435">
        <v>44.16</v>
      </c>
      <c r="P435">
        <v>33.47</v>
      </c>
      <c r="Q435">
        <v>38.76</v>
      </c>
      <c r="R435">
        <v>44.05</v>
      </c>
      <c r="S435">
        <v>14</v>
      </c>
      <c r="T435">
        <v>-6.17</v>
      </c>
      <c r="U435">
        <v>10</v>
      </c>
      <c r="V435">
        <v>-4.41</v>
      </c>
      <c r="X435">
        <v>10.69</v>
      </c>
      <c r="Y435">
        <v>5</v>
      </c>
      <c r="Z435">
        <v>5</v>
      </c>
    </row>
    <row r="436" spans="2:27">
      <c r="B436">
        <v>10051791</v>
      </c>
      <c r="C436">
        <v>400</v>
      </c>
      <c r="D436">
        <v>2</v>
      </c>
      <c r="E436">
        <v>41</v>
      </c>
      <c r="G436" t="s">
        <v>834</v>
      </c>
      <c r="I436" t="s">
        <v>835</v>
      </c>
      <c r="J436" t="s">
        <v>897</v>
      </c>
      <c r="K436">
        <v>7899706149471</v>
      </c>
      <c r="L436" t="s">
        <v>1084</v>
      </c>
      <c r="M436">
        <v>1</v>
      </c>
      <c r="N436">
        <v>1</v>
      </c>
      <c r="O436">
        <v>51.540000000000006</v>
      </c>
      <c r="P436">
        <v>39.06</v>
      </c>
      <c r="Q436">
        <v>45.23</v>
      </c>
      <c r="R436">
        <v>51.4</v>
      </c>
      <c r="S436">
        <v>14</v>
      </c>
      <c r="T436">
        <v>-7.2</v>
      </c>
      <c r="U436">
        <v>10</v>
      </c>
      <c r="V436">
        <v>-5.14</v>
      </c>
      <c r="X436">
        <v>12.48</v>
      </c>
      <c r="Y436">
        <v>5</v>
      </c>
      <c r="Z436">
        <v>5</v>
      </c>
    </row>
    <row r="437" spans="2:27">
      <c r="B437">
        <v>10051791</v>
      </c>
      <c r="C437">
        <v>400</v>
      </c>
      <c r="D437">
        <v>2</v>
      </c>
      <c r="E437">
        <v>41</v>
      </c>
      <c r="G437" t="s">
        <v>1028</v>
      </c>
      <c r="I437" t="s">
        <v>1085</v>
      </c>
      <c r="J437">
        <v>33049910</v>
      </c>
      <c r="K437">
        <v>7899706150293</v>
      </c>
      <c r="L437" t="s">
        <v>1086</v>
      </c>
      <c r="M437">
        <v>1</v>
      </c>
      <c r="N437">
        <v>1</v>
      </c>
      <c r="O437">
        <v>37.299999999999997</v>
      </c>
      <c r="P437">
        <v>22.21</v>
      </c>
      <c r="Q437">
        <v>25.71</v>
      </c>
      <c r="R437">
        <v>29.22</v>
      </c>
      <c r="S437">
        <v>14</v>
      </c>
      <c r="T437">
        <v>-4.09</v>
      </c>
      <c r="U437">
        <v>10</v>
      </c>
      <c r="V437">
        <v>-2.92</v>
      </c>
      <c r="W437">
        <v>4.8899999999999997</v>
      </c>
      <c r="X437">
        <v>10.199999999999999</v>
      </c>
      <c r="Y437">
        <v>5</v>
      </c>
      <c r="Z437">
        <v>5</v>
      </c>
    </row>
    <row r="438" spans="2:27">
      <c r="B438">
        <v>10051791</v>
      </c>
      <c r="C438">
        <v>400</v>
      </c>
      <c r="D438">
        <v>2</v>
      </c>
      <c r="E438">
        <v>41</v>
      </c>
      <c r="G438" t="s">
        <v>851</v>
      </c>
      <c r="I438" t="s">
        <v>852</v>
      </c>
      <c r="J438" t="s">
        <v>897</v>
      </c>
      <c r="K438">
        <v>7899706152280</v>
      </c>
      <c r="L438" t="s">
        <v>1087</v>
      </c>
      <c r="M438">
        <v>1</v>
      </c>
      <c r="N438">
        <v>1</v>
      </c>
      <c r="O438">
        <v>66.290000000000006</v>
      </c>
      <c r="P438">
        <v>50.24</v>
      </c>
      <c r="Q438">
        <v>58.17</v>
      </c>
      <c r="R438">
        <v>66.099999999999994</v>
      </c>
      <c r="S438">
        <v>14</v>
      </c>
      <c r="T438">
        <v>-9.25</v>
      </c>
      <c r="U438">
        <v>10</v>
      </c>
      <c r="V438">
        <v>-6.61</v>
      </c>
      <c r="X438">
        <v>16.05</v>
      </c>
      <c r="Y438">
        <v>5</v>
      </c>
      <c r="Z438">
        <v>5</v>
      </c>
    </row>
    <row r="439" spans="2:27">
      <c r="B439">
        <v>10051791</v>
      </c>
      <c r="C439">
        <v>400</v>
      </c>
      <c r="D439">
        <v>2</v>
      </c>
      <c r="E439">
        <v>41</v>
      </c>
      <c r="G439" t="s">
        <v>1032</v>
      </c>
      <c r="I439" t="s">
        <v>1088</v>
      </c>
      <c r="J439">
        <v>33051000</v>
      </c>
      <c r="K439">
        <v>7899706152860</v>
      </c>
      <c r="L439" t="s">
        <v>1089</v>
      </c>
      <c r="M439">
        <v>1</v>
      </c>
      <c r="N439">
        <v>1</v>
      </c>
      <c r="O439">
        <v>51.06</v>
      </c>
      <c r="P439">
        <v>37.950000000000003</v>
      </c>
      <c r="Q439">
        <v>43.94</v>
      </c>
      <c r="R439">
        <v>49.93</v>
      </c>
      <c r="S439">
        <v>14</v>
      </c>
      <c r="T439">
        <v>-6.99</v>
      </c>
      <c r="U439">
        <v>10</v>
      </c>
      <c r="V439">
        <v>-4.99</v>
      </c>
      <c r="X439">
        <v>13.11</v>
      </c>
      <c r="Y439">
        <v>5</v>
      </c>
      <c r="Z439">
        <v>5</v>
      </c>
    </row>
    <row r="440" spans="2:27">
      <c r="B440">
        <v>10051791</v>
      </c>
      <c r="C440">
        <v>400</v>
      </c>
      <c r="D440">
        <v>2</v>
      </c>
      <c r="E440">
        <v>41</v>
      </c>
      <c r="G440" t="s">
        <v>1033</v>
      </c>
      <c r="I440" t="s">
        <v>813</v>
      </c>
      <c r="J440">
        <v>33051000</v>
      </c>
      <c r="K440">
        <v>7899706154024</v>
      </c>
      <c r="L440" t="s">
        <v>1090</v>
      </c>
      <c r="M440">
        <v>1</v>
      </c>
      <c r="N440">
        <v>1</v>
      </c>
      <c r="O440">
        <v>65.680000000000007</v>
      </c>
      <c r="P440">
        <v>48.81</v>
      </c>
      <c r="Q440">
        <v>56.51</v>
      </c>
      <c r="R440">
        <v>64.22</v>
      </c>
      <c r="S440">
        <v>14</v>
      </c>
      <c r="T440">
        <v>-8.99</v>
      </c>
      <c r="U440">
        <v>10</v>
      </c>
      <c r="V440">
        <v>-6.42</v>
      </c>
      <c r="X440">
        <v>16.87</v>
      </c>
      <c r="Y440">
        <v>3</v>
      </c>
      <c r="Z440">
        <v>0</v>
      </c>
    </row>
    <row r="441" spans="2:27">
      <c r="B441">
        <v>10051791</v>
      </c>
      <c r="C441">
        <v>400</v>
      </c>
      <c r="D441">
        <v>2</v>
      </c>
      <c r="E441">
        <v>41</v>
      </c>
      <c r="G441" t="s">
        <v>1024</v>
      </c>
      <c r="I441" t="s">
        <v>1091</v>
      </c>
      <c r="J441">
        <v>34012010</v>
      </c>
      <c r="K441">
        <v>7899706155021</v>
      </c>
      <c r="L441" t="s">
        <v>1092</v>
      </c>
      <c r="M441">
        <v>1</v>
      </c>
      <c r="N441">
        <v>1</v>
      </c>
      <c r="O441">
        <v>49.76</v>
      </c>
      <c r="P441">
        <v>42.44</v>
      </c>
      <c r="Q441">
        <v>43.94</v>
      </c>
      <c r="R441">
        <v>49.93</v>
      </c>
      <c r="S441">
        <v>14</v>
      </c>
      <c r="T441">
        <v>-6.99</v>
      </c>
      <c r="U441">
        <v>1</v>
      </c>
      <c r="V441">
        <v>-0.5</v>
      </c>
      <c r="X441">
        <v>7.32</v>
      </c>
      <c r="Y441">
        <v>5</v>
      </c>
      <c r="Z441">
        <v>5</v>
      </c>
    </row>
    <row r="442" spans="2:27">
      <c r="B442">
        <v>10051791</v>
      </c>
      <c r="C442">
        <v>400</v>
      </c>
      <c r="D442">
        <v>2</v>
      </c>
      <c r="E442">
        <v>41</v>
      </c>
      <c r="G442" t="s">
        <v>1022</v>
      </c>
      <c r="I442" t="s">
        <v>1093</v>
      </c>
      <c r="J442">
        <v>34012010</v>
      </c>
      <c r="K442">
        <v>7899706155687</v>
      </c>
      <c r="L442" t="s">
        <v>1094</v>
      </c>
      <c r="M442">
        <v>1</v>
      </c>
      <c r="N442">
        <v>1</v>
      </c>
      <c r="O442">
        <v>28.4</v>
      </c>
      <c r="P442">
        <v>24.22</v>
      </c>
      <c r="Q442">
        <v>25.08</v>
      </c>
      <c r="R442">
        <v>28.5</v>
      </c>
      <c r="S442">
        <v>14</v>
      </c>
      <c r="T442">
        <v>-3.99</v>
      </c>
      <c r="U442">
        <v>1</v>
      </c>
      <c r="V442">
        <v>-0.28999999999999998</v>
      </c>
      <c r="X442">
        <v>4.18</v>
      </c>
      <c r="Y442">
        <v>5</v>
      </c>
      <c r="Z442">
        <v>5</v>
      </c>
    </row>
    <row r="443" spans="2:27">
      <c r="B443">
        <v>10051791</v>
      </c>
      <c r="C443">
        <v>400</v>
      </c>
      <c r="D443">
        <v>2</v>
      </c>
      <c r="E443">
        <v>41</v>
      </c>
      <c r="G443" t="s">
        <v>1029</v>
      </c>
      <c r="I443" t="s">
        <v>1095</v>
      </c>
      <c r="J443">
        <v>33049910</v>
      </c>
      <c r="K443">
        <v>7899706156974</v>
      </c>
      <c r="L443" t="s">
        <v>1096</v>
      </c>
      <c r="M443">
        <v>1</v>
      </c>
      <c r="N443">
        <v>1</v>
      </c>
      <c r="O443">
        <v>37.299999999999997</v>
      </c>
      <c r="P443">
        <v>22.21</v>
      </c>
      <c r="Q443">
        <v>25.71</v>
      </c>
      <c r="R443">
        <v>29.22</v>
      </c>
      <c r="S443">
        <v>14</v>
      </c>
      <c r="T443">
        <v>-4.09</v>
      </c>
      <c r="U443">
        <v>10</v>
      </c>
      <c r="V443">
        <v>-2.92</v>
      </c>
      <c r="W443">
        <v>4.8899999999999997</v>
      </c>
      <c r="X443">
        <v>10.199999999999999</v>
      </c>
      <c r="Y443">
        <v>3</v>
      </c>
      <c r="Z443">
        <v>0</v>
      </c>
    </row>
    <row r="444" spans="2:27">
      <c r="B444">
        <v>10051791</v>
      </c>
      <c r="C444">
        <v>400</v>
      </c>
      <c r="D444">
        <v>2</v>
      </c>
      <c r="E444">
        <v>41</v>
      </c>
      <c r="G444" t="s">
        <v>1031</v>
      </c>
      <c r="I444" t="s">
        <v>481</v>
      </c>
      <c r="J444">
        <v>33051000</v>
      </c>
      <c r="K444">
        <v>3337872411816</v>
      </c>
      <c r="L444" t="s">
        <v>1097</v>
      </c>
      <c r="M444">
        <v>1</v>
      </c>
      <c r="N444">
        <v>1</v>
      </c>
      <c r="O444">
        <v>65.66</v>
      </c>
      <c r="P444">
        <v>44.73</v>
      </c>
      <c r="Q444">
        <v>56.51</v>
      </c>
      <c r="R444">
        <v>58.86</v>
      </c>
      <c r="S444">
        <v>14</v>
      </c>
      <c r="T444">
        <v>-8.24</v>
      </c>
      <c r="U444">
        <v>10</v>
      </c>
      <c r="V444">
        <v>-5.89</v>
      </c>
      <c r="X444">
        <v>20.93</v>
      </c>
      <c r="Y444">
        <v>5</v>
      </c>
      <c r="Z444">
        <v>2</v>
      </c>
      <c r="AA444" t="s">
        <v>942</v>
      </c>
    </row>
    <row r="445" spans="2:27">
      <c r="B445">
        <v>10051791</v>
      </c>
      <c r="C445">
        <v>400</v>
      </c>
      <c r="D445">
        <v>2</v>
      </c>
      <c r="E445">
        <v>41</v>
      </c>
      <c r="G445" t="s">
        <v>413</v>
      </c>
      <c r="I445" t="s">
        <v>545</v>
      </c>
      <c r="J445">
        <v>33049910</v>
      </c>
      <c r="K445">
        <v>3433422404403</v>
      </c>
      <c r="L445" t="s">
        <v>1098</v>
      </c>
      <c r="M445">
        <v>1</v>
      </c>
      <c r="N445">
        <v>1</v>
      </c>
      <c r="O445">
        <v>66.42</v>
      </c>
      <c r="P445">
        <v>36.659999999999997</v>
      </c>
      <c r="Q445">
        <v>46.32</v>
      </c>
      <c r="R445">
        <v>48.25</v>
      </c>
      <c r="S445">
        <v>14</v>
      </c>
      <c r="T445">
        <v>-6.76</v>
      </c>
      <c r="U445">
        <v>10</v>
      </c>
      <c r="V445">
        <v>-4.83</v>
      </c>
      <c r="W445">
        <v>8.07</v>
      </c>
      <c r="X445">
        <v>21.69</v>
      </c>
      <c r="Y445">
        <v>5</v>
      </c>
      <c r="Z445">
        <v>2</v>
      </c>
      <c r="AA445" t="s">
        <v>942</v>
      </c>
    </row>
    <row r="446" spans="2:27">
      <c r="B446">
        <v>10051791</v>
      </c>
      <c r="C446">
        <v>400</v>
      </c>
      <c r="D446">
        <v>2</v>
      </c>
      <c r="E446">
        <v>41</v>
      </c>
      <c r="G446" t="s">
        <v>1030</v>
      </c>
      <c r="I446" t="s">
        <v>1099</v>
      </c>
      <c r="J446">
        <v>34013000</v>
      </c>
      <c r="K446">
        <v>3337872410338</v>
      </c>
      <c r="L446" t="s">
        <v>1100</v>
      </c>
      <c r="M446">
        <v>1</v>
      </c>
      <c r="N446">
        <v>1</v>
      </c>
      <c r="O446">
        <v>46.78</v>
      </c>
      <c r="P446">
        <v>36.119999999999997</v>
      </c>
      <c r="Q446">
        <v>40.79</v>
      </c>
      <c r="R446">
        <v>42.49</v>
      </c>
      <c r="S446">
        <v>14</v>
      </c>
      <c r="T446">
        <v>-5.95</v>
      </c>
      <c r="U446">
        <v>1</v>
      </c>
      <c r="V446">
        <v>-0.42</v>
      </c>
      <c r="X446">
        <v>10.66</v>
      </c>
      <c r="Y446">
        <v>5</v>
      </c>
      <c r="Z446">
        <v>2</v>
      </c>
      <c r="AA446" t="s">
        <v>942</v>
      </c>
    </row>
    <row r="447" spans="2:27">
      <c r="B447">
        <v>10051791</v>
      </c>
      <c r="C447">
        <v>400</v>
      </c>
      <c r="D447">
        <v>2</v>
      </c>
      <c r="E447">
        <v>41</v>
      </c>
      <c r="G447" t="s">
        <v>296</v>
      </c>
      <c r="I447" t="s">
        <v>495</v>
      </c>
      <c r="J447">
        <v>33049910</v>
      </c>
      <c r="K447">
        <v>3337872420207</v>
      </c>
      <c r="L447" t="s">
        <v>1101</v>
      </c>
      <c r="M447">
        <v>1</v>
      </c>
      <c r="N447">
        <v>1</v>
      </c>
      <c r="O447">
        <v>96.01</v>
      </c>
      <c r="P447">
        <v>52.99</v>
      </c>
      <c r="Q447">
        <v>66.930000000000007</v>
      </c>
      <c r="R447">
        <v>69.72</v>
      </c>
      <c r="S447">
        <v>14</v>
      </c>
      <c r="T447">
        <v>-9.76</v>
      </c>
      <c r="U447">
        <v>10</v>
      </c>
      <c r="V447">
        <v>-6.97</v>
      </c>
      <c r="W447">
        <v>11.66</v>
      </c>
      <c r="X447">
        <v>31.36</v>
      </c>
      <c r="Y447">
        <v>5</v>
      </c>
      <c r="Z447">
        <v>2</v>
      </c>
      <c r="AA447" t="s">
        <v>942</v>
      </c>
    </row>
    <row r="448" spans="2:27">
      <c r="B448">
        <v>10051791</v>
      </c>
      <c r="C448">
        <v>400</v>
      </c>
      <c r="D448">
        <v>2</v>
      </c>
      <c r="E448">
        <v>41</v>
      </c>
      <c r="G448" t="s">
        <v>706</v>
      </c>
      <c r="I448" t="s">
        <v>707</v>
      </c>
      <c r="J448">
        <v>34013000</v>
      </c>
      <c r="K448">
        <v>3337872420696</v>
      </c>
      <c r="L448" t="s">
        <v>1102</v>
      </c>
      <c r="M448">
        <v>1</v>
      </c>
      <c r="N448">
        <v>1</v>
      </c>
      <c r="O448">
        <v>25.150000000000002</v>
      </c>
      <c r="P448">
        <v>19.420000000000002</v>
      </c>
      <c r="Q448">
        <v>21.94</v>
      </c>
      <c r="R448">
        <v>22.85</v>
      </c>
      <c r="S448">
        <v>14</v>
      </c>
      <c r="T448">
        <v>-3.2</v>
      </c>
      <c r="U448">
        <v>1</v>
      </c>
      <c r="V448">
        <v>-0.23</v>
      </c>
      <c r="X448">
        <v>5.73</v>
      </c>
      <c r="Y448">
        <v>5</v>
      </c>
      <c r="Z448">
        <v>2</v>
      </c>
      <c r="AA448" t="s">
        <v>942</v>
      </c>
    </row>
    <row r="449" spans="2:27">
      <c r="B449">
        <v>10051791</v>
      </c>
      <c r="C449">
        <v>400</v>
      </c>
      <c r="D449">
        <v>2</v>
      </c>
      <c r="E449">
        <v>41</v>
      </c>
      <c r="G449" t="s">
        <v>422</v>
      </c>
      <c r="I449" t="s">
        <v>549</v>
      </c>
      <c r="J449">
        <v>33049910</v>
      </c>
      <c r="K449">
        <v>3337872414152</v>
      </c>
      <c r="L449" t="s">
        <v>1103</v>
      </c>
      <c r="M449">
        <v>1</v>
      </c>
      <c r="N449">
        <v>1</v>
      </c>
      <c r="O449">
        <v>140.32999999999998</v>
      </c>
      <c r="P449">
        <v>77.459999999999994</v>
      </c>
      <c r="Q449">
        <v>97.84</v>
      </c>
      <c r="R449">
        <v>101.92</v>
      </c>
      <c r="S449">
        <v>14</v>
      </c>
      <c r="T449">
        <v>-14.27</v>
      </c>
      <c r="U449">
        <v>10</v>
      </c>
      <c r="V449">
        <v>-10.19</v>
      </c>
      <c r="W449">
        <v>17.04</v>
      </c>
      <c r="X449">
        <v>45.83</v>
      </c>
      <c r="Y449">
        <v>6</v>
      </c>
      <c r="Z449">
        <v>2</v>
      </c>
      <c r="AA449" t="s">
        <v>942</v>
      </c>
    </row>
    <row r="450" spans="2:27">
      <c r="B450">
        <v>10051791</v>
      </c>
      <c r="C450">
        <v>400</v>
      </c>
      <c r="D450">
        <v>2</v>
      </c>
      <c r="E450">
        <v>41</v>
      </c>
      <c r="G450" t="s">
        <v>850</v>
      </c>
      <c r="I450" t="s">
        <v>554</v>
      </c>
      <c r="J450">
        <v>33049910</v>
      </c>
      <c r="K450">
        <v>3337872413063</v>
      </c>
      <c r="L450" t="s">
        <v>1104</v>
      </c>
      <c r="M450">
        <v>1</v>
      </c>
      <c r="N450">
        <v>1</v>
      </c>
      <c r="O450">
        <v>162.51</v>
      </c>
      <c r="P450">
        <v>89.7</v>
      </c>
      <c r="Q450">
        <v>113.3</v>
      </c>
      <c r="R450">
        <v>118.02</v>
      </c>
      <c r="S450">
        <v>14</v>
      </c>
      <c r="T450">
        <v>-16.52</v>
      </c>
      <c r="U450">
        <v>10</v>
      </c>
      <c r="V450">
        <v>-11.8</v>
      </c>
      <c r="W450">
        <v>19.73</v>
      </c>
      <c r="X450">
        <v>53.08</v>
      </c>
      <c r="Y450">
        <v>5</v>
      </c>
      <c r="Z450">
        <v>2</v>
      </c>
      <c r="AA450" t="s">
        <v>942</v>
      </c>
    </row>
    <row r="451" spans="2:27">
      <c r="B451">
        <v>10051791</v>
      </c>
      <c r="C451">
        <v>400</v>
      </c>
      <c r="D451">
        <v>2</v>
      </c>
      <c r="E451">
        <v>41</v>
      </c>
      <c r="G451" t="s">
        <v>469</v>
      </c>
      <c r="I451" t="s">
        <v>566</v>
      </c>
      <c r="J451">
        <v>33049910</v>
      </c>
      <c r="K451">
        <v>3337872412677</v>
      </c>
      <c r="L451" t="s">
        <v>1105</v>
      </c>
      <c r="M451">
        <v>1</v>
      </c>
      <c r="N451">
        <v>1</v>
      </c>
      <c r="O451">
        <v>155.12</v>
      </c>
      <c r="P451">
        <v>85.62</v>
      </c>
      <c r="Q451">
        <v>108.15</v>
      </c>
      <c r="R451">
        <v>112.66</v>
      </c>
      <c r="S451">
        <v>14</v>
      </c>
      <c r="T451">
        <v>-15.77</v>
      </c>
      <c r="U451">
        <v>10</v>
      </c>
      <c r="V451">
        <v>-11.27</v>
      </c>
      <c r="W451">
        <v>18.84</v>
      </c>
      <c r="X451">
        <v>50.66</v>
      </c>
      <c r="Y451">
        <v>5</v>
      </c>
      <c r="Z451">
        <v>2</v>
      </c>
      <c r="AA451" t="s">
        <v>942</v>
      </c>
    </row>
    <row r="452" spans="2:27">
      <c r="B452">
        <v>10051791</v>
      </c>
      <c r="C452">
        <v>400</v>
      </c>
      <c r="D452">
        <v>2</v>
      </c>
      <c r="E452">
        <v>41</v>
      </c>
      <c r="G452" t="s">
        <v>235</v>
      </c>
      <c r="I452" t="s">
        <v>485</v>
      </c>
      <c r="J452" t="s">
        <v>911</v>
      </c>
      <c r="K452">
        <v>3337872413520</v>
      </c>
      <c r="L452" t="s">
        <v>1106</v>
      </c>
      <c r="M452">
        <v>1</v>
      </c>
      <c r="N452">
        <v>1</v>
      </c>
      <c r="O452">
        <v>82.67</v>
      </c>
      <c r="P452">
        <v>44.82</v>
      </c>
      <c r="Q452">
        <v>56.62</v>
      </c>
      <c r="R452">
        <v>58.98</v>
      </c>
      <c r="S452">
        <v>14</v>
      </c>
      <c r="T452">
        <v>-8.26</v>
      </c>
      <c r="U452">
        <v>10</v>
      </c>
      <c r="V452">
        <v>-5.9</v>
      </c>
      <c r="W452">
        <v>9.86</v>
      </c>
      <c r="X452">
        <v>27.99</v>
      </c>
      <c r="Y452">
        <v>5</v>
      </c>
      <c r="Z452">
        <v>2</v>
      </c>
      <c r="AA452" t="s">
        <v>942</v>
      </c>
    </row>
    <row r="453" spans="2:27">
      <c r="B453">
        <v>10051791</v>
      </c>
      <c r="C453">
        <v>400</v>
      </c>
      <c r="D453">
        <v>2</v>
      </c>
      <c r="E453">
        <v>41</v>
      </c>
      <c r="G453" t="s">
        <v>420</v>
      </c>
      <c r="I453" t="s">
        <v>547</v>
      </c>
      <c r="J453">
        <v>33049910</v>
      </c>
      <c r="K453">
        <v>3337872413704</v>
      </c>
      <c r="L453" t="s">
        <v>1107</v>
      </c>
      <c r="M453">
        <v>1</v>
      </c>
      <c r="N453">
        <v>1</v>
      </c>
      <c r="O453">
        <v>162.51</v>
      </c>
      <c r="P453">
        <v>89.7</v>
      </c>
      <c r="Q453">
        <v>113.3</v>
      </c>
      <c r="R453">
        <v>118.02</v>
      </c>
      <c r="S453">
        <v>14</v>
      </c>
      <c r="T453">
        <v>-16.52</v>
      </c>
      <c r="U453">
        <v>10</v>
      </c>
      <c r="V453">
        <v>-11.8</v>
      </c>
      <c r="W453">
        <v>19.73</v>
      </c>
      <c r="X453">
        <v>53.08</v>
      </c>
      <c r="Y453">
        <v>5</v>
      </c>
      <c r="Z453">
        <v>2</v>
      </c>
      <c r="AA453" t="s">
        <v>942</v>
      </c>
    </row>
    <row r="454" spans="2:27">
      <c r="B454">
        <v>10051791</v>
      </c>
      <c r="C454">
        <v>400</v>
      </c>
      <c r="D454">
        <v>2</v>
      </c>
      <c r="E454">
        <v>41</v>
      </c>
      <c r="G454" t="s">
        <v>425</v>
      </c>
      <c r="I454" t="s">
        <v>553</v>
      </c>
      <c r="J454">
        <v>33049910</v>
      </c>
      <c r="K454">
        <v>3337872413728</v>
      </c>
      <c r="L454" t="s">
        <v>1108</v>
      </c>
      <c r="M454">
        <v>1</v>
      </c>
      <c r="N454">
        <v>1</v>
      </c>
      <c r="O454">
        <v>169.9</v>
      </c>
      <c r="P454">
        <v>93.78</v>
      </c>
      <c r="Q454">
        <v>118.45</v>
      </c>
      <c r="R454">
        <v>123.39</v>
      </c>
      <c r="S454">
        <v>14</v>
      </c>
      <c r="T454">
        <v>-17.27</v>
      </c>
      <c r="U454">
        <v>10</v>
      </c>
      <c r="V454">
        <v>-12.34</v>
      </c>
      <c r="W454">
        <v>20.63</v>
      </c>
      <c r="X454">
        <v>55.49</v>
      </c>
      <c r="Y454">
        <v>5</v>
      </c>
      <c r="Z454">
        <v>2</v>
      </c>
      <c r="AA454" t="s">
        <v>942</v>
      </c>
    </row>
    <row r="455" spans="2:27">
      <c r="B455">
        <v>10051791</v>
      </c>
      <c r="C455">
        <v>400</v>
      </c>
      <c r="D455">
        <v>2</v>
      </c>
      <c r="E455">
        <v>41</v>
      </c>
      <c r="G455" t="s">
        <v>424</v>
      </c>
      <c r="I455" t="s">
        <v>552</v>
      </c>
      <c r="J455">
        <v>33049910</v>
      </c>
      <c r="K455">
        <v>3337872413735</v>
      </c>
      <c r="L455" t="s">
        <v>1109</v>
      </c>
      <c r="M455">
        <v>1</v>
      </c>
      <c r="N455">
        <v>1</v>
      </c>
      <c r="O455">
        <v>147.71</v>
      </c>
      <c r="P455">
        <v>81.53</v>
      </c>
      <c r="Q455">
        <v>102.99</v>
      </c>
      <c r="R455">
        <v>107.28</v>
      </c>
      <c r="S455">
        <v>14</v>
      </c>
      <c r="T455">
        <v>-15.02</v>
      </c>
      <c r="U455">
        <v>10</v>
      </c>
      <c r="V455">
        <v>-10.73</v>
      </c>
      <c r="W455">
        <v>17.940000000000001</v>
      </c>
      <c r="X455">
        <v>48.24</v>
      </c>
      <c r="Y455">
        <v>5</v>
      </c>
      <c r="Z455">
        <v>2</v>
      </c>
      <c r="AA455" t="s">
        <v>942</v>
      </c>
    </row>
    <row r="456" spans="2:27">
      <c r="B456">
        <v>10051791</v>
      </c>
      <c r="C456">
        <v>400</v>
      </c>
      <c r="D456">
        <v>2</v>
      </c>
      <c r="E456">
        <v>41</v>
      </c>
      <c r="G456" t="s">
        <v>1020</v>
      </c>
      <c r="I456" t="s">
        <v>548</v>
      </c>
      <c r="J456">
        <v>33049910</v>
      </c>
      <c r="K456">
        <v>3337872413971</v>
      </c>
      <c r="L456" t="s">
        <v>1110</v>
      </c>
      <c r="M456">
        <v>1</v>
      </c>
      <c r="N456">
        <v>1</v>
      </c>
      <c r="O456">
        <v>199.44</v>
      </c>
      <c r="P456">
        <v>110.08</v>
      </c>
      <c r="Q456">
        <v>139.06</v>
      </c>
      <c r="R456">
        <v>144.85</v>
      </c>
      <c r="S456">
        <v>14</v>
      </c>
      <c r="T456">
        <v>-20.28</v>
      </c>
      <c r="U456">
        <v>10</v>
      </c>
      <c r="V456">
        <v>-14.49</v>
      </c>
      <c r="W456">
        <v>24.22</v>
      </c>
      <c r="X456">
        <v>65.14</v>
      </c>
      <c r="Y456">
        <v>5</v>
      </c>
      <c r="Z456">
        <v>2</v>
      </c>
      <c r="AA456" t="s">
        <v>942</v>
      </c>
    </row>
    <row r="457" spans="2:27">
      <c r="B457">
        <v>10051791</v>
      </c>
      <c r="C457">
        <v>400</v>
      </c>
      <c r="D457">
        <v>2</v>
      </c>
      <c r="E457">
        <v>41</v>
      </c>
      <c r="G457" t="s">
        <v>465</v>
      </c>
      <c r="I457" t="s">
        <v>564</v>
      </c>
      <c r="J457">
        <v>33049910</v>
      </c>
      <c r="K457">
        <v>3337872414039</v>
      </c>
      <c r="L457" t="s">
        <v>1111</v>
      </c>
      <c r="M457">
        <v>1</v>
      </c>
      <c r="N457">
        <v>1</v>
      </c>
      <c r="O457">
        <v>147.71</v>
      </c>
      <c r="P457">
        <v>81.53</v>
      </c>
      <c r="Q457">
        <v>102.99</v>
      </c>
      <c r="R457">
        <v>107.28</v>
      </c>
      <c r="S457">
        <v>14</v>
      </c>
      <c r="T457">
        <v>-15.02</v>
      </c>
      <c r="U457">
        <v>10</v>
      </c>
      <c r="V457">
        <v>-10.73</v>
      </c>
      <c r="W457">
        <v>17.940000000000001</v>
      </c>
      <c r="X457">
        <v>48.24</v>
      </c>
      <c r="Y457">
        <v>5</v>
      </c>
      <c r="Z457">
        <v>2</v>
      </c>
      <c r="AA457" t="s">
        <v>942</v>
      </c>
    </row>
    <row r="458" spans="2:27">
      <c r="B458">
        <v>10051791</v>
      </c>
      <c r="C458">
        <v>400</v>
      </c>
      <c r="D458">
        <v>2</v>
      </c>
      <c r="E458">
        <v>41</v>
      </c>
      <c r="G458" t="s">
        <v>713</v>
      </c>
      <c r="I458" t="s">
        <v>641</v>
      </c>
      <c r="J458">
        <v>33049910</v>
      </c>
      <c r="K458">
        <v>3337872414053</v>
      </c>
      <c r="L458" t="s">
        <v>1112</v>
      </c>
      <c r="M458">
        <v>1</v>
      </c>
      <c r="N458">
        <v>1</v>
      </c>
      <c r="O458">
        <v>147.06</v>
      </c>
      <c r="P458">
        <v>81.17</v>
      </c>
      <c r="Q458">
        <v>102.53</v>
      </c>
      <c r="R458">
        <v>106.8</v>
      </c>
      <c r="S458">
        <v>14</v>
      </c>
      <c r="T458">
        <v>-14.95</v>
      </c>
      <c r="U458">
        <v>10</v>
      </c>
      <c r="V458">
        <v>-10.68</v>
      </c>
      <c r="W458">
        <v>17.86</v>
      </c>
      <c r="X458">
        <v>48.03</v>
      </c>
      <c r="Y458">
        <v>5</v>
      </c>
      <c r="Z458">
        <v>2</v>
      </c>
      <c r="AA458" t="s">
        <v>942</v>
      </c>
    </row>
    <row r="459" spans="2:27">
      <c r="B459">
        <v>10051791</v>
      </c>
      <c r="C459">
        <v>400</v>
      </c>
      <c r="D459">
        <v>2</v>
      </c>
      <c r="E459">
        <v>41</v>
      </c>
      <c r="G459" t="s">
        <v>793</v>
      </c>
      <c r="I459" t="s">
        <v>1113</v>
      </c>
      <c r="J459">
        <v>34013000</v>
      </c>
      <c r="K459">
        <v>3433422408357</v>
      </c>
      <c r="L459" t="s">
        <v>1114</v>
      </c>
      <c r="M459">
        <v>1</v>
      </c>
      <c r="N459">
        <v>1</v>
      </c>
      <c r="O459">
        <v>46.78</v>
      </c>
      <c r="P459">
        <v>36.119999999999997</v>
      </c>
      <c r="Q459">
        <v>40.79</v>
      </c>
      <c r="R459">
        <v>42.49</v>
      </c>
      <c r="S459">
        <v>14</v>
      </c>
      <c r="T459">
        <v>-5.95</v>
      </c>
      <c r="U459">
        <v>1</v>
      </c>
      <c r="V459">
        <v>-0.42</v>
      </c>
      <c r="X459">
        <v>10.66</v>
      </c>
      <c r="Y459">
        <v>5</v>
      </c>
      <c r="Z459">
        <v>2</v>
      </c>
      <c r="AA459" t="s">
        <v>942</v>
      </c>
    </row>
    <row r="460" spans="2:27">
      <c r="B460">
        <v>10051791</v>
      </c>
      <c r="C460">
        <v>400</v>
      </c>
      <c r="D460">
        <v>2</v>
      </c>
      <c r="E460">
        <v>41</v>
      </c>
      <c r="G460" t="s">
        <v>414</v>
      </c>
      <c r="I460" t="s">
        <v>415</v>
      </c>
      <c r="J460">
        <v>33049910</v>
      </c>
      <c r="K460">
        <v>3337872413155</v>
      </c>
      <c r="L460" t="s">
        <v>1115</v>
      </c>
      <c r="M460">
        <v>1</v>
      </c>
      <c r="N460">
        <v>1</v>
      </c>
      <c r="O460">
        <v>155.12</v>
      </c>
      <c r="P460">
        <v>85.62</v>
      </c>
      <c r="Q460">
        <v>108.15</v>
      </c>
      <c r="R460">
        <v>112.66</v>
      </c>
      <c r="S460">
        <v>14</v>
      </c>
      <c r="T460">
        <v>-15.77</v>
      </c>
      <c r="U460">
        <v>10</v>
      </c>
      <c r="V460">
        <v>-11.27</v>
      </c>
      <c r="W460">
        <v>18.84</v>
      </c>
      <c r="X460">
        <v>50.66</v>
      </c>
      <c r="Y460">
        <v>5</v>
      </c>
      <c r="Z460">
        <v>2</v>
      </c>
      <c r="AA460" t="s">
        <v>942</v>
      </c>
    </row>
    <row r="461" spans="2:27">
      <c r="B461">
        <v>10051791</v>
      </c>
      <c r="C461">
        <v>400</v>
      </c>
      <c r="D461">
        <v>2</v>
      </c>
      <c r="E461">
        <v>41</v>
      </c>
      <c r="G461" t="s">
        <v>301</v>
      </c>
      <c r="I461" t="s">
        <v>497</v>
      </c>
      <c r="J461">
        <v>33049910</v>
      </c>
      <c r="K461">
        <v>3337872421037</v>
      </c>
      <c r="L461" t="s">
        <v>1116</v>
      </c>
      <c r="M461">
        <v>1</v>
      </c>
      <c r="N461">
        <v>1</v>
      </c>
      <c r="O461">
        <v>51.650000000000006</v>
      </c>
      <c r="P461">
        <v>28.51</v>
      </c>
      <c r="Q461">
        <v>36.01</v>
      </c>
      <c r="R461">
        <v>37.51</v>
      </c>
      <c r="S461">
        <v>14</v>
      </c>
      <c r="T461">
        <v>-5.25</v>
      </c>
      <c r="U461">
        <v>10</v>
      </c>
      <c r="V461">
        <v>-3.75</v>
      </c>
      <c r="W461">
        <v>6.27</v>
      </c>
      <c r="X461">
        <v>16.87</v>
      </c>
      <c r="Y461">
        <v>5</v>
      </c>
      <c r="Z461">
        <v>2</v>
      </c>
      <c r="AA461" t="s">
        <v>942</v>
      </c>
    </row>
    <row r="462" spans="2:27">
      <c r="B462">
        <v>10051791</v>
      </c>
      <c r="C462">
        <v>400</v>
      </c>
      <c r="D462">
        <v>2</v>
      </c>
      <c r="E462">
        <v>41</v>
      </c>
      <c r="G462" t="s">
        <v>656</v>
      </c>
      <c r="I462" t="s">
        <v>657</v>
      </c>
      <c r="J462">
        <v>33049910</v>
      </c>
      <c r="K462">
        <v>3337872413025</v>
      </c>
      <c r="L462" t="s">
        <v>1117</v>
      </c>
      <c r="M462">
        <v>1</v>
      </c>
      <c r="N462">
        <v>1</v>
      </c>
      <c r="O462">
        <v>110.77000000000001</v>
      </c>
      <c r="P462">
        <v>61.14</v>
      </c>
      <c r="Q462">
        <v>77.23</v>
      </c>
      <c r="R462">
        <v>80.45</v>
      </c>
      <c r="S462">
        <v>14</v>
      </c>
      <c r="T462">
        <v>-11.26</v>
      </c>
      <c r="U462">
        <v>10</v>
      </c>
      <c r="V462">
        <v>-8.0500000000000007</v>
      </c>
      <c r="W462">
        <v>13.45</v>
      </c>
      <c r="X462">
        <v>36.18</v>
      </c>
      <c r="Y462">
        <v>5</v>
      </c>
      <c r="Z462">
        <v>2</v>
      </c>
      <c r="AA462" t="s">
        <v>942</v>
      </c>
    </row>
    <row r="463" spans="2:27">
      <c r="B463">
        <v>10051791</v>
      </c>
      <c r="C463">
        <v>400</v>
      </c>
      <c r="D463">
        <v>2</v>
      </c>
      <c r="E463">
        <v>41</v>
      </c>
      <c r="G463" t="s">
        <v>466</v>
      </c>
      <c r="I463" t="s">
        <v>467</v>
      </c>
      <c r="J463">
        <v>33049910</v>
      </c>
      <c r="K463">
        <v>3337875517614</v>
      </c>
      <c r="L463" t="s">
        <v>1118</v>
      </c>
      <c r="M463">
        <v>1</v>
      </c>
      <c r="N463">
        <v>1</v>
      </c>
      <c r="O463">
        <v>169.9</v>
      </c>
      <c r="P463">
        <v>93.78</v>
      </c>
      <c r="Q463">
        <v>118.45</v>
      </c>
      <c r="R463">
        <v>123.39</v>
      </c>
      <c r="S463">
        <v>14</v>
      </c>
      <c r="T463">
        <v>-17.27</v>
      </c>
      <c r="U463">
        <v>10</v>
      </c>
      <c r="V463">
        <v>-12.34</v>
      </c>
      <c r="W463">
        <v>20.63</v>
      </c>
      <c r="X463">
        <v>55.49</v>
      </c>
      <c r="Y463">
        <v>5</v>
      </c>
      <c r="Z463">
        <v>2</v>
      </c>
      <c r="AA463" t="s">
        <v>942</v>
      </c>
    </row>
    <row r="464" spans="2:27">
      <c r="B464">
        <v>10051791</v>
      </c>
      <c r="C464">
        <v>400</v>
      </c>
      <c r="D464">
        <v>2</v>
      </c>
      <c r="E464">
        <v>41</v>
      </c>
      <c r="G464" t="s">
        <v>701</v>
      </c>
      <c r="I464" t="s">
        <v>1119</v>
      </c>
      <c r="J464">
        <v>34013000</v>
      </c>
      <c r="K464">
        <v>3337875518628</v>
      </c>
      <c r="L464" t="s">
        <v>1120</v>
      </c>
      <c r="M464">
        <v>1</v>
      </c>
      <c r="N464">
        <v>1</v>
      </c>
      <c r="O464">
        <v>25.150000000000002</v>
      </c>
      <c r="P464">
        <v>19.420000000000002</v>
      </c>
      <c r="Q464">
        <v>21.94</v>
      </c>
      <c r="R464">
        <v>22.85</v>
      </c>
      <c r="S464">
        <v>14</v>
      </c>
      <c r="T464">
        <v>-3.2</v>
      </c>
      <c r="U464">
        <v>1</v>
      </c>
      <c r="V464">
        <v>-0.23</v>
      </c>
      <c r="X464">
        <v>5.73</v>
      </c>
      <c r="Y464">
        <v>5</v>
      </c>
      <c r="Z464">
        <v>2</v>
      </c>
      <c r="AA464" t="s">
        <v>942</v>
      </c>
    </row>
    <row r="465" spans="2:27">
      <c r="B465">
        <v>10051791</v>
      </c>
      <c r="C465">
        <v>400</v>
      </c>
      <c r="D465">
        <v>2</v>
      </c>
      <c r="E465">
        <v>41</v>
      </c>
      <c r="G465" t="s">
        <v>298</v>
      </c>
      <c r="I465" t="s">
        <v>496</v>
      </c>
      <c r="J465">
        <v>33049910</v>
      </c>
      <c r="K465">
        <v>3337872418587</v>
      </c>
      <c r="L465" t="s">
        <v>1121</v>
      </c>
      <c r="M465">
        <v>1</v>
      </c>
      <c r="N465">
        <v>1</v>
      </c>
      <c r="O465">
        <v>103.37</v>
      </c>
      <c r="P465">
        <v>57.06</v>
      </c>
      <c r="Q465">
        <v>72.08</v>
      </c>
      <c r="R465">
        <v>75.08</v>
      </c>
      <c r="S465">
        <v>14</v>
      </c>
      <c r="T465">
        <v>-10.51</v>
      </c>
      <c r="U465">
        <v>10</v>
      </c>
      <c r="V465">
        <v>-7.51</v>
      </c>
      <c r="W465">
        <v>12.55</v>
      </c>
      <c r="X465">
        <v>33.76</v>
      </c>
      <c r="Y465">
        <v>5</v>
      </c>
      <c r="Z465">
        <v>2</v>
      </c>
      <c r="AA465" t="s">
        <v>942</v>
      </c>
    </row>
    <row r="466" spans="2:27">
      <c r="B466">
        <v>10051791</v>
      </c>
      <c r="C466">
        <v>400</v>
      </c>
      <c r="D466">
        <v>2</v>
      </c>
      <c r="E466">
        <v>41</v>
      </c>
      <c r="G466" t="s">
        <v>468</v>
      </c>
      <c r="I466" t="s">
        <v>565</v>
      </c>
      <c r="J466">
        <v>33049910</v>
      </c>
      <c r="K466">
        <v>3337875526838</v>
      </c>
      <c r="L466" t="s">
        <v>1122</v>
      </c>
      <c r="M466">
        <v>1</v>
      </c>
      <c r="N466">
        <v>1</v>
      </c>
      <c r="O466">
        <v>88.6</v>
      </c>
      <c r="P466">
        <v>48.9</v>
      </c>
      <c r="Q466">
        <v>61.78</v>
      </c>
      <c r="R466">
        <v>64.349999999999994</v>
      </c>
      <c r="S466">
        <v>14</v>
      </c>
      <c r="T466">
        <v>-9.01</v>
      </c>
      <c r="U466">
        <v>10</v>
      </c>
      <c r="V466">
        <v>-6.44</v>
      </c>
      <c r="W466">
        <v>10.76</v>
      </c>
      <c r="X466">
        <v>28.94</v>
      </c>
      <c r="Y466">
        <v>5</v>
      </c>
      <c r="Z466">
        <v>2</v>
      </c>
      <c r="AA466" t="s">
        <v>942</v>
      </c>
    </row>
    <row r="467" spans="2:27">
      <c r="B467">
        <v>10051791</v>
      </c>
      <c r="C467">
        <v>400</v>
      </c>
      <c r="D467">
        <v>2</v>
      </c>
      <c r="E467">
        <v>41</v>
      </c>
      <c r="G467" t="s">
        <v>434</v>
      </c>
      <c r="I467" t="s">
        <v>558</v>
      </c>
      <c r="J467">
        <v>34013000</v>
      </c>
      <c r="K467">
        <v>3433422408586</v>
      </c>
      <c r="L467" t="s">
        <v>1123</v>
      </c>
      <c r="M467">
        <v>1</v>
      </c>
      <c r="N467">
        <v>1</v>
      </c>
      <c r="O467">
        <v>72</v>
      </c>
      <c r="P467">
        <v>55.6</v>
      </c>
      <c r="Q467">
        <v>62.79</v>
      </c>
      <c r="R467">
        <v>65.41</v>
      </c>
      <c r="S467">
        <v>14</v>
      </c>
      <c r="T467">
        <v>-9.16</v>
      </c>
      <c r="U467">
        <v>1</v>
      </c>
      <c r="V467">
        <v>-0.65</v>
      </c>
      <c r="X467">
        <v>16.399999999999999</v>
      </c>
      <c r="Y467">
        <v>5</v>
      </c>
      <c r="Z467">
        <v>2</v>
      </c>
      <c r="AA467" t="s">
        <v>942</v>
      </c>
    </row>
    <row r="468" spans="2:27">
      <c r="B468">
        <v>10051791</v>
      </c>
      <c r="C468">
        <v>400</v>
      </c>
      <c r="D468">
        <v>2</v>
      </c>
      <c r="E468">
        <v>41</v>
      </c>
      <c r="G468" t="s">
        <v>826</v>
      </c>
      <c r="I468" t="s">
        <v>827</v>
      </c>
      <c r="J468">
        <v>33049910</v>
      </c>
      <c r="K468">
        <v>3337875549493</v>
      </c>
      <c r="L468" t="s">
        <v>1124</v>
      </c>
      <c r="M468">
        <v>1</v>
      </c>
      <c r="N468">
        <v>1</v>
      </c>
      <c r="O468">
        <v>73.81</v>
      </c>
      <c r="P468">
        <v>40.74</v>
      </c>
      <c r="Q468">
        <v>51.47</v>
      </c>
      <c r="R468">
        <v>53.61</v>
      </c>
      <c r="S468">
        <v>14</v>
      </c>
      <c r="T468">
        <v>-7.51</v>
      </c>
      <c r="U468">
        <v>10</v>
      </c>
      <c r="V468">
        <v>-5.36</v>
      </c>
      <c r="W468">
        <v>8.9600000000000009</v>
      </c>
      <c r="X468">
        <v>24.11</v>
      </c>
      <c r="Y468">
        <v>5</v>
      </c>
      <c r="Z468">
        <v>2</v>
      </c>
      <c r="AA468" t="s">
        <v>942</v>
      </c>
    </row>
    <row r="469" spans="2:27">
      <c r="B469">
        <v>10051791</v>
      </c>
      <c r="C469">
        <v>400</v>
      </c>
      <c r="D469">
        <v>2</v>
      </c>
      <c r="E469">
        <v>41</v>
      </c>
      <c r="G469" t="s">
        <v>828</v>
      </c>
      <c r="I469" t="s">
        <v>829</v>
      </c>
      <c r="J469">
        <v>33049910</v>
      </c>
      <c r="K469">
        <v>3337875571487</v>
      </c>
      <c r="L469" t="s">
        <v>1125</v>
      </c>
      <c r="M469">
        <v>1</v>
      </c>
      <c r="N469">
        <v>1</v>
      </c>
      <c r="O469">
        <v>96.01</v>
      </c>
      <c r="P469">
        <v>52.99</v>
      </c>
      <c r="Q469">
        <v>66.930000000000007</v>
      </c>
      <c r="R469">
        <v>69.72</v>
      </c>
      <c r="S469">
        <v>14</v>
      </c>
      <c r="T469">
        <v>-9.76</v>
      </c>
      <c r="U469">
        <v>10</v>
      </c>
      <c r="V469">
        <v>-6.97</v>
      </c>
      <c r="W469">
        <v>11.66</v>
      </c>
      <c r="X469">
        <v>31.36</v>
      </c>
      <c r="Y469">
        <v>5</v>
      </c>
      <c r="Z469">
        <v>2</v>
      </c>
      <c r="AA469" t="s">
        <v>942</v>
      </c>
    </row>
    <row r="470" spans="2:27">
      <c r="B470">
        <v>10051791</v>
      </c>
      <c r="C470">
        <v>400</v>
      </c>
      <c r="D470">
        <v>2</v>
      </c>
      <c r="E470">
        <v>41</v>
      </c>
      <c r="G470" t="s">
        <v>782</v>
      </c>
      <c r="I470" t="s">
        <v>783</v>
      </c>
      <c r="J470">
        <v>33049100</v>
      </c>
      <c r="K470">
        <v>3337875485296</v>
      </c>
      <c r="L470" t="s">
        <v>1126</v>
      </c>
      <c r="M470">
        <v>1</v>
      </c>
      <c r="N470">
        <v>1</v>
      </c>
      <c r="O470">
        <v>121.06</v>
      </c>
      <c r="P470">
        <v>65.22</v>
      </c>
      <c r="Q470">
        <v>82.38</v>
      </c>
      <c r="R470">
        <v>85.81</v>
      </c>
      <c r="S470">
        <v>14</v>
      </c>
      <c r="T470">
        <v>-12.01</v>
      </c>
      <c r="U470">
        <v>10</v>
      </c>
      <c r="V470">
        <v>-8.58</v>
      </c>
      <c r="W470">
        <v>14.35</v>
      </c>
      <c r="X470">
        <v>41.49</v>
      </c>
      <c r="Y470">
        <v>5</v>
      </c>
      <c r="Z470">
        <v>2</v>
      </c>
      <c r="AA470" t="s">
        <v>942</v>
      </c>
    </row>
    <row r="471" spans="2:27">
      <c r="B471">
        <v>10051791</v>
      </c>
      <c r="C471">
        <v>400</v>
      </c>
      <c r="D471">
        <v>2</v>
      </c>
      <c r="E471">
        <v>41</v>
      </c>
      <c r="G471" t="s">
        <v>784</v>
      </c>
      <c r="I471" t="s">
        <v>1127</v>
      </c>
      <c r="J471">
        <v>33049100</v>
      </c>
      <c r="K471">
        <v>3337875482622</v>
      </c>
      <c r="L471" t="s">
        <v>1128</v>
      </c>
      <c r="M471">
        <v>1</v>
      </c>
      <c r="N471">
        <v>1</v>
      </c>
      <c r="O471">
        <v>121.06</v>
      </c>
      <c r="P471">
        <v>65.22</v>
      </c>
      <c r="Q471">
        <v>82.38</v>
      </c>
      <c r="R471">
        <v>85.81</v>
      </c>
      <c r="S471">
        <v>14</v>
      </c>
      <c r="T471">
        <v>-12.01</v>
      </c>
      <c r="U471">
        <v>10</v>
      </c>
      <c r="V471">
        <v>-8.58</v>
      </c>
      <c r="W471">
        <v>14.35</v>
      </c>
      <c r="X471">
        <v>41.49</v>
      </c>
      <c r="Y471">
        <v>5</v>
      </c>
      <c r="Z471">
        <v>2</v>
      </c>
      <c r="AA471" t="s">
        <v>942</v>
      </c>
    </row>
    <row r="472" spans="2:27">
      <c r="B472">
        <v>10051791</v>
      </c>
      <c r="C472">
        <v>400</v>
      </c>
      <c r="D472">
        <v>2</v>
      </c>
      <c r="E472">
        <v>41</v>
      </c>
      <c r="G472" t="s">
        <v>830</v>
      </c>
      <c r="I472" t="s">
        <v>831</v>
      </c>
      <c r="J472">
        <v>33049910</v>
      </c>
      <c r="K472">
        <v>3433422406728</v>
      </c>
      <c r="L472" t="s">
        <v>1129</v>
      </c>
      <c r="M472">
        <v>1</v>
      </c>
      <c r="N472">
        <v>1</v>
      </c>
      <c r="O472">
        <v>44.260000000000005</v>
      </c>
      <c r="P472">
        <v>24.43</v>
      </c>
      <c r="Q472">
        <v>30.86</v>
      </c>
      <c r="R472">
        <v>32.15</v>
      </c>
      <c r="S472">
        <v>14</v>
      </c>
      <c r="T472">
        <v>-4.5</v>
      </c>
      <c r="U472">
        <v>10</v>
      </c>
      <c r="V472">
        <v>-3.22</v>
      </c>
      <c r="W472">
        <v>5.37</v>
      </c>
      <c r="X472">
        <v>14.46</v>
      </c>
      <c r="Y472">
        <v>5</v>
      </c>
      <c r="Z472">
        <v>2</v>
      </c>
      <c r="AA472" t="s">
        <v>942</v>
      </c>
    </row>
    <row r="473" spans="2:27">
      <c r="B473">
        <v>10051791</v>
      </c>
      <c r="C473">
        <v>400</v>
      </c>
      <c r="D473">
        <v>2</v>
      </c>
      <c r="E473">
        <v>41</v>
      </c>
      <c r="G473" t="s">
        <v>1027</v>
      </c>
      <c r="I473" t="s">
        <v>303</v>
      </c>
      <c r="J473">
        <v>33049910</v>
      </c>
      <c r="K473">
        <v>3337872418570</v>
      </c>
      <c r="L473" t="s">
        <v>1130</v>
      </c>
      <c r="M473">
        <v>1</v>
      </c>
      <c r="N473">
        <v>1</v>
      </c>
      <c r="O473">
        <v>125.56</v>
      </c>
      <c r="P473">
        <v>69.3</v>
      </c>
      <c r="Q473">
        <v>87.54</v>
      </c>
      <c r="R473">
        <v>91.19</v>
      </c>
      <c r="S473">
        <v>14</v>
      </c>
      <c r="T473">
        <v>-12.77</v>
      </c>
      <c r="U473">
        <v>10</v>
      </c>
      <c r="V473">
        <v>-9.1199999999999992</v>
      </c>
      <c r="W473">
        <v>15.25</v>
      </c>
      <c r="X473">
        <v>41.01</v>
      </c>
      <c r="Y473">
        <v>3</v>
      </c>
      <c r="Z473">
        <v>2</v>
      </c>
      <c r="AA473" t="s">
        <v>942</v>
      </c>
    </row>
    <row r="474" spans="2:27">
      <c r="B474">
        <v>10051791</v>
      </c>
      <c r="C474">
        <v>400</v>
      </c>
      <c r="D474">
        <v>2</v>
      </c>
      <c r="E474">
        <v>41</v>
      </c>
      <c r="G474" t="s">
        <v>1025</v>
      </c>
      <c r="I474" t="s">
        <v>1131</v>
      </c>
      <c r="J474">
        <v>33049910</v>
      </c>
      <c r="K474">
        <v>3337875598071</v>
      </c>
      <c r="L474" t="s">
        <v>1124</v>
      </c>
      <c r="M474">
        <v>1</v>
      </c>
      <c r="N474">
        <v>1</v>
      </c>
      <c r="O474">
        <v>73.81</v>
      </c>
      <c r="P474">
        <v>40.74</v>
      </c>
      <c r="Q474">
        <v>51.47</v>
      </c>
      <c r="R474">
        <v>53.61</v>
      </c>
      <c r="S474">
        <v>14</v>
      </c>
      <c r="T474">
        <v>-7.51</v>
      </c>
      <c r="U474">
        <v>10</v>
      </c>
      <c r="V474">
        <v>-5.36</v>
      </c>
      <c r="W474">
        <v>8.9600000000000009</v>
      </c>
      <c r="X474">
        <v>24.11</v>
      </c>
      <c r="Y474">
        <v>3</v>
      </c>
      <c r="Z474">
        <v>2</v>
      </c>
      <c r="AA474" t="s">
        <v>942</v>
      </c>
    </row>
    <row r="475" spans="2:27">
      <c r="B475">
        <v>10051791</v>
      </c>
      <c r="C475">
        <v>400</v>
      </c>
      <c r="D475">
        <v>2</v>
      </c>
      <c r="E475">
        <v>44</v>
      </c>
      <c r="G475">
        <v>17208322</v>
      </c>
      <c r="I475" t="s">
        <v>499</v>
      </c>
      <c r="J475">
        <v>33049910</v>
      </c>
      <c r="K475">
        <v>635494320206</v>
      </c>
      <c r="L475" t="s">
        <v>1132</v>
      </c>
      <c r="M475">
        <v>1</v>
      </c>
      <c r="N475">
        <v>1</v>
      </c>
      <c r="O475">
        <v>240.35999999999999</v>
      </c>
      <c r="P475">
        <v>132.66999999999999</v>
      </c>
      <c r="Q475">
        <v>159.19999999999999</v>
      </c>
      <c r="R475">
        <v>165.83</v>
      </c>
      <c r="S475">
        <v>10</v>
      </c>
      <c r="T475">
        <v>-16.579999999999998</v>
      </c>
      <c r="U475">
        <v>10</v>
      </c>
      <c r="V475">
        <v>-16.579999999999998</v>
      </c>
      <c r="W475">
        <v>29.19</v>
      </c>
      <c r="X475">
        <v>78.5</v>
      </c>
      <c r="Y475">
        <v>5</v>
      </c>
      <c r="Z475">
        <v>2</v>
      </c>
      <c r="AA475" t="s">
        <v>942</v>
      </c>
    </row>
    <row r="476" spans="2:27">
      <c r="B476">
        <v>10051791</v>
      </c>
      <c r="C476">
        <v>400</v>
      </c>
      <c r="D476">
        <v>2</v>
      </c>
      <c r="E476">
        <v>44</v>
      </c>
      <c r="G476" t="s">
        <v>319</v>
      </c>
      <c r="I476" t="s">
        <v>1133</v>
      </c>
      <c r="J476">
        <v>34012010</v>
      </c>
      <c r="K476">
        <v>7899026493056</v>
      </c>
      <c r="L476" t="s">
        <v>1134</v>
      </c>
      <c r="M476">
        <v>1</v>
      </c>
      <c r="N476">
        <v>1</v>
      </c>
      <c r="O476">
        <v>37.19</v>
      </c>
      <c r="P476">
        <v>31.72</v>
      </c>
      <c r="Q476">
        <v>31.37</v>
      </c>
      <c r="R476">
        <v>35.65</v>
      </c>
      <c r="S476">
        <v>10</v>
      </c>
      <c r="T476">
        <v>-3.57</v>
      </c>
      <c r="U476">
        <v>1</v>
      </c>
      <c r="V476">
        <v>-0.36</v>
      </c>
      <c r="X476">
        <v>5.47</v>
      </c>
      <c r="Y476">
        <v>5</v>
      </c>
      <c r="Z476">
        <v>5</v>
      </c>
    </row>
    <row r="477" spans="2:27">
      <c r="B477">
        <v>10051791</v>
      </c>
      <c r="C477">
        <v>400</v>
      </c>
      <c r="D477">
        <v>2</v>
      </c>
      <c r="E477">
        <v>44</v>
      </c>
      <c r="G477" t="s">
        <v>699</v>
      </c>
      <c r="I477" t="s">
        <v>317</v>
      </c>
      <c r="J477">
        <v>33049910</v>
      </c>
      <c r="K477">
        <v>7899706135504</v>
      </c>
      <c r="L477" t="s">
        <v>1135</v>
      </c>
      <c r="M477">
        <v>1</v>
      </c>
      <c r="N477">
        <v>1</v>
      </c>
      <c r="O477">
        <v>187.97000000000003</v>
      </c>
      <c r="P477">
        <v>111.95</v>
      </c>
      <c r="Q477">
        <v>123.14</v>
      </c>
      <c r="R477">
        <v>139.93</v>
      </c>
      <c r="S477">
        <v>10</v>
      </c>
      <c r="T477">
        <v>-13.99</v>
      </c>
      <c r="U477">
        <v>10</v>
      </c>
      <c r="V477">
        <v>-13.99</v>
      </c>
      <c r="W477">
        <v>24.63</v>
      </c>
      <c r="X477">
        <v>51.39</v>
      </c>
      <c r="Y477">
        <v>5</v>
      </c>
      <c r="Z477">
        <v>5</v>
      </c>
    </row>
    <row r="478" spans="2:27">
      <c r="B478">
        <v>10051791</v>
      </c>
      <c r="C478">
        <v>400</v>
      </c>
      <c r="D478">
        <v>2</v>
      </c>
      <c r="E478">
        <v>44</v>
      </c>
      <c r="G478" t="s">
        <v>730</v>
      </c>
      <c r="I478" t="s">
        <v>1136</v>
      </c>
      <c r="J478">
        <v>33049910</v>
      </c>
      <c r="K478">
        <v>7899706140942</v>
      </c>
      <c r="L478" t="s">
        <v>1137</v>
      </c>
      <c r="M478">
        <v>1</v>
      </c>
      <c r="N478">
        <v>1</v>
      </c>
      <c r="O478">
        <v>314.52999999999997</v>
      </c>
      <c r="P478">
        <v>187.32</v>
      </c>
      <c r="Q478">
        <v>206.04</v>
      </c>
      <c r="R478">
        <v>234.14</v>
      </c>
      <c r="S478">
        <v>10</v>
      </c>
      <c r="T478">
        <v>-23.41</v>
      </c>
      <c r="U478">
        <v>10</v>
      </c>
      <c r="V478">
        <v>-23.41</v>
      </c>
      <c r="W478">
        <v>41.21</v>
      </c>
      <c r="X478">
        <v>86</v>
      </c>
      <c r="Y478">
        <v>5</v>
      </c>
      <c r="Z478">
        <v>5</v>
      </c>
    </row>
    <row r="479" spans="2:27">
      <c r="B479">
        <v>10051791</v>
      </c>
      <c r="C479">
        <v>400</v>
      </c>
      <c r="D479">
        <v>2</v>
      </c>
      <c r="E479">
        <v>44</v>
      </c>
      <c r="G479" t="s">
        <v>732</v>
      </c>
      <c r="I479" t="s">
        <v>309</v>
      </c>
      <c r="J479">
        <v>33049910</v>
      </c>
      <c r="K479">
        <v>7899706141048</v>
      </c>
      <c r="L479" t="s">
        <v>1138</v>
      </c>
      <c r="M479">
        <v>1</v>
      </c>
      <c r="N479">
        <v>1</v>
      </c>
      <c r="O479">
        <v>392.44</v>
      </c>
      <c r="P479">
        <v>233.72</v>
      </c>
      <c r="Q479">
        <v>257.10000000000002</v>
      </c>
      <c r="R479">
        <v>292.16000000000003</v>
      </c>
      <c r="S479">
        <v>10</v>
      </c>
      <c r="T479">
        <v>-29.22</v>
      </c>
      <c r="U479">
        <v>10</v>
      </c>
      <c r="V479">
        <v>-29.22</v>
      </c>
      <c r="W479">
        <v>51.42</v>
      </c>
      <c r="X479">
        <v>107.3</v>
      </c>
      <c r="Y479">
        <v>5</v>
      </c>
      <c r="Z479">
        <v>5</v>
      </c>
    </row>
    <row r="480" spans="2:27">
      <c r="B480">
        <v>10051791</v>
      </c>
      <c r="C480">
        <v>400</v>
      </c>
      <c r="D480">
        <v>2</v>
      </c>
      <c r="E480">
        <v>44</v>
      </c>
      <c r="G480" t="s">
        <v>734</v>
      </c>
      <c r="I480" t="s">
        <v>313</v>
      </c>
      <c r="J480">
        <v>33049910</v>
      </c>
      <c r="K480">
        <v>7899706140997</v>
      </c>
      <c r="L480" t="s">
        <v>1139</v>
      </c>
      <c r="M480">
        <v>1</v>
      </c>
      <c r="N480">
        <v>1</v>
      </c>
      <c r="O480">
        <v>195.82</v>
      </c>
      <c r="P480">
        <v>116.62</v>
      </c>
      <c r="Q480">
        <v>128.29</v>
      </c>
      <c r="R480">
        <v>145.78</v>
      </c>
      <c r="S480">
        <v>10</v>
      </c>
      <c r="T480">
        <v>-14.58</v>
      </c>
      <c r="U480">
        <v>10</v>
      </c>
      <c r="V480">
        <v>-14.58</v>
      </c>
      <c r="W480">
        <v>25.66</v>
      </c>
      <c r="X480">
        <v>53.54</v>
      </c>
      <c r="Y480">
        <v>5</v>
      </c>
      <c r="Z480">
        <v>5</v>
      </c>
    </row>
    <row r="481" spans="2:27">
      <c r="B481">
        <v>10051791</v>
      </c>
      <c r="C481">
        <v>400</v>
      </c>
      <c r="D481">
        <v>2</v>
      </c>
      <c r="E481">
        <v>44</v>
      </c>
      <c r="G481" t="s">
        <v>859</v>
      </c>
      <c r="I481" t="s">
        <v>860</v>
      </c>
      <c r="J481">
        <v>34012010</v>
      </c>
      <c r="K481">
        <v>7899706149297</v>
      </c>
      <c r="L481" t="s">
        <v>1140</v>
      </c>
      <c r="M481">
        <v>1</v>
      </c>
      <c r="N481">
        <v>1</v>
      </c>
      <c r="O481">
        <v>58.9</v>
      </c>
      <c r="P481">
        <v>50.23</v>
      </c>
      <c r="Q481">
        <v>49.66</v>
      </c>
      <c r="R481">
        <v>56.43</v>
      </c>
      <c r="S481">
        <v>10</v>
      </c>
      <c r="T481">
        <v>-5.64</v>
      </c>
      <c r="U481">
        <v>1</v>
      </c>
      <c r="V481">
        <v>-0.56000000000000005</v>
      </c>
      <c r="X481">
        <v>8.67</v>
      </c>
      <c r="Y481">
        <v>5</v>
      </c>
      <c r="Z481">
        <v>5</v>
      </c>
    </row>
    <row r="482" spans="2:27">
      <c r="B482">
        <v>10051791</v>
      </c>
      <c r="C482">
        <v>400</v>
      </c>
      <c r="D482">
        <v>2</v>
      </c>
      <c r="E482">
        <v>44</v>
      </c>
      <c r="G482" t="s">
        <v>853</v>
      </c>
      <c r="I482" t="s">
        <v>854</v>
      </c>
      <c r="J482">
        <v>33049910</v>
      </c>
      <c r="K482">
        <v>7899706150477</v>
      </c>
      <c r="L482" t="s">
        <v>1141</v>
      </c>
      <c r="M482">
        <v>1</v>
      </c>
      <c r="N482">
        <v>1</v>
      </c>
      <c r="O482">
        <v>132.92000000000002</v>
      </c>
      <c r="P482">
        <v>79.16</v>
      </c>
      <c r="Q482">
        <v>87.07</v>
      </c>
      <c r="R482">
        <v>98.94</v>
      </c>
      <c r="S482">
        <v>10</v>
      </c>
      <c r="T482">
        <v>-9.89</v>
      </c>
      <c r="U482">
        <v>10</v>
      </c>
      <c r="V482">
        <v>-9.89</v>
      </c>
      <c r="W482">
        <v>17.420000000000002</v>
      </c>
      <c r="X482">
        <v>36.340000000000003</v>
      </c>
      <c r="Y482">
        <v>5</v>
      </c>
      <c r="Z482">
        <v>5</v>
      </c>
    </row>
    <row r="483" spans="2:27">
      <c r="B483">
        <v>10051791</v>
      </c>
      <c r="C483">
        <v>400</v>
      </c>
      <c r="D483">
        <v>2</v>
      </c>
      <c r="E483">
        <v>44</v>
      </c>
      <c r="G483" t="s">
        <v>857</v>
      </c>
      <c r="I483" t="s">
        <v>858</v>
      </c>
      <c r="J483">
        <v>33049910</v>
      </c>
      <c r="K483">
        <v>7899706150491</v>
      </c>
      <c r="L483" t="s">
        <v>1142</v>
      </c>
      <c r="M483">
        <v>1</v>
      </c>
      <c r="N483">
        <v>1</v>
      </c>
      <c r="O483">
        <v>195.82</v>
      </c>
      <c r="P483">
        <v>116.62</v>
      </c>
      <c r="Q483">
        <v>128.29</v>
      </c>
      <c r="R483">
        <v>145.78</v>
      </c>
      <c r="S483">
        <v>10</v>
      </c>
      <c r="T483">
        <v>-14.58</v>
      </c>
      <c r="U483">
        <v>10</v>
      </c>
      <c r="V483">
        <v>-14.58</v>
      </c>
      <c r="W483">
        <v>25.66</v>
      </c>
      <c r="X483">
        <v>53.54</v>
      </c>
      <c r="Y483">
        <v>5</v>
      </c>
      <c r="Z483">
        <v>5</v>
      </c>
    </row>
    <row r="484" spans="2:27">
      <c r="B484">
        <v>10051791</v>
      </c>
      <c r="C484">
        <v>400</v>
      </c>
      <c r="D484">
        <v>2</v>
      </c>
      <c r="E484">
        <v>44</v>
      </c>
      <c r="G484" t="s">
        <v>578</v>
      </c>
      <c r="I484" t="s">
        <v>579</v>
      </c>
      <c r="J484">
        <v>33049910</v>
      </c>
      <c r="K484">
        <v>883140022336</v>
      </c>
      <c r="L484" t="s">
        <v>1143</v>
      </c>
      <c r="M484">
        <v>1</v>
      </c>
      <c r="N484">
        <v>1</v>
      </c>
      <c r="O484">
        <v>62.16</v>
      </c>
      <c r="P484">
        <v>34.31</v>
      </c>
      <c r="Q484">
        <v>41.17</v>
      </c>
      <c r="R484">
        <v>42.89</v>
      </c>
      <c r="S484">
        <v>10</v>
      </c>
      <c r="T484">
        <v>-4.29</v>
      </c>
      <c r="U484">
        <v>10</v>
      </c>
      <c r="V484">
        <v>-4.29</v>
      </c>
      <c r="W484">
        <v>7.55</v>
      </c>
      <c r="X484">
        <v>20.3</v>
      </c>
      <c r="Y484">
        <v>3</v>
      </c>
      <c r="Z484">
        <v>2</v>
      </c>
      <c r="AA484" t="s">
        <v>942</v>
      </c>
    </row>
    <row r="485" spans="2:27">
      <c r="B485">
        <v>10051791</v>
      </c>
      <c r="C485">
        <v>400</v>
      </c>
      <c r="D485">
        <v>2</v>
      </c>
      <c r="E485">
        <v>44</v>
      </c>
      <c r="G485" t="s">
        <v>569</v>
      </c>
      <c r="I485" t="s">
        <v>570</v>
      </c>
      <c r="J485">
        <v>34012010</v>
      </c>
      <c r="K485">
        <v>635494330205</v>
      </c>
      <c r="L485" t="s">
        <v>1144</v>
      </c>
      <c r="M485">
        <v>1</v>
      </c>
      <c r="N485">
        <v>1</v>
      </c>
      <c r="O485">
        <v>222.87</v>
      </c>
      <c r="P485">
        <v>174.23</v>
      </c>
      <c r="Q485">
        <v>187.94</v>
      </c>
      <c r="R485">
        <v>195.77</v>
      </c>
      <c r="S485">
        <v>10</v>
      </c>
      <c r="T485">
        <v>-19.579999999999998</v>
      </c>
      <c r="U485">
        <v>1</v>
      </c>
      <c r="V485">
        <v>-1.96</v>
      </c>
      <c r="X485">
        <v>48.64</v>
      </c>
      <c r="Y485">
        <v>5</v>
      </c>
      <c r="Z485">
        <v>2</v>
      </c>
      <c r="AA485" t="s">
        <v>942</v>
      </c>
    </row>
    <row r="486" spans="2:27">
      <c r="B486">
        <v>10051791</v>
      </c>
      <c r="C486">
        <v>400</v>
      </c>
      <c r="D486">
        <v>2</v>
      </c>
      <c r="E486">
        <v>44</v>
      </c>
      <c r="G486" t="s">
        <v>1018</v>
      </c>
      <c r="I486" t="s">
        <v>502</v>
      </c>
      <c r="J486" t="s">
        <v>897</v>
      </c>
      <c r="K486">
        <v>3606000495432</v>
      </c>
      <c r="L486" t="s">
        <v>1145</v>
      </c>
      <c r="M486">
        <v>1</v>
      </c>
      <c r="N486">
        <v>1</v>
      </c>
      <c r="O486">
        <v>112.33000000000001</v>
      </c>
      <c r="P486">
        <v>78.040000000000006</v>
      </c>
      <c r="Q486">
        <v>93.66</v>
      </c>
      <c r="R486">
        <v>97.56</v>
      </c>
      <c r="S486">
        <v>10</v>
      </c>
      <c r="T486">
        <v>-9.76</v>
      </c>
      <c r="U486">
        <v>10</v>
      </c>
      <c r="V486">
        <v>-9.76</v>
      </c>
      <c r="X486">
        <v>34.29</v>
      </c>
      <c r="Y486">
        <v>5</v>
      </c>
      <c r="Z486">
        <v>2</v>
      </c>
      <c r="AA486" t="s">
        <v>942</v>
      </c>
    </row>
    <row r="487" spans="2:27">
      <c r="B487">
        <v>10051791</v>
      </c>
      <c r="C487">
        <v>400</v>
      </c>
      <c r="D487">
        <v>2</v>
      </c>
      <c r="E487">
        <v>44</v>
      </c>
      <c r="G487" t="s">
        <v>1016</v>
      </c>
      <c r="I487" t="s">
        <v>505</v>
      </c>
      <c r="J487">
        <v>33049910</v>
      </c>
      <c r="K487">
        <v>635494358209</v>
      </c>
      <c r="L487" t="s">
        <v>1146</v>
      </c>
      <c r="M487">
        <v>1</v>
      </c>
      <c r="N487">
        <v>1</v>
      </c>
      <c r="O487">
        <v>310.38</v>
      </c>
      <c r="P487">
        <v>171.32</v>
      </c>
      <c r="Q487">
        <v>205.57</v>
      </c>
      <c r="R487">
        <v>214.14</v>
      </c>
      <c r="S487">
        <v>10</v>
      </c>
      <c r="T487">
        <v>-21.41</v>
      </c>
      <c r="U487">
        <v>10</v>
      </c>
      <c r="V487">
        <v>-21.41</v>
      </c>
      <c r="W487">
        <v>37.69</v>
      </c>
      <c r="X487">
        <v>101.37</v>
      </c>
      <c r="Y487">
        <v>3</v>
      </c>
      <c r="Z487">
        <v>2</v>
      </c>
      <c r="AA487" t="s">
        <v>942</v>
      </c>
    </row>
    <row r="488" spans="2:27">
      <c r="B488">
        <v>10051791</v>
      </c>
      <c r="C488">
        <v>400</v>
      </c>
      <c r="D488">
        <v>2</v>
      </c>
      <c r="E488">
        <v>44</v>
      </c>
      <c r="G488" t="s">
        <v>367</v>
      </c>
      <c r="I488" t="s">
        <v>501</v>
      </c>
      <c r="J488" t="s">
        <v>897</v>
      </c>
      <c r="K488">
        <v>6354943770020</v>
      </c>
      <c r="L488" t="s">
        <v>1147</v>
      </c>
      <c r="M488">
        <v>1</v>
      </c>
      <c r="N488">
        <v>1</v>
      </c>
      <c r="O488">
        <v>112.33000000000001</v>
      </c>
      <c r="P488">
        <v>78.040000000000006</v>
      </c>
      <c r="Q488">
        <v>93.66</v>
      </c>
      <c r="R488">
        <v>97.56</v>
      </c>
      <c r="S488">
        <v>10</v>
      </c>
      <c r="T488">
        <v>-9.76</v>
      </c>
      <c r="U488">
        <v>10</v>
      </c>
      <c r="V488">
        <v>-9.76</v>
      </c>
      <c r="X488">
        <v>34.29</v>
      </c>
      <c r="Y488">
        <v>5</v>
      </c>
      <c r="Z488">
        <v>2</v>
      </c>
      <c r="AA488" t="s">
        <v>942</v>
      </c>
    </row>
    <row r="489" spans="2:27">
      <c r="B489">
        <v>10051791</v>
      </c>
      <c r="C489">
        <v>400</v>
      </c>
      <c r="D489">
        <v>2</v>
      </c>
      <c r="E489">
        <v>44</v>
      </c>
      <c r="G489" t="s">
        <v>690</v>
      </c>
      <c r="I489" t="s">
        <v>503</v>
      </c>
      <c r="J489">
        <v>33049910</v>
      </c>
      <c r="K489">
        <v>635494345254</v>
      </c>
      <c r="L489" t="s">
        <v>1148</v>
      </c>
      <c r="M489">
        <v>1</v>
      </c>
      <c r="N489">
        <v>1</v>
      </c>
      <c r="O489">
        <v>543.71</v>
      </c>
      <c r="P489">
        <v>300.11</v>
      </c>
      <c r="Q489">
        <v>360.14</v>
      </c>
      <c r="R489">
        <v>375.15</v>
      </c>
      <c r="S489">
        <v>10</v>
      </c>
      <c r="T489">
        <v>-37.520000000000003</v>
      </c>
      <c r="U489">
        <v>10</v>
      </c>
      <c r="V489">
        <v>-37.520000000000003</v>
      </c>
      <c r="W489">
        <v>66.02</v>
      </c>
      <c r="X489">
        <v>177.58</v>
      </c>
      <c r="Y489">
        <v>5</v>
      </c>
      <c r="Z489">
        <v>2</v>
      </c>
      <c r="AA489" t="s">
        <v>942</v>
      </c>
    </row>
    <row r="490" spans="2:27">
      <c r="B490">
        <v>10051791</v>
      </c>
      <c r="C490">
        <v>400</v>
      </c>
      <c r="D490">
        <v>2</v>
      </c>
      <c r="E490">
        <v>44</v>
      </c>
      <c r="G490" t="s">
        <v>370</v>
      </c>
      <c r="I490" t="s">
        <v>500</v>
      </c>
      <c r="J490">
        <v>33049910</v>
      </c>
      <c r="K490">
        <v>635494348200</v>
      </c>
      <c r="L490" t="s">
        <v>1149</v>
      </c>
      <c r="M490">
        <v>1</v>
      </c>
      <c r="N490">
        <v>1</v>
      </c>
      <c r="O490">
        <v>255.90999999999997</v>
      </c>
      <c r="P490">
        <v>141.25</v>
      </c>
      <c r="Q490">
        <v>169.51</v>
      </c>
      <c r="R490">
        <v>176.57</v>
      </c>
      <c r="S490">
        <v>10</v>
      </c>
      <c r="T490">
        <v>-17.66</v>
      </c>
      <c r="U490">
        <v>10</v>
      </c>
      <c r="V490">
        <v>-17.66</v>
      </c>
      <c r="W490">
        <v>31.08</v>
      </c>
      <c r="X490">
        <v>83.58</v>
      </c>
      <c r="Y490">
        <v>5</v>
      </c>
      <c r="Z490">
        <v>2</v>
      </c>
      <c r="AA490" t="s">
        <v>942</v>
      </c>
    </row>
    <row r="491" spans="2:27">
      <c r="B491">
        <v>10051791</v>
      </c>
      <c r="C491">
        <v>400</v>
      </c>
      <c r="D491">
        <v>2</v>
      </c>
      <c r="E491">
        <v>44</v>
      </c>
      <c r="G491" t="s">
        <v>1019</v>
      </c>
      <c r="I491" t="s">
        <v>315</v>
      </c>
      <c r="J491">
        <v>33049910</v>
      </c>
      <c r="K491">
        <v>635494317206</v>
      </c>
      <c r="L491" t="s">
        <v>1150</v>
      </c>
      <c r="M491">
        <v>1</v>
      </c>
      <c r="N491">
        <v>1</v>
      </c>
      <c r="O491">
        <v>232.57</v>
      </c>
      <c r="P491">
        <v>128.37</v>
      </c>
      <c r="Q491">
        <v>154.05000000000001</v>
      </c>
      <c r="R491">
        <v>160.47</v>
      </c>
      <c r="S491">
        <v>10</v>
      </c>
      <c r="T491">
        <v>-16.05</v>
      </c>
      <c r="U491">
        <v>10</v>
      </c>
      <c r="V491">
        <v>-16.05</v>
      </c>
      <c r="W491">
        <v>28.24</v>
      </c>
      <c r="X491">
        <v>75.959999999999994</v>
      </c>
      <c r="Y491">
        <v>3</v>
      </c>
      <c r="Z491">
        <v>2</v>
      </c>
      <c r="AA491" t="s">
        <v>942</v>
      </c>
    </row>
    <row r="492" spans="2:27">
      <c r="B492">
        <v>10051791</v>
      </c>
      <c r="C492">
        <v>400</v>
      </c>
      <c r="D492">
        <v>2</v>
      </c>
      <c r="E492">
        <v>44</v>
      </c>
      <c r="G492" t="s">
        <v>325</v>
      </c>
      <c r="I492" t="s">
        <v>506</v>
      </c>
      <c r="J492">
        <v>33049910</v>
      </c>
      <c r="K492">
        <v>3606000498822</v>
      </c>
      <c r="L492" t="s">
        <v>1151</v>
      </c>
      <c r="M492">
        <v>1</v>
      </c>
      <c r="N492">
        <v>1</v>
      </c>
      <c r="O492">
        <v>388.16999999999996</v>
      </c>
      <c r="P492">
        <v>214.25</v>
      </c>
      <c r="Q492">
        <v>257.10000000000002</v>
      </c>
      <c r="R492">
        <v>267.81</v>
      </c>
      <c r="S492">
        <v>10</v>
      </c>
      <c r="T492">
        <v>-26.78</v>
      </c>
      <c r="U492">
        <v>10</v>
      </c>
      <c r="V492">
        <v>-26.78</v>
      </c>
      <c r="W492">
        <v>47.14</v>
      </c>
      <c r="X492">
        <v>126.78</v>
      </c>
      <c r="Y492">
        <v>5</v>
      </c>
      <c r="Z492">
        <v>2</v>
      </c>
      <c r="AA492" t="s">
        <v>942</v>
      </c>
    </row>
    <row r="493" spans="2:27">
      <c r="B493">
        <v>10051791</v>
      </c>
      <c r="C493">
        <v>400</v>
      </c>
      <c r="D493">
        <v>2</v>
      </c>
      <c r="E493">
        <v>44</v>
      </c>
      <c r="G493" t="s">
        <v>567</v>
      </c>
      <c r="I493" t="s">
        <v>568</v>
      </c>
      <c r="J493">
        <v>33049910</v>
      </c>
      <c r="K493">
        <v>635494317237</v>
      </c>
      <c r="L493" t="s">
        <v>1152</v>
      </c>
      <c r="M493">
        <v>1</v>
      </c>
      <c r="N493">
        <v>1</v>
      </c>
      <c r="O493">
        <v>154.80000000000001</v>
      </c>
      <c r="P493">
        <v>85.44</v>
      </c>
      <c r="Q493">
        <v>102.53</v>
      </c>
      <c r="R493">
        <v>106.8</v>
      </c>
      <c r="S493">
        <v>10</v>
      </c>
      <c r="T493">
        <v>-10.68</v>
      </c>
      <c r="U493">
        <v>10</v>
      </c>
      <c r="V493">
        <v>-10.68</v>
      </c>
      <c r="W493">
        <v>18.8</v>
      </c>
      <c r="X493">
        <v>50.56</v>
      </c>
      <c r="Y493">
        <v>5</v>
      </c>
      <c r="Z493">
        <v>2</v>
      </c>
      <c r="AA493" t="s">
        <v>942</v>
      </c>
    </row>
    <row r="494" spans="2:27">
      <c r="B494">
        <v>10051791</v>
      </c>
      <c r="C494">
        <v>400</v>
      </c>
      <c r="D494">
        <v>2</v>
      </c>
      <c r="E494">
        <v>44</v>
      </c>
      <c r="G494" t="s">
        <v>789</v>
      </c>
      <c r="I494" t="s">
        <v>790</v>
      </c>
      <c r="J494" t="s">
        <v>897</v>
      </c>
      <c r="K494">
        <v>3606000419292</v>
      </c>
      <c r="L494" t="s">
        <v>1153</v>
      </c>
      <c r="M494">
        <v>1</v>
      </c>
      <c r="N494">
        <v>1</v>
      </c>
      <c r="O494">
        <v>97.259999999999991</v>
      </c>
      <c r="P494">
        <v>67.569999999999993</v>
      </c>
      <c r="Q494">
        <v>81.09</v>
      </c>
      <c r="R494">
        <v>84.47</v>
      </c>
      <c r="S494">
        <v>10</v>
      </c>
      <c r="T494">
        <v>-8.4499999999999993</v>
      </c>
      <c r="U494">
        <v>10</v>
      </c>
      <c r="V494">
        <v>-8.4499999999999993</v>
      </c>
      <c r="X494">
        <v>29.69</v>
      </c>
      <c r="Y494">
        <v>5</v>
      </c>
      <c r="Z494">
        <v>2</v>
      </c>
      <c r="AA494" t="s">
        <v>942</v>
      </c>
    </row>
    <row r="495" spans="2:27">
      <c r="B495">
        <v>10051791</v>
      </c>
      <c r="C495">
        <v>400</v>
      </c>
      <c r="D495">
        <v>2</v>
      </c>
      <c r="E495">
        <v>44</v>
      </c>
      <c r="G495" t="s">
        <v>708</v>
      </c>
      <c r="I495" t="s">
        <v>1154</v>
      </c>
      <c r="J495">
        <v>33049910</v>
      </c>
      <c r="K495">
        <v>3606000436442</v>
      </c>
      <c r="L495" t="s">
        <v>1155</v>
      </c>
      <c r="M495">
        <v>1</v>
      </c>
      <c r="N495">
        <v>1</v>
      </c>
      <c r="O495">
        <v>310.38</v>
      </c>
      <c r="P495">
        <v>171.32</v>
      </c>
      <c r="Q495">
        <v>205.57</v>
      </c>
      <c r="R495">
        <v>214.14</v>
      </c>
      <c r="S495">
        <v>10</v>
      </c>
      <c r="T495">
        <v>-21.41</v>
      </c>
      <c r="U495">
        <v>10</v>
      </c>
      <c r="V495">
        <v>-21.41</v>
      </c>
      <c r="W495">
        <v>37.69</v>
      </c>
      <c r="X495">
        <v>101.37</v>
      </c>
      <c r="Y495">
        <v>5</v>
      </c>
      <c r="Z495">
        <v>2</v>
      </c>
      <c r="AA495" t="s">
        <v>942</v>
      </c>
    </row>
    <row r="496" spans="2:27">
      <c r="B496">
        <v>10051791</v>
      </c>
      <c r="C496">
        <v>400</v>
      </c>
      <c r="D496">
        <v>2</v>
      </c>
      <c r="E496">
        <v>44</v>
      </c>
      <c r="G496" t="s">
        <v>1017</v>
      </c>
      <c r="I496" t="s">
        <v>1156</v>
      </c>
      <c r="J496">
        <v>33049910</v>
      </c>
      <c r="K496">
        <v>3606000474741</v>
      </c>
      <c r="L496" t="s">
        <v>1157</v>
      </c>
      <c r="M496">
        <v>1</v>
      </c>
      <c r="N496">
        <v>1</v>
      </c>
      <c r="O496">
        <v>193.71</v>
      </c>
      <c r="P496">
        <v>106.92</v>
      </c>
      <c r="Q496">
        <v>128.29</v>
      </c>
      <c r="R496">
        <v>133.63999999999999</v>
      </c>
      <c r="S496">
        <v>10</v>
      </c>
      <c r="T496">
        <v>-13.36</v>
      </c>
      <c r="U496">
        <v>10</v>
      </c>
      <c r="V496">
        <v>-13.36</v>
      </c>
      <c r="W496">
        <v>23.52</v>
      </c>
      <c r="X496">
        <v>63.27</v>
      </c>
      <c r="Y496">
        <v>3</v>
      </c>
      <c r="Z496">
        <v>2</v>
      </c>
      <c r="AA496" t="s">
        <v>942</v>
      </c>
    </row>
    <row r="497" spans="2:27">
      <c r="B497">
        <v>10051791</v>
      </c>
      <c r="O497">
        <v>0</v>
      </c>
    </row>
    <row r="498" spans="2:27">
      <c r="B498">
        <v>10052494</v>
      </c>
      <c r="D498">
        <v>2</v>
      </c>
      <c r="F498" t="s">
        <v>68</v>
      </c>
      <c r="I498" t="s">
        <v>1160</v>
      </c>
      <c r="O498">
        <v>0</v>
      </c>
      <c r="AA498" t="s">
        <v>940</v>
      </c>
    </row>
    <row r="499" spans="2:27">
      <c r="B499">
        <v>10052494</v>
      </c>
      <c r="C499">
        <v>400</v>
      </c>
      <c r="D499">
        <v>2</v>
      </c>
      <c r="E499">
        <v>40</v>
      </c>
      <c r="G499">
        <v>17215556</v>
      </c>
      <c r="I499" t="s">
        <v>507</v>
      </c>
      <c r="J499">
        <v>33049910</v>
      </c>
      <c r="K499">
        <v>3337871308612</v>
      </c>
      <c r="L499" t="s">
        <v>941</v>
      </c>
      <c r="M499">
        <v>1</v>
      </c>
      <c r="N499">
        <v>1</v>
      </c>
      <c r="O499">
        <v>49.45</v>
      </c>
      <c r="P499">
        <v>30.91</v>
      </c>
      <c r="Q499">
        <v>33.44</v>
      </c>
      <c r="R499">
        <v>38.880000000000003</v>
      </c>
      <c r="S499">
        <v>10.5</v>
      </c>
      <c r="T499">
        <v>-4.08</v>
      </c>
      <c r="U499">
        <v>10</v>
      </c>
      <c r="V499">
        <v>-3.89</v>
      </c>
      <c r="W499">
        <v>6.8</v>
      </c>
      <c r="X499">
        <v>11.74</v>
      </c>
      <c r="Y499">
        <v>5</v>
      </c>
      <c r="Z499">
        <v>2</v>
      </c>
      <c r="AA499" t="s">
        <v>942</v>
      </c>
    </row>
    <row r="500" spans="2:27">
      <c r="B500">
        <v>10052494</v>
      </c>
      <c r="C500">
        <v>400</v>
      </c>
      <c r="D500">
        <v>2</v>
      </c>
      <c r="E500">
        <v>40</v>
      </c>
      <c r="G500" t="s">
        <v>457</v>
      </c>
      <c r="I500" t="s">
        <v>718</v>
      </c>
      <c r="J500">
        <v>33051000</v>
      </c>
      <c r="K500">
        <v>7896014157525</v>
      </c>
      <c r="L500" t="s">
        <v>943</v>
      </c>
      <c r="M500">
        <v>1</v>
      </c>
      <c r="N500">
        <v>1</v>
      </c>
      <c r="O500">
        <v>58.64</v>
      </c>
      <c r="P500">
        <v>51.77</v>
      </c>
      <c r="Q500">
        <v>51.48</v>
      </c>
      <c r="R500">
        <v>59.86</v>
      </c>
      <c r="S500">
        <v>10.5</v>
      </c>
      <c r="T500">
        <v>-6.29</v>
      </c>
      <c r="U500">
        <v>3</v>
      </c>
      <c r="V500">
        <v>-1.8</v>
      </c>
      <c r="X500">
        <v>6.87</v>
      </c>
      <c r="Y500">
        <v>5</v>
      </c>
      <c r="Z500">
        <v>5</v>
      </c>
    </row>
    <row r="501" spans="2:27">
      <c r="B501">
        <v>10052494</v>
      </c>
      <c r="C501">
        <v>400</v>
      </c>
      <c r="D501">
        <v>2</v>
      </c>
      <c r="E501">
        <v>40</v>
      </c>
      <c r="G501" t="s">
        <v>637</v>
      </c>
      <c r="I501" t="s">
        <v>638</v>
      </c>
      <c r="J501">
        <v>34012010</v>
      </c>
      <c r="K501">
        <v>7899026437210</v>
      </c>
      <c r="L501" t="s">
        <v>944</v>
      </c>
      <c r="M501">
        <v>1</v>
      </c>
      <c r="N501">
        <v>1</v>
      </c>
      <c r="O501">
        <v>18.079999999999998</v>
      </c>
      <c r="P501">
        <v>18.079999999999998</v>
      </c>
      <c r="Q501">
        <v>18.79</v>
      </c>
      <c r="R501">
        <v>20.2</v>
      </c>
      <c r="S501">
        <v>10.5</v>
      </c>
      <c r="T501">
        <v>-2.12</v>
      </c>
      <c r="Y501">
        <v>5</v>
      </c>
      <c r="Z501">
        <v>5</v>
      </c>
    </row>
    <row r="502" spans="2:27">
      <c r="B502">
        <v>10052494</v>
      </c>
      <c r="C502">
        <v>400</v>
      </c>
      <c r="D502">
        <v>2</v>
      </c>
      <c r="E502">
        <v>40</v>
      </c>
      <c r="G502" t="s">
        <v>462</v>
      </c>
      <c r="I502" t="s">
        <v>470</v>
      </c>
      <c r="J502">
        <v>33049910</v>
      </c>
      <c r="K502">
        <v>7899706142168</v>
      </c>
      <c r="L502" t="s">
        <v>945</v>
      </c>
      <c r="M502">
        <v>1</v>
      </c>
      <c r="N502">
        <v>1</v>
      </c>
      <c r="O502">
        <v>163.73999999999998</v>
      </c>
      <c r="P502">
        <v>102.35</v>
      </c>
      <c r="Q502">
        <v>110.72</v>
      </c>
      <c r="R502">
        <v>128.74</v>
      </c>
      <c r="S502">
        <v>10.5</v>
      </c>
      <c r="T502">
        <v>-13.52</v>
      </c>
      <c r="U502">
        <v>10</v>
      </c>
      <c r="V502">
        <v>-12.87</v>
      </c>
      <c r="W502">
        <v>22.52</v>
      </c>
      <c r="X502">
        <v>38.869999999999997</v>
      </c>
      <c r="Y502">
        <v>5</v>
      </c>
      <c r="Z502">
        <v>5</v>
      </c>
    </row>
    <row r="503" spans="2:27">
      <c r="B503">
        <v>10052494</v>
      </c>
      <c r="C503">
        <v>400</v>
      </c>
      <c r="D503">
        <v>2</v>
      </c>
      <c r="E503">
        <v>40</v>
      </c>
      <c r="G503" t="s">
        <v>166</v>
      </c>
      <c r="I503" t="s">
        <v>714</v>
      </c>
      <c r="J503" t="s">
        <v>897</v>
      </c>
      <c r="K503">
        <v>7899026493162</v>
      </c>
      <c r="L503" t="s">
        <v>946</v>
      </c>
      <c r="M503">
        <v>1</v>
      </c>
      <c r="N503">
        <v>1</v>
      </c>
      <c r="O503">
        <v>51.36</v>
      </c>
      <c r="P503">
        <v>51.36</v>
      </c>
      <c r="Q503">
        <v>53.37</v>
      </c>
      <c r="R503">
        <v>57.39</v>
      </c>
      <c r="S503">
        <v>10.5</v>
      </c>
      <c r="T503">
        <v>-6.03</v>
      </c>
      <c r="Y503">
        <v>5</v>
      </c>
      <c r="Z503">
        <v>5</v>
      </c>
    </row>
    <row r="504" spans="2:27">
      <c r="B504">
        <v>10052494</v>
      </c>
      <c r="C504">
        <v>400</v>
      </c>
      <c r="D504">
        <v>2</v>
      </c>
      <c r="E504">
        <v>40</v>
      </c>
      <c r="G504" t="s">
        <v>435</v>
      </c>
      <c r="I504" t="s">
        <v>716</v>
      </c>
      <c r="J504">
        <v>34012010</v>
      </c>
      <c r="K504">
        <v>7899706129602</v>
      </c>
      <c r="L504" t="s">
        <v>947</v>
      </c>
      <c r="M504">
        <v>1</v>
      </c>
      <c r="N504">
        <v>1</v>
      </c>
      <c r="O504">
        <v>27.15</v>
      </c>
      <c r="P504">
        <v>27.15</v>
      </c>
      <c r="Q504">
        <v>28.22</v>
      </c>
      <c r="R504">
        <v>30.34</v>
      </c>
      <c r="S504">
        <v>10.5</v>
      </c>
      <c r="T504">
        <v>-3.19</v>
      </c>
      <c r="Y504">
        <v>5</v>
      </c>
      <c r="Z504">
        <v>5</v>
      </c>
    </row>
    <row r="505" spans="2:27">
      <c r="B505">
        <v>10052494</v>
      </c>
      <c r="C505">
        <v>400</v>
      </c>
      <c r="D505">
        <v>2</v>
      </c>
      <c r="E505">
        <v>40</v>
      </c>
      <c r="G505" t="s">
        <v>454</v>
      </c>
      <c r="I505" t="s">
        <v>717</v>
      </c>
      <c r="J505">
        <v>3305900001</v>
      </c>
      <c r="K505">
        <v>7899706130332</v>
      </c>
      <c r="L505" t="s">
        <v>948</v>
      </c>
      <c r="M505">
        <v>1</v>
      </c>
      <c r="N505">
        <v>1</v>
      </c>
      <c r="O505">
        <v>59.01</v>
      </c>
      <c r="P505">
        <v>46.43</v>
      </c>
      <c r="Q505">
        <v>50.22</v>
      </c>
      <c r="R505">
        <v>58.4</v>
      </c>
      <c r="S505">
        <v>10.5</v>
      </c>
      <c r="T505">
        <v>-6.13</v>
      </c>
      <c r="U505">
        <v>10</v>
      </c>
      <c r="V505">
        <v>-5.84</v>
      </c>
      <c r="X505">
        <v>12.58</v>
      </c>
      <c r="Y505">
        <v>5</v>
      </c>
      <c r="Z505">
        <v>5</v>
      </c>
    </row>
    <row r="506" spans="2:27">
      <c r="B506">
        <v>10052494</v>
      </c>
      <c r="C506">
        <v>400</v>
      </c>
      <c r="D506">
        <v>2</v>
      </c>
      <c r="E506">
        <v>40</v>
      </c>
      <c r="G506" t="s">
        <v>459</v>
      </c>
      <c r="I506" t="s">
        <v>719</v>
      </c>
      <c r="J506">
        <v>33051000</v>
      </c>
      <c r="K506">
        <v>7899706132398</v>
      </c>
      <c r="L506" t="s">
        <v>949</v>
      </c>
      <c r="M506">
        <v>1</v>
      </c>
      <c r="N506">
        <v>1</v>
      </c>
      <c r="O506">
        <v>57.230000000000004</v>
      </c>
      <c r="P506">
        <v>50.52</v>
      </c>
      <c r="Q506">
        <v>50.22</v>
      </c>
      <c r="R506">
        <v>58.4</v>
      </c>
      <c r="S506">
        <v>10.5</v>
      </c>
      <c r="T506">
        <v>-6.13</v>
      </c>
      <c r="U506">
        <v>3</v>
      </c>
      <c r="V506">
        <v>-1.75</v>
      </c>
      <c r="X506">
        <v>6.71</v>
      </c>
      <c r="Y506">
        <v>5</v>
      </c>
      <c r="Z506">
        <v>5</v>
      </c>
    </row>
    <row r="507" spans="2:27">
      <c r="B507">
        <v>10052494</v>
      </c>
      <c r="C507">
        <v>400</v>
      </c>
      <c r="D507">
        <v>2</v>
      </c>
      <c r="E507">
        <v>40</v>
      </c>
      <c r="G507" t="s">
        <v>471</v>
      </c>
      <c r="I507" t="s">
        <v>625</v>
      </c>
      <c r="J507">
        <v>33049910</v>
      </c>
      <c r="K507">
        <v>7899706132831</v>
      </c>
      <c r="L507" t="s">
        <v>950</v>
      </c>
      <c r="M507">
        <v>1</v>
      </c>
      <c r="N507">
        <v>1</v>
      </c>
      <c r="O507">
        <v>45.62</v>
      </c>
      <c r="P507">
        <v>28.52</v>
      </c>
      <c r="Q507">
        <v>30.86</v>
      </c>
      <c r="R507">
        <v>35.880000000000003</v>
      </c>
      <c r="S507">
        <v>10.5</v>
      </c>
      <c r="T507">
        <v>-3.77</v>
      </c>
      <c r="U507">
        <v>10</v>
      </c>
      <c r="V507">
        <v>-3.59</v>
      </c>
      <c r="W507">
        <v>6.27</v>
      </c>
      <c r="X507">
        <v>10.83</v>
      </c>
      <c r="Y507">
        <v>5</v>
      </c>
      <c r="Z507">
        <v>5</v>
      </c>
    </row>
    <row r="508" spans="2:27">
      <c r="B508">
        <v>10052494</v>
      </c>
      <c r="C508">
        <v>400</v>
      </c>
      <c r="D508">
        <v>2</v>
      </c>
      <c r="E508">
        <v>40</v>
      </c>
      <c r="G508" t="s">
        <v>616</v>
      </c>
      <c r="I508" t="s">
        <v>621</v>
      </c>
      <c r="J508" t="s">
        <v>897</v>
      </c>
      <c r="K508">
        <v>7899706134071</v>
      </c>
      <c r="L508" t="s">
        <v>951</v>
      </c>
      <c r="M508">
        <v>1</v>
      </c>
      <c r="N508">
        <v>1</v>
      </c>
      <c r="O508">
        <v>45.3</v>
      </c>
      <c r="P508">
        <v>45.3</v>
      </c>
      <c r="Q508">
        <v>47.08</v>
      </c>
      <c r="R508">
        <v>50.62</v>
      </c>
      <c r="S508">
        <v>10.5</v>
      </c>
      <c r="T508">
        <v>-5.32</v>
      </c>
      <c r="Y508">
        <v>5</v>
      </c>
      <c r="Z508">
        <v>5</v>
      </c>
    </row>
    <row r="509" spans="2:27">
      <c r="B509">
        <v>10052494</v>
      </c>
      <c r="C509">
        <v>400</v>
      </c>
      <c r="D509">
        <v>2</v>
      </c>
      <c r="E509">
        <v>40</v>
      </c>
      <c r="G509" t="s">
        <v>615</v>
      </c>
      <c r="I509" t="s">
        <v>620</v>
      </c>
      <c r="J509" t="s">
        <v>897</v>
      </c>
      <c r="K509">
        <v>7899706134132</v>
      </c>
      <c r="L509" t="s">
        <v>952</v>
      </c>
      <c r="M509">
        <v>1</v>
      </c>
      <c r="N509">
        <v>1</v>
      </c>
      <c r="O509">
        <v>39.25</v>
      </c>
      <c r="P509">
        <v>39.25</v>
      </c>
      <c r="Q509">
        <v>40.79</v>
      </c>
      <c r="R509">
        <v>43.86</v>
      </c>
      <c r="S509">
        <v>10.5</v>
      </c>
      <c r="T509">
        <v>-4.6100000000000003</v>
      </c>
      <c r="Y509">
        <v>5</v>
      </c>
      <c r="Z509">
        <v>5</v>
      </c>
    </row>
    <row r="510" spans="2:27">
      <c r="B510">
        <v>10052494</v>
      </c>
      <c r="C510">
        <v>400</v>
      </c>
      <c r="D510">
        <v>2</v>
      </c>
      <c r="E510">
        <v>40</v>
      </c>
      <c r="G510" t="s">
        <v>608</v>
      </c>
      <c r="I510" t="s">
        <v>645</v>
      </c>
      <c r="J510">
        <v>33049910</v>
      </c>
      <c r="K510">
        <v>7899706135580</v>
      </c>
      <c r="L510" t="s">
        <v>953</v>
      </c>
      <c r="M510">
        <v>1</v>
      </c>
      <c r="N510">
        <v>1</v>
      </c>
      <c r="O510">
        <v>60.86999999999999</v>
      </c>
      <c r="P510">
        <v>38.049999999999997</v>
      </c>
      <c r="Q510">
        <v>41.17</v>
      </c>
      <c r="R510">
        <v>47.87</v>
      </c>
      <c r="S510">
        <v>10.5</v>
      </c>
      <c r="T510">
        <v>-5.03</v>
      </c>
      <c r="U510">
        <v>10</v>
      </c>
      <c r="V510">
        <v>-4.79</v>
      </c>
      <c r="W510">
        <v>8.3699999999999992</v>
      </c>
      <c r="X510">
        <v>14.45</v>
      </c>
      <c r="Y510">
        <v>5</v>
      </c>
      <c r="Z510">
        <v>5</v>
      </c>
    </row>
    <row r="511" spans="2:27">
      <c r="B511">
        <v>10052494</v>
      </c>
      <c r="C511">
        <v>400</v>
      </c>
      <c r="D511">
        <v>2</v>
      </c>
      <c r="E511">
        <v>40</v>
      </c>
      <c r="G511" t="s">
        <v>614</v>
      </c>
      <c r="I511" t="s">
        <v>619</v>
      </c>
      <c r="J511" t="s">
        <v>897</v>
      </c>
      <c r="K511">
        <v>7899706138772</v>
      </c>
      <c r="L511" t="s">
        <v>954</v>
      </c>
      <c r="M511">
        <v>1</v>
      </c>
      <c r="N511">
        <v>1</v>
      </c>
      <c r="O511">
        <v>42.29</v>
      </c>
      <c r="P511">
        <v>42.29</v>
      </c>
      <c r="Q511">
        <v>43.94</v>
      </c>
      <c r="R511">
        <v>47.25</v>
      </c>
      <c r="S511">
        <v>10.5</v>
      </c>
      <c r="T511">
        <v>-4.96</v>
      </c>
      <c r="Y511">
        <v>5</v>
      </c>
      <c r="Z511">
        <v>5</v>
      </c>
    </row>
    <row r="512" spans="2:27">
      <c r="B512">
        <v>10052494</v>
      </c>
      <c r="C512">
        <v>400</v>
      </c>
      <c r="D512">
        <v>2</v>
      </c>
      <c r="E512">
        <v>40</v>
      </c>
      <c r="G512" t="s">
        <v>695</v>
      </c>
      <c r="I512" t="s">
        <v>696</v>
      </c>
      <c r="J512">
        <v>33051000</v>
      </c>
      <c r="K512">
        <v>7899706138871</v>
      </c>
      <c r="L512" t="s">
        <v>955</v>
      </c>
      <c r="M512">
        <v>1</v>
      </c>
      <c r="N512">
        <v>1</v>
      </c>
      <c r="O512">
        <v>57.230000000000004</v>
      </c>
      <c r="P512">
        <v>50.52</v>
      </c>
      <c r="Q512">
        <v>50.22</v>
      </c>
      <c r="R512">
        <v>58.4</v>
      </c>
      <c r="S512">
        <v>10.5</v>
      </c>
      <c r="T512">
        <v>-6.13</v>
      </c>
      <c r="U512">
        <v>3</v>
      </c>
      <c r="V512">
        <v>-1.75</v>
      </c>
      <c r="X512">
        <v>6.71</v>
      </c>
      <c r="Y512">
        <v>5</v>
      </c>
      <c r="Z512">
        <v>5</v>
      </c>
    </row>
    <row r="513" spans="2:27">
      <c r="B513">
        <v>10052494</v>
      </c>
      <c r="C513">
        <v>400</v>
      </c>
      <c r="D513">
        <v>2</v>
      </c>
      <c r="E513">
        <v>40</v>
      </c>
      <c r="G513" t="s">
        <v>693</v>
      </c>
      <c r="I513" t="s">
        <v>694</v>
      </c>
      <c r="J513">
        <v>33051000</v>
      </c>
      <c r="K513">
        <v>7899706138895</v>
      </c>
      <c r="L513" t="s">
        <v>956</v>
      </c>
      <c r="M513">
        <v>1</v>
      </c>
      <c r="N513">
        <v>1</v>
      </c>
      <c r="O513">
        <v>57.230000000000004</v>
      </c>
      <c r="P513">
        <v>50.52</v>
      </c>
      <c r="Q513">
        <v>50.22</v>
      </c>
      <c r="R513">
        <v>58.4</v>
      </c>
      <c r="S513">
        <v>10.5</v>
      </c>
      <c r="T513">
        <v>-6.13</v>
      </c>
      <c r="U513">
        <v>3</v>
      </c>
      <c r="V513">
        <v>-1.75</v>
      </c>
      <c r="X513">
        <v>6.71</v>
      </c>
      <c r="Y513">
        <v>5</v>
      </c>
      <c r="Z513">
        <v>5</v>
      </c>
    </row>
    <row r="514" spans="2:27">
      <c r="B514">
        <v>10052494</v>
      </c>
      <c r="C514">
        <v>400</v>
      </c>
      <c r="D514">
        <v>2</v>
      </c>
      <c r="E514">
        <v>40</v>
      </c>
      <c r="G514" t="s">
        <v>610</v>
      </c>
      <c r="I514" t="s">
        <v>618</v>
      </c>
      <c r="J514">
        <v>33049910</v>
      </c>
      <c r="K514">
        <v>7899706138970</v>
      </c>
      <c r="L514" t="s">
        <v>957</v>
      </c>
      <c r="M514">
        <v>1</v>
      </c>
      <c r="N514">
        <v>1</v>
      </c>
      <c r="O514">
        <v>68.490000000000009</v>
      </c>
      <c r="P514">
        <v>42.81</v>
      </c>
      <c r="Q514">
        <v>46.32</v>
      </c>
      <c r="R514">
        <v>53.86</v>
      </c>
      <c r="S514">
        <v>10.5</v>
      </c>
      <c r="T514">
        <v>-5.66</v>
      </c>
      <c r="U514">
        <v>10</v>
      </c>
      <c r="V514">
        <v>-5.39</v>
      </c>
      <c r="W514">
        <v>9.42</v>
      </c>
      <c r="X514">
        <v>16.260000000000002</v>
      </c>
      <c r="Y514">
        <v>5</v>
      </c>
      <c r="Z514">
        <v>5</v>
      </c>
    </row>
    <row r="515" spans="2:27">
      <c r="B515">
        <v>10052494</v>
      </c>
      <c r="C515">
        <v>400</v>
      </c>
      <c r="D515">
        <v>2</v>
      </c>
      <c r="E515">
        <v>40</v>
      </c>
      <c r="G515" t="s">
        <v>761</v>
      </c>
      <c r="I515" t="s">
        <v>762</v>
      </c>
      <c r="J515" t="s">
        <v>897</v>
      </c>
      <c r="K515">
        <v>7899706146968</v>
      </c>
      <c r="L515" t="s">
        <v>959</v>
      </c>
      <c r="M515">
        <v>1</v>
      </c>
      <c r="N515">
        <v>1</v>
      </c>
      <c r="O515">
        <v>42.29</v>
      </c>
      <c r="P515">
        <v>42.29</v>
      </c>
      <c r="Q515">
        <v>43.94</v>
      </c>
      <c r="R515">
        <v>47.25</v>
      </c>
      <c r="S515">
        <v>10.5</v>
      </c>
      <c r="T515">
        <v>-4.96</v>
      </c>
      <c r="Y515">
        <v>5</v>
      </c>
      <c r="Z515">
        <v>5</v>
      </c>
    </row>
    <row r="516" spans="2:27">
      <c r="B516">
        <v>10052494</v>
      </c>
      <c r="C516">
        <v>400</v>
      </c>
      <c r="D516">
        <v>2</v>
      </c>
      <c r="E516">
        <v>40</v>
      </c>
      <c r="G516" t="s">
        <v>763</v>
      </c>
      <c r="I516" t="s">
        <v>622</v>
      </c>
      <c r="J516" t="s">
        <v>897</v>
      </c>
      <c r="K516">
        <v>7899706147095</v>
      </c>
      <c r="L516" t="s">
        <v>960</v>
      </c>
      <c r="M516">
        <v>1</v>
      </c>
      <c r="N516">
        <v>1</v>
      </c>
      <c r="O516">
        <v>36.229999999999997</v>
      </c>
      <c r="P516">
        <v>36.229999999999997</v>
      </c>
      <c r="Q516">
        <v>37.65</v>
      </c>
      <c r="R516">
        <v>40.479999999999997</v>
      </c>
      <c r="S516">
        <v>10.5</v>
      </c>
      <c r="T516">
        <v>-4.25</v>
      </c>
      <c r="Y516">
        <v>5</v>
      </c>
      <c r="Z516">
        <v>5</v>
      </c>
    </row>
    <row r="517" spans="2:27">
      <c r="B517">
        <v>10052494</v>
      </c>
      <c r="C517">
        <v>400</v>
      </c>
      <c r="D517">
        <v>2</v>
      </c>
      <c r="E517">
        <v>40</v>
      </c>
      <c r="G517" t="s">
        <v>757</v>
      </c>
      <c r="I517" t="s">
        <v>758</v>
      </c>
      <c r="J517" t="s">
        <v>897</v>
      </c>
      <c r="K517">
        <v>7899706148511</v>
      </c>
      <c r="L517" t="s">
        <v>961</v>
      </c>
      <c r="M517">
        <v>1</v>
      </c>
      <c r="N517">
        <v>1</v>
      </c>
      <c r="O517">
        <v>42.29</v>
      </c>
      <c r="P517">
        <v>42.29</v>
      </c>
      <c r="Q517">
        <v>43.94</v>
      </c>
      <c r="R517">
        <v>47.25</v>
      </c>
      <c r="S517">
        <v>10.5</v>
      </c>
      <c r="T517">
        <v>-4.96</v>
      </c>
      <c r="Y517">
        <v>5</v>
      </c>
      <c r="Z517">
        <v>5</v>
      </c>
    </row>
    <row r="518" spans="2:27">
      <c r="B518">
        <v>10052494</v>
      </c>
      <c r="C518">
        <v>400</v>
      </c>
      <c r="D518">
        <v>2</v>
      </c>
      <c r="E518">
        <v>40</v>
      </c>
      <c r="G518" t="s">
        <v>759</v>
      </c>
      <c r="I518" t="s">
        <v>760</v>
      </c>
      <c r="J518" t="s">
        <v>897</v>
      </c>
      <c r="K518">
        <v>7899706149112</v>
      </c>
      <c r="L518" t="s">
        <v>962</v>
      </c>
      <c r="M518">
        <v>1</v>
      </c>
      <c r="N518">
        <v>1</v>
      </c>
      <c r="O518">
        <v>51.95</v>
      </c>
      <c r="P518">
        <v>51.95</v>
      </c>
      <c r="Q518">
        <v>53.99</v>
      </c>
      <c r="R518">
        <v>58.05</v>
      </c>
      <c r="S518">
        <v>10.5</v>
      </c>
      <c r="T518">
        <v>-6.1</v>
      </c>
      <c r="Y518">
        <v>5</v>
      </c>
      <c r="Z518">
        <v>5</v>
      </c>
    </row>
    <row r="519" spans="2:27">
      <c r="B519">
        <v>10052494</v>
      </c>
      <c r="C519">
        <v>400</v>
      </c>
      <c r="D519">
        <v>2</v>
      </c>
      <c r="E519">
        <v>40</v>
      </c>
      <c r="G519" t="s">
        <v>751</v>
      </c>
      <c r="I519" t="s">
        <v>752</v>
      </c>
      <c r="J519">
        <v>33051000</v>
      </c>
      <c r="K519">
        <v>7899706149037</v>
      </c>
      <c r="L519" t="s">
        <v>963</v>
      </c>
      <c r="M519">
        <v>1</v>
      </c>
      <c r="N519">
        <v>1</v>
      </c>
      <c r="O519">
        <v>64.38000000000001</v>
      </c>
      <c r="P519">
        <v>56.84</v>
      </c>
      <c r="Q519">
        <v>56.51</v>
      </c>
      <c r="R519">
        <v>65.709999999999994</v>
      </c>
      <c r="S519">
        <v>10.5</v>
      </c>
      <c r="T519">
        <v>-6.9</v>
      </c>
      <c r="U519">
        <v>3</v>
      </c>
      <c r="V519">
        <v>-1.97</v>
      </c>
      <c r="X519">
        <v>7.54</v>
      </c>
      <c r="Y519">
        <v>5</v>
      </c>
      <c r="Z519">
        <v>5</v>
      </c>
    </row>
    <row r="520" spans="2:27">
      <c r="B520">
        <v>10052494</v>
      </c>
      <c r="C520">
        <v>400</v>
      </c>
      <c r="D520">
        <v>2</v>
      </c>
      <c r="E520">
        <v>40</v>
      </c>
      <c r="G520" t="s">
        <v>749</v>
      </c>
      <c r="I520" t="s">
        <v>750</v>
      </c>
      <c r="J520" t="s">
        <v>897</v>
      </c>
      <c r="K520">
        <v>7899706149372</v>
      </c>
      <c r="L520" t="s">
        <v>964</v>
      </c>
      <c r="M520">
        <v>1</v>
      </c>
      <c r="N520">
        <v>1</v>
      </c>
      <c r="O520">
        <v>48.33</v>
      </c>
      <c r="P520">
        <v>48.33</v>
      </c>
      <c r="Q520">
        <v>50.22</v>
      </c>
      <c r="R520">
        <v>54</v>
      </c>
      <c r="S520">
        <v>10.5</v>
      </c>
      <c r="T520">
        <v>-5.67</v>
      </c>
      <c r="Y520">
        <v>5</v>
      </c>
      <c r="Z520">
        <v>5</v>
      </c>
    </row>
    <row r="521" spans="2:27">
      <c r="B521">
        <v>10052494</v>
      </c>
      <c r="C521">
        <v>400</v>
      </c>
      <c r="D521">
        <v>2</v>
      </c>
      <c r="E521">
        <v>40</v>
      </c>
      <c r="G521" t="s">
        <v>776</v>
      </c>
      <c r="I521" t="s">
        <v>777</v>
      </c>
      <c r="J521">
        <v>3401119001</v>
      </c>
      <c r="K521">
        <v>7899706150781</v>
      </c>
      <c r="L521" t="s">
        <v>965</v>
      </c>
      <c r="M521">
        <v>1</v>
      </c>
      <c r="N521">
        <v>1</v>
      </c>
      <c r="O521">
        <v>18.079999999999998</v>
      </c>
      <c r="P521">
        <v>18.079999999999998</v>
      </c>
      <c r="Q521">
        <v>18.79</v>
      </c>
      <c r="R521">
        <v>20.2</v>
      </c>
      <c r="S521">
        <v>10.5</v>
      </c>
      <c r="T521">
        <v>-2.12</v>
      </c>
      <c r="Y521">
        <v>5</v>
      </c>
      <c r="Z521">
        <v>5</v>
      </c>
    </row>
    <row r="522" spans="2:27">
      <c r="B522">
        <v>10052494</v>
      </c>
      <c r="C522">
        <v>400</v>
      </c>
      <c r="D522">
        <v>2</v>
      </c>
      <c r="E522">
        <v>40</v>
      </c>
      <c r="G522" t="s">
        <v>778</v>
      </c>
      <c r="I522" t="s">
        <v>779</v>
      </c>
      <c r="J522">
        <v>34012010</v>
      </c>
      <c r="K522">
        <v>7899706152365</v>
      </c>
      <c r="L522" t="s">
        <v>966</v>
      </c>
      <c r="M522">
        <v>1</v>
      </c>
      <c r="N522">
        <v>1</v>
      </c>
      <c r="O522">
        <v>51.36</v>
      </c>
      <c r="P522">
        <v>51.36</v>
      </c>
      <c r="Q522">
        <v>53.37</v>
      </c>
      <c r="R522">
        <v>57.39</v>
      </c>
      <c r="S522">
        <v>10.5</v>
      </c>
      <c r="T522">
        <v>-6.03</v>
      </c>
      <c r="Y522">
        <v>3</v>
      </c>
      <c r="Z522">
        <v>5</v>
      </c>
    </row>
    <row r="523" spans="2:27">
      <c r="B523">
        <v>10052494</v>
      </c>
      <c r="C523">
        <v>400</v>
      </c>
      <c r="D523">
        <v>2</v>
      </c>
      <c r="E523">
        <v>40</v>
      </c>
      <c r="G523" t="s">
        <v>774</v>
      </c>
      <c r="I523" t="s">
        <v>775</v>
      </c>
      <c r="J523">
        <v>33051000</v>
      </c>
      <c r="K523">
        <v>7899706152389</v>
      </c>
      <c r="L523" t="s">
        <v>967</v>
      </c>
      <c r="M523">
        <v>1</v>
      </c>
      <c r="N523">
        <v>1</v>
      </c>
      <c r="O523">
        <v>85.87</v>
      </c>
      <c r="P523">
        <v>75.81</v>
      </c>
      <c r="Q523">
        <v>75.37</v>
      </c>
      <c r="R523">
        <v>87.64</v>
      </c>
      <c r="S523">
        <v>10.5</v>
      </c>
      <c r="T523">
        <v>-9.1999999999999993</v>
      </c>
      <c r="U523">
        <v>3</v>
      </c>
      <c r="V523">
        <v>-2.63</v>
      </c>
      <c r="X523">
        <v>10.06</v>
      </c>
      <c r="Y523">
        <v>5</v>
      </c>
      <c r="Z523">
        <v>5</v>
      </c>
    </row>
    <row r="524" spans="2:27">
      <c r="B524">
        <v>10052494</v>
      </c>
      <c r="C524">
        <v>400</v>
      </c>
      <c r="D524">
        <v>2</v>
      </c>
      <c r="E524">
        <v>40</v>
      </c>
      <c r="G524" t="s">
        <v>770</v>
      </c>
      <c r="I524" t="s">
        <v>771</v>
      </c>
      <c r="J524">
        <v>3401119001</v>
      </c>
      <c r="K524">
        <v>7899706154062</v>
      </c>
      <c r="L524" t="s">
        <v>968</v>
      </c>
      <c r="M524">
        <v>1</v>
      </c>
      <c r="N524">
        <v>1</v>
      </c>
      <c r="O524">
        <v>10.83</v>
      </c>
      <c r="P524">
        <v>10.83</v>
      </c>
      <c r="Q524">
        <v>11.25</v>
      </c>
      <c r="R524">
        <v>12.1</v>
      </c>
      <c r="S524">
        <v>10.5</v>
      </c>
      <c r="T524">
        <v>-1.27</v>
      </c>
      <c r="Y524">
        <v>5</v>
      </c>
      <c r="Z524">
        <v>5</v>
      </c>
    </row>
    <row r="525" spans="2:27">
      <c r="B525">
        <v>10052494</v>
      </c>
      <c r="C525">
        <v>400</v>
      </c>
      <c r="D525">
        <v>2</v>
      </c>
      <c r="E525">
        <v>40</v>
      </c>
      <c r="G525" t="s">
        <v>772</v>
      </c>
      <c r="I525" t="s">
        <v>773</v>
      </c>
      <c r="J525">
        <v>34012010</v>
      </c>
      <c r="K525">
        <v>7899706154086</v>
      </c>
      <c r="L525" t="s">
        <v>947</v>
      </c>
      <c r="M525">
        <v>1</v>
      </c>
      <c r="N525">
        <v>1</v>
      </c>
      <c r="O525">
        <v>21.73</v>
      </c>
      <c r="P525">
        <v>21.73</v>
      </c>
      <c r="Q525">
        <v>22.58</v>
      </c>
      <c r="R525">
        <v>24.28</v>
      </c>
      <c r="S525">
        <v>10.5</v>
      </c>
      <c r="T525">
        <v>-2.5499999999999998</v>
      </c>
      <c r="Y525">
        <v>6</v>
      </c>
      <c r="Z525">
        <v>5</v>
      </c>
    </row>
    <row r="526" spans="2:27">
      <c r="B526">
        <v>10052494</v>
      </c>
      <c r="C526">
        <v>400</v>
      </c>
      <c r="D526">
        <v>2</v>
      </c>
      <c r="E526">
        <v>40</v>
      </c>
      <c r="G526" t="s">
        <v>676</v>
      </c>
      <c r="I526" t="s">
        <v>677</v>
      </c>
      <c r="J526">
        <v>33049910</v>
      </c>
      <c r="K526">
        <v>3337871325060</v>
      </c>
      <c r="L526" t="s">
        <v>969</v>
      </c>
      <c r="M526">
        <v>1</v>
      </c>
      <c r="N526">
        <v>1</v>
      </c>
      <c r="O526">
        <v>198.03</v>
      </c>
      <c r="P526">
        <v>123.79</v>
      </c>
      <c r="Q526">
        <v>133.91</v>
      </c>
      <c r="R526">
        <v>155.71</v>
      </c>
      <c r="S526">
        <v>10.5</v>
      </c>
      <c r="T526">
        <v>-16.350000000000001</v>
      </c>
      <c r="U526">
        <v>10</v>
      </c>
      <c r="V526">
        <v>-15.57</v>
      </c>
      <c r="W526">
        <v>27.23</v>
      </c>
      <c r="X526">
        <v>47.01</v>
      </c>
      <c r="Y526">
        <v>5</v>
      </c>
      <c r="Z526">
        <v>2</v>
      </c>
      <c r="AA526" t="s">
        <v>942</v>
      </c>
    </row>
    <row r="527" spans="2:27">
      <c r="B527">
        <v>10052494</v>
      </c>
      <c r="C527">
        <v>400</v>
      </c>
      <c r="D527">
        <v>2</v>
      </c>
      <c r="E527">
        <v>40</v>
      </c>
      <c r="G527" t="s">
        <v>373</v>
      </c>
      <c r="I527" t="s">
        <v>528</v>
      </c>
      <c r="J527">
        <v>33049910</v>
      </c>
      <c r="K527">
        <v>3337871330255</v>
      </c>
      <c r="L527" t="s">
        <v>970</v>
      </c>
      <c r="M527">
        <v>1</v>
      </c>
      <c r="N527">
        <v>1</v>
      </c>
      <c r="O527">
        <v>121.82000000000001</v>
      </c>
      <c r="P527">
        <v>76.150000000000006</v>
      </c>
      <c r="Q527">
        <v>82.38</v>
      </c>
      <c r="R527">
        <v>95.79</v>
      </c>
      <c r="S527">
        <v>10.5</v>
      </c>
      <c r="T527">
        <v>-10.06</v>
      </c>
      <c r="U527">
        <v>10</v>
      </c>
      <c r="V527">
        <v>-9.58</v>
      </c>
      <c r="W527">
        <v>16.75</v>
      </c>
      <c r="X527">
        <v>28.92</v>
      </c>
      <c r="Y527">
        <v>6</v>
      </c>
      <c r="Z527">
        <v>2</v>
      </c>
      <c r="AA527" t="s">
        <v>942</v>
      </c>
    </row>
    <row r="528" spans="2:27">
      <c r="B528">
        <v>10052494</v>
      </c>
      <c r="C528">
        <v>400</v>
      </c>
      <c r="D528">
        <v>2</v>
      </c>
      <c r="E528">
        <v>40</v>
      </c>
      <c r="G528" t="s">
        <v>437</v>
      </c>
      <c r="I528" t="s">
        <v>562</v>
      </c>
      <c r="J528">
        <v>34012010</v>
      </c>
      <c r="K528">
        <v>3337871321888</v>
      </c>
      <c r="L528" t="s">
        <v>971</v>
      </c>
      <c r="M528">
        <v>1</v>
      </c>
      <c r="N528">
        <v>1</v>
      </c>
      <c r="O528">
        <v>51.36</v>
      </c>
      <c r="P528">
        <v>51.36</v>
      </c>
      <c r="Q528">
        <v>53.37</v>
      </c>
      <c r="R528">
        <v>57.39</v>
      </c>
      <c r="S528">
        <v>10.5</v>
      </c>
      <c r="T528">
        <v>-6.03</v>
      </c>
      <c r="Y528">
        <v>5</v>
      </c>
      <c r="Z528">
        <v>2</v>
      </c>
      <c r="AA528" t="s">
        <v>942</v>
      </c>
    </row>
    <row r="529" spans="2:27">
      <c r="B529">
        <v>10052494</v>
      </c>
      <c r="C529">
        <v>400</v>
      </c>
      <c r="D529">
        <v>2</v>
      </c>
      <c r="E529">
        <v>40</v>
      </c>
      <c r="G529" t="s">
        <v>171</v>
      </c>
      <c r="I529" t="s">
        <v>172</v>
      </c>
      <c r="J529">
        <v>33049910</v>
      </c>
      <c r="K529">
        <v>3337871321963</v>
      </c>
      <c r="L529" t="s">
        <v>972</v>
      </c>
      <c r="M529">
        <v>1</v>
      </c>
      <c r="N529">
        <v>1</v>
      </c>
      <c r="O529">
        <v>60.86999999999999</v>
      </c>
      <c r="P529">
        <v>38.049999999999997</v>
      </c>
      <c r="Q529">
        <v>41.17</v>
      </c>
      <c r="R529">
        <v>47.87</v>
      </c>
      <c r="S529">
        <v>10.5</v>
      </c>
      <c r="T529">
        <v>-5.03</v>
      </c>
      <c r="U529">
        <v>10</v>
      </c>
      <c r="V529">
        <v>-4.79</v>
      </c>
      <c r="W529">
        <v>8.3699999999999992</v>
      </c>
      <c r="X529">
        <v>14.45</v>
      </c>
      <c r="Y529">
        <v>5</v>
      </c>
      <c r="Z529">
        <v>2</v>
      </c>
      <c r="AA529" t="s">
        <v>942</v>
      </c>
    </row>
    <row r="530" spans="2:27">
      <c r="B530">
        <v>10052494</v>
      </c>
      <c r="C530">
        <v>400</v>
      </c>
      <c r="D530">
        <v>2</v>
      </c>
      <c r="E530">
        <v>40</v>
      </c>
      <c r="G530" t="s">
        <v>57</v>
      </c>
      <c r="I530" t="s">
        <v>515</v>
      </c>
      <c r="J530">
        <v>33049910</v>
      </c>
      <c r="K530">
        <v>3337871322083</v>
      </c>
      <c r="L530" t="s">
        <v>973</v>
      </c>
      <c r="M530">
        <v>1</v>
      </c>
      <c r="N530">
        <v>1</v>
      </c>
      <c r="O530">
        <v>152.32</v>
      </c>
      <c r="P530">
        <v>95.21</v>
      </c>
      <c r="Q530">
        <v>102.99</v>
      </c>
      <c r="R530">
        <v>119.76</v>
      </c>
      <c r="S530">
        <v>10.5</v>
      </c>
      <c r="T530">
        <v>-12.57</v>
      </c>
      <c r="U530">
        <v>10</v>
      </c>
      <c r="V530">
        <v>-11.98</v>
      </c>
      <c r="W530">
        <v>20.95</v>
      </c>
      <c r="X530">
        <v>36.159999999999997</v>
      </c>
      <c r="Y530">
        <v>5</v>
      </c>
      <c r="Z530">
        <v>2</v>
      </c>
      <c r="AA530" t="s">
        <v>942</v>
      </c>
    </row>
    <row r="531" spans="2:27">
      <c r="B531">
        <v>10052494</v>
      </c>
      <c r="C531">
        <v>400</v>
      </c>
      <c r="D531">
        <v>2</v>
      </c>
      <c r="E531">
        <v>40</v>
      </c>
      <c r="G531" t="s">
        <v>19</v>
      </c>
      <c r="I531" t="s">
        <v>517</v>
      </c>
      <c r="J531">
        <v>33072010</v>
      </c>
      <c r="K531">
        <v>3337871310592</v>
      </c>
      <c r="L531" t="s">
        <v>974</v>
      </c>
      <c r="M531">
        <v>1</v>
      </c>
      <c r="N531">
        <v>1</v>
      </c>
      <c r="O531">
        <v>53.39</v>
      </c>
      <c r="P531">
        <v>46.09</v>
      </c>
      <c r="Q531">
        <v>45.82</v>
      </c>
      <c r="R531">
        <v>53.28</v>
      </c>
      <c r="S531">
        <v>10.5</v>
      </c>
      <c r="T531">
        <v>-5.59</v>
      </c>
      <c r="U531">
        <v>3</v>
      </c>
      <c r="V531">
        <v>-1.6</v>
      </c>
      <c r="X531">
        <v>7.3</v>
      </c>
      <c r="Y531">
        <v>5</v>
      </c>
      <c r="Z531">
        <v>2</v>
      </c>
      <c r="AA531" t="s">
        <v>942</v>
      </c>
    </row>
    <row r="532" spans="2:27">
      <c r="B532">
        <v>10052494</v>
      </c>
      <c r="C532">
        <v>400</v>
      </c>
      <c r="D532">
        <v>2</v>
      </c>
      <c r="E532">
        <v>40</v>
      </c>
      <c r="G532" t="s">
        <v>401</v>
      </c>
      <c r="I532" t="s">
        <v>560</v>
      </c>
      <c r="J532">
        <v>34013000</v>
      </c>
      <c r="K532">
        <v>3337871323257</v>
      </c>
      <c r="L532" t="s">
        <v>975</v>
      </c>
      <c r="M532">
        <v>1</v>
      </c>
      <c r="N532">
        <v>1</v>
      </c>
      <c r="O532">
        <v>42.29</v>
      </c>
      <c r="P532">
        <v>42.29</v>
      </c>
      <c r="Q532">
        <v>43.94</v>
      </c>
      <c r="R532">
        <v>47.25</v>
      </c>
      <c r="S532">
        <v>10.5</v>
      </c>
      <c r="T532">
        <v>-4.96</v>
      </c>
      <c r="Y532">
        <v>5</v>
      </c>
      <c r="Z532">
        <v>2</v>
      </c>
      <c r="AA532" t="s">
        <v>942</v>
      </c>
    </row>
    <row r="533" spans="2:27">
      <c r="B533">
        <v>10052494</v>
      </c>
      <c r="C533">
        <v>400</v>
      </c>
      <c r="D533">
        <v>2</v>
      </c>
      <c r="E533">
        <v>40</v>
      </c>
      <c r="G533" t="s">
        <v>885</v>
      </c>
      <c r="I533" t="s">
        <v>202</v>
      </c>
      <c r="J533">
        <v>33049910</v>
      </c>
      <c r="K533">
        <v>3337871323561</v>
      </c>
      <c r="L533" t="s">
        <v>976</v>
      </c>
      <c r="M533">
        <v>1</v>
      </c>
      <c r="N533">
        <v>1</v>
      </c>
      <c r="O533">
        <v>137.07</v>
      </c>
      <c r="P533">
        <v>85.68</v>
      </c>
      <c r="Q533">
        <v>92.69</v>
      </c>
      <c r="R533">
        <v>107.78</v>
      </c>
      <c r="S533">
        <v>10.5</v>
      </c>
      <c r="T533">
        <v>-11.32</v>
      </c>
      <c r="U533">
        <v>10</v>
      </c>
      <c r="V533">
        <v>-10.78</v>
      </c>
      <c r="W533">
        <v>18.850000000000001</v>
      </c>
      <c r="X533">
        <v>32.54</v>
      </c>
      <c r="Y533">
        <v>5</v>
      </c>
      <c r="Z533">
        <v>2</v>
      </c>
      <c r="AA533" t="s">
        <v>942</v>
      </c>
    </row>
    <row r="534" spans="2:27">
      <c r="B534">
        <v>10052494</v>
      </c>
      <c r="C534">
        <v>400</v>
      </c>
      <c r="D534">
        <v>2</v>
      </c>
      <c r="E534">
        <v>40</v>
      </c>
      <c r="G534" t="s">
        <v>131</v>
      </c>
      <c r="I534" t="s">
        <v>525</v>
      </c>
      <c r="J534" t="s">
        <v>911</v>
      </c>
      <c r="K534">
        <v>3337871323783</v>
      </c>
      <c r="L534" t="s">
        <v>977</v>
      </c>
      <c r="M534">
        <v>1</v>
      </c>
      <c r="N534">
        <v>1</v>
      </c>
      <c r="O534">
        <v>79</v>
      </c>
      <c r="P534">
        <v>49.96</v>
      </c>
      <c r="Q534">
        <v>54.05</v>
      </c>
      <c r="R534">
        <v>62.85</v>
      </c>
      <c r="S534">
        <v>10.5</v>
      </c>
      <c r="T534">
        <v>-6.6</v>
      </c>
      <c r="U534">
        <v>10</v>
      </c>
      <c r="V534">
        <v>-6.29</v>
      </c>
      <c r="W534">
        <v>10.99</v>
      </c>
      <c r="X534">
        <v>18.05</v>
      </c>
      <c r="Y534">
        <v>5</v>
      </c>
      <c r="Z534">
        <v>2</v>
      </c>
      <c r="AA534" t="s">
        <v>942</v>
      </c>
    </row>
    <row r="535" spans="2:27">
      <c r="B535">
        <v>10052494</v>
      </c>
      <c r="C535">
        <v>400</v>
      </c>
      <c r="D535">
        <v>2</v>
      </c>
      <c r="E535">
        <v>40</v>
      </c>
      <c r="G535" t="s">
        <v>613</v>
      </c>
      <c r="I535" t="s">
        <v>138</v>
      </c>
      <c r="J535">
        <v>33051000</v>
      </c>
      <c r="K535">
        <v>3337871323806</v>
      </c>
      <c r="L535" t="s">
        <v>978</v>
      </c>
      <c r="M535">
        <v>1</v>
      </c>
      <c r="N535">
        <v>1</v>
      </c>
      <c r="O535">
        <v>57.230000000000004</v>
      </c>
      <c r="P535">
        <v>50.52</v>
      </c>
      <c r="Q535">
        <v>50.22</v>
      </c>
      <c r="R535">
        <v>58.4</v>
      </c>
      <c r="S535">
        <v>10.5</v>
      </c>
      <c r="T535">
        <v>-6.13</v>
      </c>
      <c r="U535">
        <v>3</v>
      </c>
      <c r="V535">
        <v>-1.75</v>
      </c>
      <c r="X535">
        <v>6.71</v>
      </c>
      <c r="Y535">
        <v>5</v>
      </c>
      <c r="Z535">
        <v>2</v>
      </c>
      <c r="AA535" t="s">
        <v>942</v>
      </c>
    </row>
    <row r="536" spans="2:27">
      <c r="B536">
        <v>10052494</v>
      </c>
      <c r="C536">
        <v>400</v>
      </c>
      <c r="D536">
        <v>2</v>
      </c>
      <c r="E536">
        <v>40</v>
      </c>
      <c r="G536" t="s">
        <v>162</v>
      </c>
      <c r="I536" t="s">
        <v>508</v>
      </c>
      <c r="J536">
        <v>33049910</v>
      </c>
      <c r="K536">
        <v>3337871308629</v>
      </c>
      <c r="L536" t="s">
        <v>979</v>
      </c>
      <c r="M536">
        <v>1</v>
      </c>
      <c r="N536">
        <v>1</v>
      </c>
      <c r="O536">
        <v>38.03</v>
      </c>
      <c r="P536">
        <v>23.77</v>
      </c>
      <c r="Q536">
        <v>25.71</v>
      </c>
      <c r="R536">
        <v>29.9</v>
      </c>
      <c r="S536">
        <v>10.5</v>
      </c>
      <c r="T536">
        <v>-3.14</v>
      </c>
      <c r="U536">
        <v>10</v>
      </c>
      <c r="V536">
        <v>-2.99</v>
      </c>
      <c r="W536">
        <v>5.23</v>
      </c>
      <c r="X536">
        <v>9.0299999999999994</v>
      </c>
      <c r="Y536">
        <v>5</v>
      </c>
      <c r="Z536">
        <v>2</v>
      </c>
      <c r="AA536" t="s">
        <v>942</v>
      </c>
    </row>
    <row r="537" spans="2:27">
      <c r="B537">
        <v>10052494</v>
      </c>
      <c r="C537">
        <v>400</v>
      </c>
      <c r="D537">
        <v>2</v>
      </c>
      <c r="E537">
        <v>40</v>
      </c>
      <c r="G537" t="s">
        <v>374</v>
      </c>
      <c r="I537" t="s">
        <v>542</v>
      </c>
      <c r="J537">
        <v>34013000</v>
      </c>
      <c r="K537">
        <v>3337871320980</v>
      </c>
      <c r="L537" t="s">
        <v>980</v>
      </c>
      <c r="M537">
        <v>1</v>
      </c>
      <c r="N537">
        <v>1</v>
      </c>
      <c r="O537">
        <v>48.33</v>
      </c>
      <c r="P537">
        <v>48.33</v>
      </c>
      <c r="Q537">
        <v>50.22</v>
      </c>
      <c r="R537">
        <v>54</v>
      </c>
      <c r="S537">
        <v>10.5</v>
      </c>
      <c r="T537">
        <v>-5.67</v>
      </c>
      <c r="Y537">
        <v>5</v>
      </c>
      <c r="Z537">
        <v>2</v>
      </c>
      <c r="AA537" t="s">
        <v>942</v>
      </c>
    </row>
    <row r="538" spans="2:27">
      <c r="B538">
        <v>10052494</v>
      </c>
      <c r="C538">
        <v>400</v>
      </c>
      <c r="D538">
        <v>2</v>
      </c>
      <c r="E538">
        <v>40</v>
      </c>
      <c r="G538" t="s">
        <v>399</v>
      </c>
      <c r="I538" t="s">
        <v>509</v>
      </c>
      <c r="J538">
        <v>33049910</v>
      </c>
      <c r="K538">
        <v>3337871320751</v>
      </c>
      <c r="L538" t="s">
        <v>981</v>
      </c>
      <c r="M538">
        <v>1</v>
      </c>
      <c r="N538">
        <v>1</v>
      </c>
      <c r="O538">
        <v>68.490000000000009</v>
      </c>
      <c r="P538">
        <v>42.81</v>
      </c>
      <c r="Q538">
        <v>46.32</v>
      </c>
      <c r="R538">
        <v>53.86</v>
      </c>
      <c r="S538">
        <v>10.5</v>
      </c>
      <c r="T538">
        <v>-5.66</v>
      </c>
      <c r="U538">
        <v>10</v>
      </c>
      <c r="V538">
        <v>-5.39</v>
      </c>
      <c r="W538">
        <v>9.42</v>
      </c>
      <c r="X538">
        <v>16.260000000000002</v>
      </c>
      <c r="Y538">
        <v>5</v>
      </c>
      <c r="Z538">
        <v>2</v>
      </c>
      <c r="AA538" t="s">
        <v>942</v>
      </c>
    </row>
    <row r="539" spans="2:27">
      <c r="B539">
        <v>10052494</v>
      </c>
      <c r="C539">
        <v>400</v>
      </c>
      <c r="D539">
        <v>2</v>
      </c>
      <c r="E539">
        <v>40</v>
      </c>
      <c r="G539" t="s">
        <v>429</v>
      </c>
      <c r="I539" t="s">
        <v>556</v>
      </c>
      <c r="J539">
        <v>33072010</v>
      </c>
      <c r="K539">
        <v>3337871324001</v>
      </c>
      <c r="L539" t="s">
        <v>982</v>
      </c>
      <c r="M539">
        <v>1</v>
      </c>
      <c r="N539">
        <v>1</v>
      </c>
      <c r="O539">
        <v>53.39</v>
      </c>
      <c r="P539">
        <v>46.09</v>
      </c>
      <c r="Q539">
        <v>45.82</v>
      </c>
      <c r="R539">
        <v>53.28</v>
      </c>
      <c r="S539">
        <v>10.5</v>
      </c>
      <c r="T539">
        <v>-5.59</v>
      </c>
      <c r="U539">
        <v>3</v>
      </c>
      <c r="V539">
        <v>-1.6</v>
      </c>
      <c r="X539">
        <v>7.3</v>
      </c>
      <c r="Y539">
        <v>5</v>
      </c>
      <c r="Z539">
        <v>2</v>
      </c>
      <c r="AA539" t="s">
        <v>942</v>
      </c>
    </row>
    <row r="540" spans="2:27">
      <c r="B540">
        <v>10052494</v>
      </c>
      <c r="C540">
        <v>400</v>
      </c>
      <c r="D540">
        <v>2</v>
      </c>
      <c r="E540">
        <v>40</v>
      </c>
      <c r="G540" t="s">
        <v>334</v>
      </c>
      <c r="I540" t="s">
        <v>530</v>
      </c>
      <c r="J540">
        <v>33049910</v>
      </c>
      <c r="K540">
        <v>3337871316594</v>
      </c>
      <c r="L540" t="s">
        <v>983</v>
      </c>
      <c r="M540">
        <v>1</v>
      </c>
      <c r="N540">
        <v>1</v>
      </c>
      <c r="O540">
        <v>121.82000000000001</v>
      </c>
      <c r="P540">
        <v>76.150000000000006</v>
      </c>
      <c r="Q540">
        <v>82.38</v>
      </c>
      <c r="R540">
        <v>95.79</v>
      </c>
      <c r="S540">
        <v>10.5</v>
      </c>
      <c r="T540">
        <v>-10.06</v>
      </c>
      <c r="U540">
        <v>10</v>
      </c>
      <c r="V540">
        <v>-9.58</v>
      </c>
      <c r="W540">
        <v>16.75</v>
      </c>
      <c r="X540">
        <v>28.92</v>
      </c>
      <c r="Y540">
        <v>5</v>
      </c>
      <c r="Z540">
        <v>2</v>
      </c>
      <c r="AA540" t="s">
        <v>942</v>
      </c>
    </row>
    <row r="541" spans="2:27">
      <c r="B541">
        <v>10052494</v>
      </c>
      <c r="C541">
        <v>400</v>
      </c>
      <c r="D541">
        <v>2</v>
      </c>
      <c r="E541">
        <v>40</v>
      </c>
      <c r="G541" t="s">
        <v>336</v>
      </c>
      <c r="I541" t="s">
        <v>531</v>
      </c>
      <c r="J541">
        <v>33049910</v>
      </c>
      <c r="K541">
        <v>3337871316600</v>
      </c>
      <c r="L541" t="s">
        <v>984</v>
      </c>
      <c r="M541">
        <v>1</v>
      </c>
      <c r="N541">
        <v>1</v>
      </c>
      <c r="O541">
        <v>121.82000000000001</v>
      </c>
      <c r="P541">
        <v>76.150000000000006</v>
      </c>
      <c r="Q541">
        <v>82.38</v>
      </c>
      <c r="R541">
        <v>95.79</v>
      </c>
      <c r="S541">
        <v>10.5</v>
      </c>
      <c r="T541">
        <v>-10.06</v>
      </c>
      <c r="U541">
        <v>10</v>
      </c>
      <c r="V541">
        <v>-9.58</v>
      </c>
      <c r="W541">
        <v>16.75</v>
      </c>
      <c r="X541">
        <v>28.92</v>
      </c>
      <c r="Y541">
        <v>5</v>
      </c>
      <c r="Z541">
        <v>2</v>
      </c>
      <c r="AA541" t="s">
        <v>942</v>
      </c>
    </row>
    <row r="542" spans="2:27">
      <c r="B542">
        <v>10052494</v>
      </c>
      <c r="C542">
        <v>400</v>
      </c>
      <c r="D542">
        <v>2</v>
      </c>
      <c r="E542">
        <v>40</v>
      </c>
      <c r="G542" t="s">
        <v>338</v>
      </c>
      <c r="I542" t="s">
        <v>532</v>
      </c>
      <c r="J542">
        <v>33049910</v>
      </c>
      <c r="K542">
        <v>3337871316617</v>
      </c>
      <c r="L542" t="s">
        <v>985</v>
      </c>
      <c r="M542">
        <v>1</v>
      </c>
      <c r="N542">
        <v>1</v>
      </c>
      <c r="O542">
        <v>121.82000000000001</v>
      </c>
      <c r="P542">
        <v>76.150000000000006</v>
      </c>
      <c r="Q542">
        <v>82.38</v>
      </c>
      <c r="R542">
        <v>95.79</v>
      </c>
      <c r="S542">
        <v>10.5</v>
      </c>
      <c r="T542">
        <v>-10.06</v>
      </c>
      <c r="U542">
        <v>10</v>
      </c>
      <c r="V542">
        <v>-9.58</v>
      </c>
      <c r="W542">
        <v>16.75</v>
      </c>
      <c r="X542">
        <v>28.92</v>
      </c>
      <c r="Y542">
        <v>5</v>
      </c>
      <c r="Z542">
        <v>2</v>
      </c>
      <c r="AA542" t="s">
        <v>942</v>
      </c>
    </row>
    <row r="543" spans="2:27">
      <c r="B543">
        <v>10052494</v>
      </c>
      <c r="C543">
        <v>400</v>
      </c>
      <c r="D543">
        <v>2</v>
      </c>
      <c r="E543">
        <v>40</v>
      </c>
      <c r="G543" t="s">
        <v>402</v>
      </c>
      <c r="I543" t="s">
        <v>551</v>
      </c>
      <c r="J543">
        <v>33049910</v>
      </c>
      <c r="K543">
        <v>3337871316624</v>
      </c>
      <c r="L543" t="s">
        <v>986</v>
      </c>
      <c r="M543">
        <v>1</v>
      </c>
      <c r="N543">
        <v>1</v>
      </c>
      <c r="O543">
        <v>121.82000000000001</v>
      </c>
      <c r="P543">
        <v>76.150000000000006</v>
      </c>
      <c r="Q543">
        <v>82.38</v>
      </c>
      <c r="R543">
        <v>95.79</v>
      </c>
      <c r="S543">
        <v>10.5</v>
      </c>
      <c r="T543">
        <v>-10.06</v>
      </c>
      <c r="U543">
        <v>10</v>
      </c>
      <c r="V543">
        <v>-9.58</v>
      </c>
      <c r="W543">
        <v>16.75</v>
      </c>
      <c r="X543">
        <v>28.92</v>
      </c>
      <c r="Y543">
        <v>5</v>
      </c>
      <c r="Z543">
        <v>2</v>
      </c>
      <c r="AA543" t="s">
        <v>942</v>
      </c>
    </row>
    <row r="544" spans="2:27">
      <c r="B544">
        <v>10052494</v>
      </c>
      <c r="C544">
        <v>400</v>
      </c>
      <c r="D544">
        <v>2</v>
      </c>
      <c r="E544">
        <v>40</v>
      </c>
      <c r="G544" t="s">
        <v>340</v>
      </c>
      <c r="I544" t="s">
        <v>533</v>
      </c>
      <c r="J544">
        <v>33049910</v>
      </c>
      <c r="K544">
        <v>3337871316631</v>
      </c>
      <c r="L544" t="s">
        <v>987</v>
      </c>
      <c r="M544">
        <v>1</v>
      </c>
      <c r="N544">
        <v>1</v>
      </c>
      <c r="O544">
        <v>121.82000000000001</v>
      </c>
      <c r="P544">
        <v>76.150000000000006</v>
      </c>
      <c r="Q544">
        <v>82.38</v>
      </c>
      <c r="R544">
        <v>95.79</v>
      </c>
      <c r="S544">
        <v>10.5</v>
      </c>
      <c r="T544">
        <v>-10.06</v>
      </c>
      <c r="U544">
        <v>10</v>
      </c>
      <c r="V544">
        <v>-9.58</v>
      </c>
      <c r="W544">
        <v>16.75</v>
      </c>
      <c r="X544">
        <v>28.92</v>
      </c>
      <c r="Y544">
        <v>5</v>
      </c>
      <c r="Z544">
        <v>2</v>
      </c>
      <c r="AA544" t="s">
        <v>942</v>
      </c>
    </row>
    <row r="545" spans="2:27">
      <c r="B545">
        <v>10052494</v>
      </c>
      <c r="C545">
        <v>400</v>
      </c>
      <c r="D545">
        <v>2</v>
      </c>
      <c r="E545">
        <v>40</v>
      </c>
      <c r="G545" t="s">
        <v>332</v>
      </c>
      <c r="I545" t="s">
        <v>529</v>
      </c>
      <c r="J545">
        <v>33049100</v>
      </c>
      <c r="K545">
        <v>3337871311582</v>
      </c>
      <c r="L545" t="s">
        <v>1038</v>
      </c>
      <c r="M545">
        <v>1</v>
      </c>
      <c r="N545">
        <v>1</v>
      </c>
      <c r="O545">
        <v>134.87</v>
      </c>
      <c r="P545">
        <v>83.3</v>
      </c>
      <c r="Q545">
        <v>90.11</v>
      </c>
      <c r="R545">
        <v>104.78</v>
      </c>
      <c r="S545">
        <v>10.5</v>
      </c>
      <c r="T545">
        <v>-11</v>
      </c>
      <c r="U545">
        <v>10</v>
      </c>
      <c r="V545">
        <v>-10.48</v>
      </c>
      <c r="W545">
        <v>18.329999999999998</v>
      </c>
      <c r="X545">
        <v>33.24</v>
      </c>
      <c r="Y545">
        <v>5</v>
      </c>
      <c r="Z545">
        <v>2</v>
      </c>
      <c r="AA545" t="s">
        <v>942</v>
      </c>
    </row>
    <row r="546" spans="2:27">
      <c r="B546">
        <v>10052494</v>
      </c>
      <c r="C546">
        <v>400</v>
      </c>
      <c r="D546">
        <v>2</v>
      </c>
      <c r="E546">
        <v>40</v>
      </c>
      <c r="G546" t="s">
        <v>177</v>
      </c>
      <c r="I546" t="s">
        <v>514</v>
      </c>
      <c r="J546">
        <v>33049910</v>
      </c>
      <c r="K546">
        <v>3337871324476</v>
      </c>
      <c r="L546" t="s">
        <v>988</v>
      </c>
      <c r="M546">
        <v>1</v>
      </c>
      <c r="N546">
        <v>1</v>
      </c>
      <c r="O546">
        <v>163.73999999999998</v>
      </c>
      <c r="P546">
        <v>102.35</v>
      </c>
      <c r="Q546">
        <v>110.72</v>
      </c>
      <c r="R546">
        <v>128.74</v>
      </c>
      <c r="S546">
        <v>10.5</v>
      </c>
      <c r="T546">
        <v>-13.52</v>
      </c>
      <c r="U546">
        <v>10</v>
      </c>
      <c r="V546">
        <v>-12.87</v>
      </c>
      <c r="W546">
        <v>22.52</v>
      </c>
      <c r="X546">
        <v>38.869999999999997</v>
      </c>
      <c r="Y546">
        <v>5</v>
      </c>
      <c r="Z546">
        <v>2</v>
      </c>
      <c r="AA546" t="s">
        <v>942</v>
      </c>
    </row>
    <row r="547" spans="2:27">
      <c r="B547">
        <v>10052494</v>
      </c>
      <c r="C547">
        <v>400</v>
      </c>
      <c r="D547">
        <v>2</v>
      </c>
      <c r="E547">
        <v>40</v>
      </c>
      <c r="G547" t="s">
        <v>428</v>
      </c>
      <c r="I547" t="s">
        <v>555</v>
      </c>
      <c r="J547">
        <v>33072010</v>
      </c>
      <c r="K547">
        <v>3337871320300</v>
      </c>
      <c r="L547" t="s">
        <v>989</v>
      </c>
      <c r="M547">
        <v>1</v>
      </c>
      <c r="N547">
        <v>1</v>
      </c>
      <c r="O547">
        <v>53.39</v>
      </c>
      <c r="P547">
        <v>46.09</v>
      </c>
      <c r="Q547">
        <v>45.82</v>
      </c>
      <c r="R547">
        <v>53.28</v>
      </c>
      <c r="S547">
        <v>10.5</v>
      </c>
      <c r="T547">
        <v>-5.59</v>
      </c>
      <c r="U547">
        <v>3</v>
      </c>
      <c r="V547">
        <v>-1.6</v>
      </c>
      <c r="X547">
        <v>7.3</v>
      </c>
      <c r="Y547">
        <v>5</v>
      </c>
      <c r="Z547">
        <v>2</v>
      </c>
      <c r="AA547" t="s">
        <v>942</v>
      </c>
    </row>
    <row r="548" spans="2:27">
      <c r="B548">
        <v>10052494</v>
      </c>
      <c r="C548">
        <v>400</v>
      </c>
      <c r="D548">
        <v>2</v>
      </c>
      <c r="E548">
        <v>40</v>
      </c>
      <c r="G548" t="s">
        <v>60</v>
      </c>
      <c r="I548" t="s">
        <v>518</v>
      </c>
      <c r="J548">
        <v>33072010</v>
      </c>
      <c r="K548">
        <v>3337871320324</v>
      </c>
      <c r="L548" t="s">
        <v>990</v>
      </c>
      <c r="M548">
        <v>1</v>
      </c>
      <c r="N548">
        <v>1</v>
      </c>
      <c r="O548">
        <v>53.39</v>
      </c>
      <c r="P548">
        <v>46.09</v>
      </c>
      <c r="Q548">
        <v>45.82</v>
      </c>
      <c r="R548">
        <v>53.28</v>
      </c>
      <c r="S548">
        <v>10.5</v>
      </c>
      <c r="T548">
        <v>-5.59</v>
      </c>
      <c r="U548">
        <v>3</v>
      </c>
      <c r="V548">
        <v>-1.6</v>
      </c>
      <c r="X548">
        <v>7.3</v>
      </c>
      <c r="Y548">
        <v>5</v>
      </c>
      <c r="Z548">
        <v>2</v>
      </c>
      <c r="AA548" t="s">
        <v>942</v>
      </c>
    </row>
    <row r="549" spans="2:27">
      <c r="B549">
        <v>10052494</v>
      </c>
      <c r="C549">
        <v>400</v>
      </c>
      <c r="D549">
        <v>2</v>
      </c>
      <c r="E549">
        <v>40</v>
      </c>
      <c r="G549" t="s">
        <v>430</v>
      </c>
      <c r="I549" t="s">
        <v>557</v>
      </c>
      <c r="J549">
        <v>33072090</v>
      </c>
      <c r="K549">
        <v>3337871310455</v>
      </c>
      <c r="L549" t="s">
        <v>991</v>
      </c>
      <c r="M549">
        <v>1</v>
      </c>
      <c r="N549">
        <v>1</v>
      </c>
      <c r="O549">
        <v>53.5</v>
      </c>
      <c r="P549">
        <v>46.09</v>
      </c>
      <c r="Q549">
        <v>45.82</v>
      </c>
      <c r="R549">
        <v>53.28</v>
      </c>
      <c r="S549">
        <v>10.5</v>
      </c>
      <c r="T549">
        <v>-5.59</v>
      </c>
      <c r="U549">
        <v>3</v>
      </c>
      <c r="V549">
        <v>-1.6</v>
      </c>
      <c r="X549">
        <v>7.41</v>
      </c>
      <c r="Y549">
        <v>5</v>
      </c>
      <c r="Z549">
        <v>2</v>
      </c>
      <c r="AA549" t="s">
        <v>942</v>
      </c>
    </row>
    <row r="550" spans="2:27">
      <c r="B550">
        <v>10052494</v>
      </c>
      <c r="C550">
        <v>400</v>
      </c>
      <c r="D550">
        <v>2</v>
      </c>
      <c r="E550">
        <v>40</v>
      </c>
      <c r="G550" t="s">
        <v>348</v>
      </c>
      <c r="I550" t="s">
        <v>537</v>
      </c>
      <c r="J550">
        <v>33049910</v>
      </c>
      <c r="K550">
        <v>3337871324780</v>
      </c>
      <c r="L550" t="s">
        <v>992</v>
      </c>
      <c r="M550">
        <v>1</v>
      </c>
      <c r="N550">
        <v>1</v>
      </c>
      <c r="O550">
        <v>137.07</v>
      </c>
      <c r="P550">
        <v>85.68</v>
      </c>
      <c r="Q550">
        <v>92.69</v>
      </c>
      <c r="R550">
        <v>107.78</v>
      </c>
      <c r="S550">
        <v>10.5</v>
      </c>
      <c r="T550">
        <v>-11.32</v>
      </c>
      <c r="U550">
        <v>10</v>
      </c>
      <c r="V550">
        <v>-10.78</v>
      </c>
      <c r="W550">
        <v>18.850000000000001</v>
      </c>
      <c r="X550">
        <v>32.54</v>
      </c>
      <c r="Y550">
        <v>6</v>
      </c>
      <c r="Z550">
        <v>2</v>
      </c>
      <c r="AA550" t="s">
        <v>942</v>
      </c>
    </row>
    <row r="551" spans="2:27">
      <c r="B551">
        <v>10052494</v>
      </c>
      <c r="C551">
        <v>400</v>
      </c>
      <c r="D551">
        <v>2</v>
      </c>
      <c r="E551">
        <v>40</v>
      </c>
      <c r="G551" t="s">
        <v>350</v>
      </c>
      <c r="I551" t="s">
        <v>538</v>
      </c>
      <c r="J551">
        <v>33049910</v>
      </c>
      <c r="K551">
        <v>3337871324810</v>
      </c>
      <c r="L551" t="s">
        <v>993</v>
      </c>
      <c r="M551">
        <v>1</v>
      </c>
      <c r="N551">
        <v>1</v>
      </c>
      <c r="O551">
        <v>114.21</v>
      </c>
      <c r="P551">
        <v>71.39</v>
      </c>
      <c r="Q551">
        <v>77.23</v>
      </c>
      <c r="R551">
        <v>89.8</v>
      </c>
      <c r="S551">
        <v>10.5</v>
      </c>
      <c r="T551">
        <v>-9.43</v>
      </c>
      <c r="U551">
        <v>10</v>
      </c>
      <c r="V551">
        <v>-8.98</v>
      </c>
      <c r="W551">
        <v>15.71</v>
      </c>
      <c r="X551">
        <v>27.11</v>
      </c>
      <c r="Y551">
        <v>5</v>
      </c>
      <c r="Z551">
        <v>2</v>
      </c>
      <c r="AA551" t="s">
        <v>942</v>
      </c>
    </row>
    <row r="552" spans="2:27">
      <c r="B552">
        <v>10052494</v>
      </c>
      <c r="C552">
        <v>400</v>
      </c>
      <c r="D552">
        <v>2</v>
      </c>
      <c r="E552">
        <v>40</v>
      </c>
      <c r="G552" t="s">
        <v>352</v>
      </c>
      <c r="I552" t="s">
        <v>539</v>
      </c>
      <c r="J552">
        <v>33049910</v>
      </c>
      <c r="K552">
        <v>3337871324827</v>
      </c>
      <c r="L552" t="s">
        <v>994</v>
      </c>
      <c r="M552">
        <v>1</v>
      </c>
      <c r="N552">
        <v>1</v>
      </c>
      <c r="O552">
        <v>114.21</v>
      </c>
      <c r="P552">
        <v>71.39</v>
      </c>
      <c r="Q552">
        <v>77.23</v>
      </c>
      <c r="R552">
        <v>89.8</v>
      </c>
      <c r="S552">
        <v>10.5</v>
      </c>
      <c r="T552">
        <v>-9.43</v>
      </c>
      <c r="U552">
        <v>10</v>
      </c>
      <c r="V552">
        <v>-8.98</v>
      </c>
      <c r="W552">
        <v>15.71</v>
      </c>
      <c r="X552">
        <v>27.11</v>
      </c>
      <c r="Y552">
        <v>5</v>
      </c>
      <c r="Z552">
        <v>2</v>
      </c>
      <c r="AA552" t="s">
        <v>942</v>
      </c>
    </row>
    <row r="553" spans="2:27">
      <c r="B553">
        <v>10052494</v>
      </c>
      <c r="C553">
        <v>400</v>
      </c>
      <c r="D553">
        <v>2</v>
      </c>
      <c r="E553">
        <v>40</v>
      </c>
      <c r="G553" t="s">
        <v>406</v>
      </c>
      <c r="I553" t="s">
        <v>715</v>
      </c>
      <c r="J553">
        <v>33049910</v>
      </c>
      <c r="K553">
        <v>3337871324841</v>
      </c>
      <c r="L553" t="s">
        <v>995</v>
      </c>
      <c r="M553">
        <v>1</v>
      </c>
      <c r="N553">
        <v>1</v>
      </c>
      <c r="O553">
        <v>114.21</v>
      </c>
      <c r="P553">
        <v>71.39</v>
      </c>
      <c r="Q553">
        <v>77.23</v>
      </c>
      <c r="R553">
        <v>89.8</v>
      </c>
      <c r="S553">
        <v>10.5</v>
      </c>
      <c r="T553">
        <v>-9.43</v>
      </c>
      <c r="U553">
        <v>10</v>
      </c>
      <c r="V553">
        <v>-8.98</v>
      </c>
      <c r="W553">
        <v>15.71</v>
      </c>
      <c r="X553">
        <v>27.11</v>
      </c>
      <c r="Y553">
        <v>5</v>
      </c>
      <c r="Z553">
        <v>2</v>
      </c>
      <c r="AA553" t="s">
        <v>942</v>
      </c>
    </row>
    <row r="554" spans="2:27">
      <c r="B554">
        <v>10052494</v>
      </c>
      <c r="C554">
        <v>400</v>
      </c>
      <c r="D554">
        <v>2</v>
      </c>
      <c r="E554">
        <v>40</v>
      </c>
      <c r="G554" t="s">
        <v>356</v>
      </c>
      <c r="I554" t="s">
        <v>541</v>
      </c>
      <c r="J554">
        <v>33049910</v>
      </c>
      <c r="K554">
        <v>3337871324858</v>
      </c>
      <c r="L554" t="s">
        <v>995</v>
      </c>
      <c r="M554">
        <v>1</v>
      </c>
      <c r="N554">
        <v>1</v>
      </c>
      <c r="O554">
        <v>114.21</v>
      </c>
      <c r="P554">
        <v>71.39</v>
      </c>
      <c r="Q554">
        <v>77.23</v>
      </c>
      <c r="R554">
        <v>89.8</v>
      </c>
      <c r="S554">
        <v>10.5</v>
      </c>
      <c r="T554">
        <v>-9.43</v>
      </c>
      <c r="U554">
        <v>10</v>
      </c>
      <c r="V554">
        <v>-8.98</v>
      </c>
      <c r="W554">
        <v>15.71</v>
      </c>
      <c r="X554">
        <v>27.11</v>
      </c>
      <c r="Y554">
        <v>5</v>
      </c>
      <c r="Z554">
        <v>2</v>
      </c>
      <c r="AA554" t="s">
        <v>942</v>
      </c>
    </row>
    <row r="555" spans="2:27">
      <c r="B555">
        <v>10052494</v>
      </c>
      <c r="C555">
        <v>400</v>
      </c>
      <c r="D555">
        <v>2</v>
      </c>
      <c r="E555">
        <v>40</v>
      </c>
      <c r="G555" t="s">
        <v>195</v>
      </c>
      <c r="I555" t="s">
        <v>521</v>
      </c>
      <c r="J555">
        <v>33072010</v>
      </c>
      <c r="K555">
        <v>3337871320362</v>
      </c>
      <c r="L555" t="s">
        <v>996</v>
      </c>
      <c r="M555">
        <v>1</v>
      </c>
      <c r="N555">
        <v>1</v>
      </c>
      <c r="O555">
        <v>51.2</v>
      </c>
      <c r="P555">
        <v>44.2</v>
      </c>
      <c r="Q555">
        <v>43.94</v>
      </c>
      <c r="R555">
        <v>51.09</v>
      </c>
      <c r="S555">
        <v>10.5</v>
      </c>
      <c r="T555">
        <v>-5.36</v>
      </c>
      <c r="U555">
        <v>3</v>
      </c>
      <c r="V555">
        <v>-1.53</v>
      </c>
      <c r="X555">
        <v>7</v>
      </c>
      <c r="Y555">
        <v>5</v>
      </c>
      <c r="Z555">
        <v>2</v>
      </c>
      <c r="AA555" t="s">
        <v>942</v>
      </c>
    </row>
    <row r="556" spans="2:27">
      <c r="B556">
        <v>10052494</v>
      </c>
      <c r="C556">
        <v>400</v>
      </c>
      <c r="D556">
        <v>2</v>
      </c>
      <c r="E556">
        <v>40</v>
      </c>
      <c r="G556" t="s">
        <v>181</v>
      </c>
      <c r="I556" t="s">
        <v>519</v>
      </c>
      <c r="J556">
        <v>33072010</v>
      </c>
      <c r="K556">
        <v>3337871325671</v>
      </c>
      <c r="L556" t="s">
        <v>997</v>
      </c>
      <c r="M556">
        <v>1</v>
      </c>
      <c r="N556">
        <v>1</v>
      </c>
      <c r="O556">
        <v>53.39</v>
      </c>
      <c r="P556">
        <v>46.09</v>
      </c>
      <c r="Q556">
        <v>45.82</v>
      </c>
      <c r="R556">
        <v>53.28</v>
      </c>
      <c r="S556">
        <v>10.5</v>
      </c>
      <c r="T556">
        <v>-5.59</v>
      </c>
      <c r="U556">
        <v>3</v>
      </c>
      <c r="V556">
        <v>-1.6</v>
      </c>
      <c r="X556">
        <v>7.3</v>
      </c>
      <c r="Y556">
        <v>5</v>
      </c>
      <c r="Z556">
        <v>2</v>
      </c>
      <c r="AA556" t="s">
        <v>942</v>
      </c>
    </row>
    <row r="557" spans="2:27">
      <c r="B557">
        <v>10052494</v>
      </c>
      <c r="C557">
        <v>400</v>
      </c>
      <c r="D557">
        <v>2</v>
      </c>
      <c r="E557">
        <v>40</v>
      </c>
      <c r="G557" t="s">
        <v>884</v>
      </c>
      <c r="I557" t="s">
        <v>543</v>
      </c>
      <c r="J557">
        <v>33049910</v>
      </c>
      <c r="K557">
        <v>3337875414111</v>
      </c>
      <c r="L557" t="s">
        <v>998</v>
      </c>
      <c r="M557">
        <v>1</v>
      </c>
      <c r="N557">
        <v>1</v>
      </c>
      <c r="O557">
        <v>76.12</v>
      </c>
      <c r="P557">
        <v>47.58</v>
      </c>
      <c r="Q557">
        <v>51.47</v>
      </c>
      <c r="R557">
        <v>59.85</v>
      </c>
      <c r="S557">
        <v>10.5</v>
      </c>
      <c r="T557">
        <v>-6.28</v>
      </c>
      <c r="U557">
        <v>10</v>
      </c>
      <c r="V557">
        <v>-5.99</v>
      </c>
      <c r="W557">
        <v>10.47</v>
      </c>
      <c r="X557">
        <v>18.07</v>
      </c>
      <c r="Y557">
        <v>5</v>
      </c>
      <c r="Z557">
        <v>2</v>
      </c>
      <c r="AA557" t="s">
        <v>942</v>
      </c>
    </row>
    <row r="558" spans="2:27">
      <c r="B558">
        <v>10052494</v>
      </c>
      <c r="C558">
        <v>400</v>
      </c>
      <c r="D558">
        <v>2</v>
      </c>
      <c r="E558">
        <v>40</v>
      </c>
      <c r="G558" t="s">
        <v>697</v>
      </c>
      <c r="I558" t="s">
        <v>698</v>
      </c>
      <c r="J558">
        <v>33049910</v>
      </c>
      <c r="K558">
        <v>3337875483940</v>
      </c>
      <c r="L558" t="s">
        <v>999</v>
      </c>
      <c r="M558">
        <v>1</v>
      </c>
      <c r="N558">
        <v>1</v>
      </c>
      <c r="O558">
        <v>194.23000000000002</v>
      </c>
      <c r="P558">
        <v>121.41</v>
      </c>
      <c r="Q558">
        <v>131.33000000000001</v>
      </c>
      <c r="R558">
        <v>152.71</v>
      </c>
      <c r="S558">
        <v>10.5</v>
      </c>
      <c r="T558">
        <v>-16.03</v>
      </c>
      <c r="U558">
        <v>10</v>
      </c>
      <c r="V558">
        <v>-15.27</v>
      </c>
      <c r="W558">
        <v>26.71</v>
      </c>
      <c r="X558">
        <v>46.11</v>
      </c>
      <c r="Y558">
        <v>5</v>
      </c>
      <c r="Z558">
        <v>2</v>
      </c>
      <c r="AA558" t="s">
        <v>942</v>
      </c>
    </row>
    <row r="559" spans="2:27">
      <c r="B559">
        <v>10052494</v>
      </c>
      <c r="C559">
        <v>400</v>
      </c>
      <c r="D559">
        <v>2</v>
      </c>
      <c r="E559">
        <v>40</v>
      </c>
      <c r="G559" t="s">
        <v>888</v>
      </c>
      <c r="I559" t="s">
        <v>748</v>
      </c>
      <c r="J559">
        <v>33049910</v>
      </c>
      <c r="K559">
        <v>3337875492812</v>
      </c>
      <c r="L559" t="s">
        <v>1000</v>
      </c>
      <c r="M559">
        <v>1</v>
      </c>
      <c r="N559">
        <v>1</v>
      </c>
      <c r="O559">
        <v>121.82000000000001</v>
      </c>
      <c r="P559">
        <v>76.150000000000006</v>
      </c>
      <c r="Q559">
        <v>82.38</v>
      </c>
      <c r="R559">
        <v>95.79</v>
      </c>
      <c r="S559">
        <v>10.5</v>
      </c>
      <c r="T559">
        <v>-10.06</v>
      </c>
      <c r="U559">
        <v>10</v>
      </c>
      <c r="V559">
        <v>-9.58</v>
      </c>
      <c r="W559">
        <v>16.75</v>
      </c>
      <c r="X559">
        <v>28.92</v>
      </c>
      <c r="Y559">
        <v>6</v>
      </c>
      <c r="Z559">
        <v>2</v>
      </c>
      <c r="AA559" t="s">
        <v>942</v>
      </c>
    </row>
    <row r="560" spans="2:27">
      <c r="B560">
        <v>10052494</v>
      </c>
      <c r="C560">
        <v>400</v>
      </c>
      <c r="D560">
        <v>2</v>
      </c>
      <c r="E560">
        <v>40</v>
      </c>
      <c r="G560" t="s">
        <v>764</v>
      </c>
      <c r="I560" t="s">
        <v>765</v>
      </c>
      <c r="J560">
        <v>33049910</v>
      </c>
      <c r="K560">
        <v>3337875533713</v>
      </c>
      <c r="L560" t="s">
        <v>1001</v>
      </c>
      <c r="M560">
        <v>8</v>
      </c>
      <c r="N560">
        <v>8</v>
      </c>
      <c r="O560">
        <v>15.17</v>
      </c>
      <c r="P560">
        <v>9.48</v>
      </c>
      <c r="Q560">
        <v>10.25</v>
      </c>
      <c r="R560">
        <v>11.92</v>
      </c>
      <c r="S560">
        <v>10.5</v>
      </c>
      <c r="T560">
        <v>-1.25</v>
      </c>
      <c r="U560">
        <v>10</v>
      </c>
      <c r="V560">
        <v>-1.19</v>
      </c>
      <c r="W560">
        <v>2.09</v>
      </c>
      <c r="X560">
        <v>3.6</v>
      </c>
      <c r="Y560">
        <v>3</v>
      </c>
      <c r="Z560">
        <v>2</v>
      </c>
      <c r="AA560" t="s">
        <v>942</v>
      </c>
    </row>
    <row r="561" spans="2:27">
      <c r="B561">
        <v>10052494</v>
      </c>
      <c r="C561">
        <v>400</v>
      </c>
      <c r="D561">
        <v>2</v>
      </c>
      <c r="E561">
        <v>40</v>
      </c>
      <c r="G561" t="s">
        <v>766</v>
      </c>
      <c r="I561" t="s">
        <v>769</v>
      </c>
      <c r="J561">
        <v>33049910</v>
      </c>
      <c r="K561">
        <v>3337875533768</v>
      </c>
      <c r="L561" t="s">
        <v>1002</v>
      </c>
      <c r="M561">
        <v>8</v>
      </c>
      <c r="N561">
        <v>8</v>
      </c>
      <c r="O561">
        <v>15.17</v>
      </c>
      <c r="P561">
        <v>9.48</v>
      </c>
      <c r="Q561">
        <v>10.25</v>
      </c>
      <c r="R561">
        <v>11.92</v>
      </c>
      <c r="S561">
        <v>10.5</v>
      </c>
      <c r="T561">
        <v>-1.25</v>
      </c>
      <c r="U561">
        <v>10</v>
      </c>
      <c r="V561">
        <v>-1.19</v>
      </c>
      <c r="W561">
        <v>2.09</v>
      </c>
      <c r="X561">
        <v>3.6</v>
      </c>
      <c r="Y561">
        <v>3</v>
      </c>
      <c r="Z561">
        <v>2</v>
      </c>
      <c r="AA561" t="s">
        <v>942</v>
      </c>
    </row>
    <row r="562" spans="2:27">
      <c r="B562">
        <v>10052494</v>
      </c>
      <c r="C562">
        <v>400</v>
      </c>
      <c r="D562">
        <v>2</v>
      </c>
      <c r="E562">
        <v>40</v>
      </c>
      <c r="G562" t="s">
        <v>768</v>
      </c>
      <c r="I562" t="s">
        <v>767</v>
      </c>
      <c r="J562">
        <v>33049910</v>
      </c>
      <c r="K562">
        <v>3337875533799</v>
      </c>
      <c r="L562" t="s">
        <v>1003</v>
      </c>
      <c r="M562">
        <v>8</v>
      </c>
      <c r="N562">
        <v>8</v>
      </c>
      <c r="O562">
        <v>15.17</v>
      </c>
      <c r="P562">
        <v>9.48</v>
      </c>
      <c r="Q562">
        <v>10.25</v>
      </c>
      <c r="R562">
        <v>11.92</v>
      </c>
      <c r="S562">
        <v>10.5</v>
      </c>
      <c r="T562">
        <v>-1.25</v>
      </c>
      <c r="U562">
        <v>10</v>
      </c>
      <c r="V562">
        <v>-1.19</v>
      </c>
      <c r="W562">
        <v>2.09</v>
      </c>
      <c r="X562">
        <v>3.6</v>
      </c>
      <c r="Y562">
        <v>3</v>
      </c>
      <c r="Z562">
        <v>2</v>
      </c>
      <c r="AA562" t="s">
        <v>942</v>
      </c>
    </row>
    <row r="563" spans="2:27">
      <c r="B563">
        <v>10052494</v>
      </c>
      <c r="C563">
        <v>400</v>
      </c>
      <c r="D563">
        <v>2</v>
      </c>
      <c r="E563">
        <v>40</v>
      </c>
      <c r="G563" t="s">
        <v>755</v>
      </c>
      <c r="I563" t="s">
        <v>756</v>
      </c>
      <c r="J563">
        <v>33049910</v>
      </c>
      <c r="K563">
        <v>3337875543248</v>
      </c>
      <c r="L563" t="s">
        <v>1004</v>
      </c>
      <c r="M563">
        <v>1</v>
      </c>
      <c r="N563">
        <v>1</v>
      </c>
      <c r="O563">
        <v>114.21</v>
      </c>
      <c r="P563">
        <v>71.39</v>
      </c>
      <c r="Q563">
        <v>77.23</v>
      </c>
      <c r="R563">
        <v>89.8</v>
      </c>
      <c r="S563">
        <v>10.5</v>
      </c>
      <c r="T563">
        <v>-9.43</v>
      </c>
      <c r="U563">
        <v>10</v>
      </c>
      <c r="V563">
        <v>-8.98</v>
      </c>
      <c r="W563">
        <v>15.71</v>
      </c>
      <c r="X563">
        <v>27.11</v>
      </c>
      <c r="Y563">
        <v>5</v>
      </c>
      <c r="Z563">
        <v>2</v>
      </c>
      <c r="AA563" t="s">
        <v>942</v>
      </c>
    </row>
    <row r="564" spans="2:27">
      <c r="B564">
        <v>10052494</v>
      </c>
      <c r="C564">
        <v>400</v>
      </c>
      <c r="D564">
        <v>2</v>
      </c>
      <c r="E564">
        <v>40</v>
      </c>
      <c r="G564" t="s">
        <v>753</v>
      </c>
      <c r="I564" t="s">
        <v>1005</v>
      </c>
      <c r="J564">
        <v>33049910</v>
      </c>
      <c r="K564">
        <v>3337875551724</v>
      </c>
      <c r="L564" t="s">
        <v>1006</v>
      </c>
      <c r="M564">
        <v>1</v>
      </c>
      <c r="N564">
        <v>1</v>
      </c>
      <c r="O564">
        <v>152.32</v>
      </c>
      <c r="P564">
        <v>95.21</v>
      </c>
      <c r="Q564">
        <v>102.99</v>
      </c>
      <c r="R564">
        <v>119.76</v>
      </c>
      <c r="S564">
        <v>10.5</v>
      </c>
      <c r="T564">
        <v>-12.57</v>
      </c>
      <c r="U564">
        <v>10</v>
      </c>
      <c r="V564">
        <v>-11.98</v>
      </c>
      <c r="W564">
        <v>20.95</v>
      </c>
      <c r="X564">
        <v>36.159999999999997</v>
      </c>
      <c r="Y564">
        <v>5</v>
      </c>
      <c r="Z564">
        <v>2</v>
      </c>
      <c r="AA564" t="s">
        <v>942</v>
      </c>
    </row>
    <row r="565" spans="2:27">
      <c r="B565">
        <v>10052494</v>
      </c>
      <c r="C565">
        <v>400</v>
      </c>
      <c r="D565">
        <v>2</v>
      </c>
      <c r="E565">
        <v>40</v>
      </c>
      <c r="G565" t="s">
        <v>398</v>
      </c>
      <c r="I565" t="s">
        <v>559</v>
      </c>
      <c r="J565">
        <v>34012010</v>
      </c>
      <c r="K565">
        <v>3337875414067</v>
      </c>
      <c r="L565" t="s">
        <v>1007</v>
      </c>
      <c r="M565">
        <v>1</v>
      </c>
      <c r="N565">
        <v>1</v>
      </c>
      <c r="O565">
        <v>48.33</v>
      </c>
      <c r="P565">
        <v>48.33</v>
      </c>
      <c r="Q565">
        <v>50.22</v>
      </c>
      <c r="R565">
        <v>54</v>
      </c>
      <c r="S565">
        <v>10.5</v>
      </c>
      <c r="T565">
        <v>-5.67</v>
      </c>
      <c r="Y565">
        <v>5</v>
      </c>
      <c r="Z565">
        <v>2</v>
      </c>
      <c r="AA565" t="s">
        <v>942</v>
      </c>
    </row>
    <row r="566" spans="2:27">
      <c r="B566">
        <v>10052494</v>
      </c>
      <c r="C566">
        <v>400</v>
      </c>
      <c r="D566">
        <v>2</v>
      </c>
      <c r="E566">
        <v>40</v>
      </c>
      <c r="G566" t="s">
        <v>816</v>
      </c>
      <c r="I566" t="s">
        <v>817</v>
      </c>
      <c r="J566">
        <v>33051000</v>
      </c>
      <c r="K566">
        <v>3337875563567</v>
      </c>
      <c r="L566" t="s">
        <v>1008</v>
      </c>
      <c r="M566">
        <v>1</v>
      </c>
      <c r="N566">
        <v>1</v>
      </c>
      <c r="O566">
        <v>57.230000000000004</v>
      </c>
      <c r="P566">
        <v>50.52</v>
      </c>
      <c r="Q566">
        <v>50.22</v>
      </c>
      <c r="R566">
        <v>58.4</v>
      </c>
      <c r="S566">
        <v>10.5</v>
      </c>
      <c r="T566">
        <v>-6.13</v>
      </c>
      <c r="U566">
        <v>3</v>
      </c>
      <c r="V566">
        <v>-1.75</v>
      </c>
      <c r="X566">
        <v>6.71</v>
      </c>
      <c r="Y566">
        <v>3</v>
      </c>
      <c r="Z566">
        <v>2</v>
      </c>
      <c r="AA566" t="s">
        <v>942</v>
      </c>
    </row>
    <row r="567" spans="2:27">
      <c r="B567">
        <v>10052494</v>
      </c>
      <c r="C567">
        <v>400</v>
      </c>
      <c r="D567">
        <v>2</v>
      </c>
      <c r="E567">
        <v>41</v>
      </c>
      <c r="G567">
        <v>17171217</v>
      </c>
      <c r="I567" t="s">
        <v>482</v>
      </c>
      <c r="J567">
        <v>33049910</v>
      </c>
      <c r="K567">
        <v>3433422404397</v>
      </c>
      <c r="L567" t="s">
        <v>1039</v>
      </c>
      <c r="M567">
        <v>1</v>
      </c>
      <c r="N567">
        <v>1</v>
      </c>
      <c r="O567">
        <v>51.239999999999995</v>
      </c>
      <c r="P567">
        <v>32.03</v>
      </c>
      <c r="Q567">
        <v>36.01</v>
      </c>
      <c r="R567">
        <v>41.87</v>
      </c>
      <c r="S567">
        <v>13.5</v>
      </c>
      <c r="T567">
        <v>-5.65</v>
      </c>
      <c r="U567">
        <v>10</v>
      </c>
      <c r="V567">
        <v>-4.1900000000000004</v>
      </c>
      <c r="W567">
        <v>7.05</v>
      </c>
      <c r="X567">
        <v>12.16</v>
      </c>
      <c r="Y567">
        <v>5</v>
      </c>
      <c r="Z567">
        <v>2</v>
      </c>
      <c r="AA567" t="s">
        <v>942</v>
      </c>
    </row>
    <row r="568" spans="2:27">
      <c r="B568">
        <v>10052494</v>
      </c>
      <c r="C568">
        <v>400</v>
      </c>
      <c r="D568">
        <v>2</v>
      </c>
      <c r="E568">
        <v>41</v>
      </c>
      <c r="G568">
        <v>17971197</v>
      </c>
      <c r="I568" t="s">
        <v>483</v>
      </c>
      <c r="J568">
        <v>33049910</v>
      </c>
      <c r="K568">
        <v>3433422403765</v>
      </c>
      <c r="L568" t="s">
        <v>1040</v>
      </c>
      <c r="M568">
        <v>1</v>
      </c>
      <c r="N568">
        <v>1</v>
      </c>
      <c r="O568">
        <v>40.270000000000003</v>
      </c>
      <c r="P568">
        <v>25.17</v>
      </c>
      <c r="Q568">
        <v>28.29</v>
      </c>
      <c r="R568">
        <v>32.9</v>
      </c>
      <c r="S568">
        <v>13.5</v>
      </c>
      <c r="T568">
        <v>-4.4400000000000004</v>
      </c>
      <c r="U568">
        <v>10</v>
      </c>
      <c r="V568">
        <v>-3.29</v>
      </c>
      <c r="W568">
        <v>5.54</v>
      </c>
      <c r="X568">
        <v>9.56</v>
      </c>
      <c r="Y568">
        <v>5</v>
      </c>
      <c r="Z568">
        <v>2</v>
      </c>
      <c r="AA568" t="s">
        <v>942</v>
      </c>
    </row>
    <row r="569" spans="2:27">
      <c r="B569">
        <v>10052494</v>
      </c>
      <c r="C569">
        <v>400</v>
      </c>
      <c r="D569">
        <v>2</v>
      </c>
      <c r="E569">
        <v>41</v>
      </c>
      <c r="G569" t="s">
        <v>236</v>
      </c>
      <c r="I569" t="s">
        <v>1041</v>
      </c>
      <c r="J569">
        <v>33051000</v>
      </c>
      <c r="K569">
        <v>7896014179442</v>
      </c>
      <c r="L569" t="s">
        <v>1042</v>
      </c>
      <c r="M569">
        <v>1</v>
      </c>
      <c r="N569">
        <v>1</v>
      </c>
      <c r="O569">
        <v>55.24</v>
      </c>
      <c r="P569">
        <v>48.77</v>
      </c>
      <c r="Q569">
        <v>50.22</v>
      </c>
      <c r="R569">
        <v>58.4</v>
      </c>
      <c r="S569">
        <v>13.5</v>
      </c>
      <c r="T569">
        <v>-7.88</v>
      </c>
      <c r="U569">
        <v>3</v>
      </c>
      <c r="V569">
        <v>-1.75</v>
      </c>
      <c r="X569">
        <v>6.47</v>
      </c>
      <c r="Y569">
        <v>5</v>
      </c>
      <c r="Z569">
        <v>5</v>
      </c>
    </row>
    <row r="570" spans="2:27">
      <c r="B570">
        <v>10052494</v>
      </c>
      <c r="C570">
        <v>400</v>
      </c>
      <c r="D570">
        <v>2</v>
      </c>
      <c r="E570">
        <v>41</v>
      </c>
      <c r="G570" t="s">
        <v>1026</v>
      </c>
      <c r="I570" t="s">
        <v>1043</v>
      </c>
      <c r="J570">
        <v>34013000</v>
      </c>
      <c r="K570">
        <v>7896014179305</v>
      </c>
      <c r="L570" t="s">
        <v>1044</v>
      </c>
      <c r="M570">
        <v>1</v>
      </c>
      <c r="N570">
        <v>1</v>
      </c>
      <c r="O570">
        <v>23.33</v>
      </c>
      <c r="P570">
        <v>23.33</v>
      </c>
      <c r="Q570">
        <v>25.08</v>
      </c>
      <c r="R570">
        <v>26.97</v>
      </c>
      <c r="S570">
        <v>13.5</v>
      </c>
      <c r="T570">
        <v>-3.64</v>
      </c>
      <c r="Y570">
        <v>3</v>
      </c>
      <c r="Z570">
        <v>0</v>
      </c>
    </row>
    <row r="571" spans="2:27">
      <c r="B571">
        <v>10052494</v>
      </c>
      <c r="C571">
        <v>400</v>
      </c>
      <c r="D571">
        <v>2</v>
      </c>
      <c r="E571">
        <v>41</v>
      </c>
      <c r="G571" t="s">
        <v>240</v>
      </c>
      <c r="I571" t="s">
        <v>241</v>
      </c>
      <c r="J571">
        <v>33049910</v>
      </c>
      <c r="K571">
        <v>7899026493094</v>
      </c>
      <c r="L571" t="s">
        <v>1045</v>
      </c>
      <c r="M571">
        <v>1</v>
      </c>
      <c r="N571">
        <v>1</v>
      </c>
      <c r="O571">
        <v>87.92</v>
      </c>
      <c r="P571">
        <v>54.96</v>
      </c>
      <c r="Q571">
        <v>61.78</v>
      </c>
      <c r="R571">
        <v>71.84</v>
      </c>
      <c r="S571">
        <v>13.5</v>
      </c>
      <c r="T571">
        <v>-9.6999999999999993</v>
      </c>
      <c r="U571">
        <v>10</v>
      </c>
      <c r="V571">
        <v>-7.18</v>
      </c>
      <c r="W571">
        <v>12.09</v>
      </c>
      <c r="X571">
        <v>20.87</v>
      </c>
      <c r="Y571">
        <v>5</v>
      </c>
      <c r="Z571">
        <v>5</v>
      </c>
    </row>
    <row r="572" spans="2:27">
      <c r="B572">
        <v>10052494</v>
      </c>
      <c r="C572">
        <v>400</v>
      </c>
      <c r="D572">
        <v>2</v>
      </c>
      <c r="E572">
        <v>41</v>
      </c>
      <c r="G572" t="s">
        <v>838</v>
      </c>
      <c r="I572" t="s">
        <v>839</v>
      </c>
      <c r="J572">
        <v>34012010</v>
      </c>
      <c r="K572">
        <v>7899026494749</v>
      </c>
      <c r="L572" t="s">
        <v>1046</v>
      </c>
      <c r="M572">
        <v>1</v>
      </c>
      <c r="N572">
        <v>1</v>
      </c>
      <c r="O572">
        <v>29.18</v>
      </c>
      <c r="P572">
        <v>29.18</v>
      </c>
      <c r="Q572">
        <v>31.37</v>
      </c>
      <c r="R572">
        <v>33.729999999999997</v>
      </c>
      <c r="S572">
        <v>13.5</v>
      </c>
      <c r="T572">
        <v>-4.55</v>
      </c>
      <c r="Y572">
        <v>5</v>
      </c>
      <c r="Z572">
        <v>5</v>
      </c>
    </row>
    <row r="573" spans="2:27">
      <c r="B573">
        <v>10052494</v>
      </c>
      <c r="C573">
        <v>400</v>
      </c>
      <c r="D573">
        <v>2</v>
      </c>
      <c r="E573">
        <v>41</v>
      </c>
      <c r="G573" t="s">
        <v>840</v>
      </c>
      <c r="I573" t="s">
        <v>841</v>
      </c>
      <c r="J573">
        <v>34012010</v>
      </c>
      <c r="K573">
        <v>7899026494763</v>
      </c>
      <c r="L573" t="s">
        <v>1047</v>
      </c>
      <c r="M573">
        <v>1</v>
      </c>
      <c r="N573">
        <v>1</v>
      </c>
      <c r="O573">
        <v>19.239999999999998</v>
      </c>
      <c r="P573">
        <v>19.239999999999998</v>
      </c>
      <c r="Q573">
        <v>20.68</v>
      </c>
      <c r="R573">
        <v>22.24</v>
      </c>
      <c r="S573">
        <v>13.5</v>
      </c>
      <c r="T573">
        <v>-3</v>
      </c>
      <c r="Y573">
        <v>5</v>
      </c>
      <c r="Z573">
        <v>5</v>
      </c>
    </row>
    <row r="574" spans="2:27">
      <c r="B574">
        <v>10052494</v>
      </c>
      <c r="C574">
        <v>400</v>
      </c>
      <c r="D574">
        <v>2</v>
      </c>
      <c r="E574">
        <v>41</v>
      </c>
      <c r="G574" t="s">
        <v>842</v>
      </c>
      <c r="I574" t="s">
        <v>843</v>
      </c>
      <c r="J574">
        <v>34012010</v>
      </c>
      <c r="K574">
        <v>7898587766029</v>
      </c>
      <c r="L574" t="s">
        <v>1048</v>
      </c>
      <c r="M574">
        <v>1</v>
      </c>
      <c r="N574">
        <v>1</v>
      </c>
      <c r="O574">
        <v>29.18</v>
      </c>
      <c r="P574">
        <v>29.18</v>
      </c>
      <c r="Q574">
        <v>31.37</v>
      </c>
      <c r="R574">
        <v>33.729999999999997</v>
      </c>
      <c r="S574">
        <v>13.5</v>
      </c>
      <c r="T574">
        <v>-4.55</v>
      </c>
      <c r="Y574">
        <v>5</v>
      </c>
      <c r="Z574">
        <v>5</v>
      </c>
    </row>
    <row r="575" spans="2:27">
      <c r="B575">
        <v>10052494</v>
      </c>
      <c r="C575">
        <v>400</v>
      </c>
      <c r="D575">
        <v>2</v>
      </c>
      <c r="E575">
        <v>41</v>
      </c>
      <c r="G575" t="s">
        <v>844</v>
      </c>
      <c r="I575" t="s">
        <v>845</v>
      </c>
      <c r="J575">
        <v>34012010</v>
      </c>
      <c r="K575">
        <v>7898587766043</v>
      </c>
      <c r="L575" t="s">
        <v>1049</v>
      </c>
      <c r="M575">
        <v>1</v>
      </c>
      <c r="N575">
        <v>1</v>
      </c>
      <c r="O575">
        <v>19.239999999999998</v>
      </c>
      <c r="P575">
        <v>19.239999999999998</v>
      </c>
      <c r="Q575">
        <v>20.68</v>
      </c>
      <c r="R575">
        <v>22.24</v>
      </c>
      <c r="S575">
        <v>13.5</v>
      </c>
      <c r="T575">
        <v>-3</v>
      </c>
      <c r="Y575">
        <v>5</v>
      </c>
      <c r="Z575">
        <v>5</v>
      </c>
    </row>
    <row r="576" spans="2:27">
      <c r="B576">
        <v>10052494</v>
      </c>
      <c r="C576">
        <v>400</v>
      </c>
      <c r="D576">
        <v>2</v>
      </c>
      <c r="E576">
        <v>41</v>
      </c>
      <c r="G576" t="s">
        <v>256</v>
      </c>
      <c r="I576" t="s">
        <v>1050</v>
      </c>
      <c r="J576" t="s">
        <v>897</v>
      </c>
      <c r="K576">
        <v>7899026436336</v>
      </c>
      <c r="L576" t="s">
        <v>1051</v>
      </c>
      <c r="M576">
        <v>1</v>
      </c>
      <c r="N576">
        <v>1</v>
      </c>
      <c r="O576">
        <v>57.12</v>
      </c>
      <c r="P576">
        <v>57.12</v>
      </c>
      <c r="Q576">
        <v>61.41</v>
      </c>
      <c r="R576">
        <v>66.03</v>
      </c>
      <c r="S576">
        <v>13.5</v>
      </c>
      <c r="T576">
        <v>-8.91</v>
      </c>
      <c r="Y576">
        <v>5</v>
      </c>
      <c r="Z576">
        <v>5</v>
      </c>
    </row>
    <row r="577" spans="2:26">
      <c r="B577">
        <v>10052494</v>
      </c>
      <c r="C577">
        <v>400</v>
      </c>
      <c r="D577">
        <v>2</v>
      </c>
      <c r="E577">
        <v>41</v>
      </c>
      <c r="G577" t="s">
        <v>280</v>
      </c>
      <c r="I577" t="s">
        <v>1052</v>
      </c>
      <c r="J577" t="s">
        <v>897</v>
      </c>
      <c r="K577">
        <v>7899706111829</v>
      </c>
      <c r="L577" t="s">
        <v>1053</v>
      </c>
      <c r="M577">
        <v>1</v>
      </c>
      <c r="N577">
        <v>1</v>
      </c>
      <c r="O577">
        <v>45.08</v>
      </c>
      <c r="P577">
        <v>45.08</v>
      </c>
      <c r="Q577">
        <v>48.46</v>
      </c>
      <c r="R577">
        <v>52.11</v>
      </c>
      <c r="S577">
        <v>13.5</v>
      </c>
      <c r="T577">
        <v>-7.03</v>
      </c>
      <c r="Y577">
        <v>5</v>
      </c>
      <c r="Z577">
        <v>5</v>
      </c>
    </row>
    <row r="578" spans="2:26">
      <c r="B578">
        <v>10052494</v>
      </c>
      <c r="C578">
        <v>400</v>
      </c>
      <c r="D578">
        <v>2</v>
      </c>
      <c r="E578">
        <v>41</v>
      </c>
      <c r="G578" t="s">
        <v>691</v>
      </c>
      <c r="I578" t="s">
        <v>1054</v>
      </c>
      <c r="J578" t="s">
        <v>897</v>
      </c>
      <c r="K578">
        <v>7899706111874</v>
      </c>
      <c r="L578" t="s">
        <v>1055</v>
      </c>
      <c r="M578">
        <v>1</v>
      </c>
      <c r="N578">
        <v>1</v>
      </c>
      <c r="O578">
        <v>36.049999999999997</v>
      </c>
      <c r="P578">
        <v>36.049999999999997</v>
      </c>
      <c r="Q578">
        <v>38.76</v>
      </c>
      <c r="R578">
        <v>41.68</v>
      </c>
      <c r="S578">
        <v>13.5</v>
      </c>
      <c r="T578">
        <v>-5.63</v>
      </c>
      <c r="Y578">
        <v>5</v>
      </c>
      <c r="Z578">
        <v>5</v>
      </c>
    </row>
    <row r="579" spans="2:26">
      <c r="B579">
        <v>10052494</v>
      </c>
      <c r="C579">
        <v>400</v>
      </c>
      <c r="D579">
        <v>2</v>
      </c>
      <c r="E579">
        <v>41</v>
      </c>
      <c r="G579" t="s">
        <v>1034</v>
      </c>
      <c r="I579" t="s">
        <v>1056</v>
      </c>
      <c r="J579" t="s">
        <v>897</v>
      </c>
      <c r="K579">
        <v>7899706120265</v>
      </c>
      <c r="L579" t="s">
        <v>1057</v>
      </c>
      <c r="M579">
        <v>1</v>
      </c>
      <c r="N579">
        <v>1</v>
      </c>
      <c r="O579">
        <v>51.1</v>
      </c>
      <c r="P579">
        <v>51.1</v>
      </c>
      <c r="Q579">
        <v>54.94</v>
      </c>
      <c r="R579">
        <v>59.08</v>
      </c>
      <c r="S579">
        <v>13.5</v>
      </c>
      <c r="T579">
        <v>-7.98</v>
      </c>
      <c r="Y579">
        <v>5</v>
      </c>
      <c r="Z579">
        <v>5</v>
      </c>
    </row>
    <row r="580" spans="2:26">
      <c r="B580">
        <v>10052494</v>
      </c>
      <c r="C580">
        <v>400</v>
      </c>
      <c r="D580">
        <v>2</v>
      </c>
      <c r="E580">
        <v>41</v>
      </c>
      <c r="G580" t="s">
        <v>410</v>
      </c>
      <c r="I580" t="s">
        <v>411</v>
      </c>
      <c r="J580">
        <v>33049910</v>
      </c>
      <c r="K580">
        <v>7899706124805</v>
      </c>
      <c r="L580" t="s">
        <v>1058</v>
      </c>
      <c r="M580">
        <v>1</v>
      </c>
      <c r="N580">
        <v>1</v>
      </c>
      <c r="O580">
        <v>47.57</v>
      </c>
      <c r="P580">
        <v>29.74</v>
      </c>
      <c r="Q580">
        <v>33.44</v>
      </c>
      <c r="R580">
        <v>38.880000000000003</v>
      </c>
      <c r="S580">
        <v>13.5</v>
      </c>
      <c r="T580">
        <v>-5.25</v>
      </c>
      <c r="U580">
        <v>10</v>
      </c>
      <c r="V580">
        <v>-3.89</v>
      </c>
      <c r="W580">
        <v>6.54</v>
      </c>
      <c r="X580">
        <v>11.29</v>
      </c>
      <c r="Y580">
        <v>5</v>
      </c>
      <c r="Z580">
        <v>5</v>
      </c>
    </row>
    <row r="581" spans="2:26">
      <c r="B581">
        <v>10052494</v>
      </c>
      <c r="C581">
        <v>400</v>
      </c>
      <c r="D581">
        <v>2</v>
      </c>
      <c r="E581">
        <v>41</v>
      </c>
      <c r="G581" t="s">
        <v>407</v>
      </c>
      <c r="I581" t="s">
        <v>494</v>
      </c>
      <c r="J581">
        <v>33049910</v>
      </c>
      <c r="K581">
        <v>7899706124829</v>
      </c>
      <c r="L581" t="s">
        <v>1059</v>
      </c>
      <c r="M581">
        <v>1</v>
      </c>
      <c r="N581">
        <v>1</v>
      </c>
      <c r="O581">
        <v>25.6</v>
      </c>
      <c r="P581">
        <v>16</v>
      </c>
      <c r="Q581">
        <v>17.98</v>
      </c>
      <c r="R581">
        <v>20.91</v>
      </c>
      <c r="S581">
        <v>13.5</v>
      </c>
      <c r="T581">
        <v>-2.82</v>
      </c>
      <c r="U581">
        <v>10</v>
      </c>
      <c r="V581">
        <v>-2.09</v>
      </c>
      <c r="W581">
        <v>3.52</v>
      </c>
      <c r="X581">
        <v>6.08</v>
      </c>
      <c r="Y581">
        <v>5</v>
      </c>
      <c r="Z581">
        <v>5</v>
      </c>
    </row>
    <row r="582" spans="2:26">
      <c r="B582">
        <v>10052494</v>
      </c>
      <c r="C582">
        <v>400</v>
      </c>
      <c r="D582">
        <v>2</v>
      </c>
      <c r="E582">
        <v>41</v>
      </c>
      <c r="G582" t="s">
        <v>361</v>
      </c>
      <c r="I582" t="s">
        <v>408</v>
      </c>
      <c r="J582">
        <v>33049910</v>
      </c>
      <c r="K582">
        <v>7899706124874</v>
      </c>
      <c r="L582" t="s">
        <v>1060</v>
      </c>
      <c r="M582">
        <v>1</v>
      </c>
      <c r="N582">
        <v>1</v>
      </c>
      <c r="O582">
        <v>25.6</v>
      </c>
      <c r="P582">
        <v>16</v>
      </c>
      <c r="Q582">
        <v>17.98</v>
      </c>
      <c r="R582">
        <v>20.91</v>
      </c>
      <c r="S582">
        <v>13.5</v>
      </c>
      <c r="T582">
        <v>-2.82</v>
      </c>
      <c r="U582">
        <v>10</v>
      </c>
      <c r="V582">
        <v>-2.09</v>
      </c>
      <c r="W582">
        <v>3.52</v>
      </c>
      <c r="X582">
        <v>6.08</v>
      </c>
      <c r="Y582">
        <v>5</v>
      </c>
      <c r="Z582">
        <v>5</v>
      </c>
    </row>
    <row r="583" spans="2:26">
      <c r="B583">
        <v>10052494</v>
      </c>
      <c r="C583">
        <v>400</v>
      </c>
      <c r="D583">
        <v>2</v>
      </c>
      <c r="E583">
        <v>41</v>
      </c>
      <c r="G583" t="s">
        <v>463</v>
      </c>
      <c r="I583" t="s">
        <v>1061</v>
      </c>
      <c r="J583">
        <v>33049910</v>
      </c>
      <c r="K583">
        <v>7899706127547</v>
      </c>
      <c r="L583" t="s">
        <v>1062</v>
      </c>
      <c r="M583">
        <v>1</v>
      </c>
      <c r="N583">
        <v>1</v>
      </c>
      <c r="O583">
        <v>43.910000000000004</v>
      </c>
      <c r="P583">
        <v>27.45</v>
      </c>
      <c r="Q583">
        <v>30.86</v>
      </c>
      <c r="R583">
        <v>35.880000000000003</v>
      </c>
      <c r="S583">
        <v>13.5</v>
      </c>
      <c r="T583">
        <v>-4.84</v>
      </c>
      <c r="U583">
        <v>10</v>
      </c>
      <c r="V583">
        <v>-3.59</v>
      </c>
      <c r="W583">
        <v>6.04</v>
      </c>
      <c r="X583">
        <v>10.42</v>
      </c>
      <c r="Y583">
        <v>5</v>
      </c>
      <c r="Z583">
        <v>5</v>
      </c>
    </row>
    <row r="584" spans="2:26">
      <c r="B584">
        <v>10052494</v>
      </c>
      <c r="C584">
        <v>400</v>
      </c>
      <c r="D584">
        <v>2</v>
      </c>
      <c r="E584">
        <v>41</v>
      </c>
      <c r="G584" t="s">
        <v>629</v>
      </c>
      <c r="I584" t="s">
        <v>630</v>
      </c>
      <c r="J584" t="s">
        <v>897</v>
      </c>
      <c r="K584">
        <v>7899706134217</v>
      </c>
      <c r="L584" t="s">
        <v>1063</v>
      </c>
      <c r="M584">
        <v>1</v>
      </c>
      <c r="N584">
        <v>1</v>
      </c>
      <c r="O584">
        <v>48.09</v>
      </c>
      <c r="P584">
        <v>48.09</v>
      </c>
      <c r="Q584">
        <v>51.7</v>
      </c>
      <c r="R584">
        <v>55.59</v>
      </c>
      <c r="S584">
        <v>13.5</v>
      </c>
      <c r="T584">
        <v>-7.5</v>
      </c>
      <c r="Y584">
        <v>5</v>
      </c>
      <c r="Z584">
        <v>5</v>
      </c>
    </row>
    <row r="585" spans="2:26">
      <c r="B585">
        <v>10052494</v>
      </c>
      <c r="C585">
        <v>400</v>
      </c>
      <c r="D585">
        <v>2</v>
      </c>
      <c r="E585">
        <v>41</v>
      </c>
      <c r="G585" t="s">
        <v>1035</v>
      </c>
      <c r="I585" t="s">
        <v>1064</v>
      </c>
      <c r="J585" t="s">
        <v>897</v>
      </c>
      <c r="K585">
        <v>7899706134231</v>
      </c>
      <c r="L585" t="s">
        <v>1065</v>
      </c>
      <c r="M585">
        <v>1</v>
      </c>
      <c r="N585">
        <v>1</v>
      </c>
      <c r="O585">
        <v>42.06</v>
      </c>
      <c r="P585">
        <v>42.06</v>
      </c>
      <c r="Q585">
        <v>45.23</v>
      </c>
      <c r="R585">
        <v>48.63</v>
      </c>
      <c r="S585">
        <v>13.5</v>
      </c>
      <c r="T585">
        <v>-6.57</v>
      </c>
      <c r="Y585">
        <v>3</v>
      </c>
      <c r="Z585">
        <v>5</v>
      </c>
    </row>
    <row r="586" spans="2:26">
      <c r="B586">
        <v>10052494</v>
      </c>
      <c r="C586">
        <v>400</v>
      </c>
      <c r="D586">
        <v>2</v>
      </c>
      <c r="E586">
        <v>41</v>
      </c>
      <c r="G586" t="s">
        <v>631</v>
      </c>
      <c r="I586" t="s">
        <v>628</v>
      </c>
      <c r="J586" t="s">
        <v>897</v>
      </c>
      <c r="K586">
        <v>7899706134279</v>
      </c>
      <c r="L586" t="s">
        <v>1066</v>
      </c>
      <c r="M586">
        <v>1</v>
      </c>
      <c r="N586">
        <v>1</v>
      </c>
      <c r="O586">
        <v>36.049999999999997</v>
      </c>
      <c r="P586">
        <v>36.049999999999997</v>
      </c>
      <c r="Q586">
        <v>38.76</v>
      </c>
      <c r="R586">
        <v>41.68</v>
      </c>
      <c r="S586">
        <v>13.5</v>
      </c>
      <c r="T586">
        <v>-5.63</v>
      </c>
      <c r="Y586">
        <v>5</v>
      </c>
      <c r="Z586">
        <v>5</v>
      </c>
    </row>
    <row r="587" spans="2:26">
      <c r="B587">
        <v>10052494</v>
      </c>
      <c r="C587">
        <v>400</v>
      </c>
      <c r="D587">
        <v>2</v>
      </c>
      <c r="E587">
        <v>41</v>
      </c>
      <c r="G587" t="s">
        <v>660</v>
      </c>
      <c r="I587" t="s">
        <v>1067</v>
      </c>
      <c r="J587" t="s">
        <v>897</v>
      </c>
      <c r="K587">
        <v>7899706134293</v>
      </c>
      <c r="L587" t="s">
        <v>1068</v>
      </c>
      <c r="M587">
        <v>1</v>
      </c>
      <c r="N587">
        <v>1</v>
      </c>
      <c r="O587">
        <v>30.03</v>
      </c>
      <c r="P587">
        <v>30.03</v>
      </c>
      <c r="Q587">
        <v>32.29</v>
      </c>
      <c r="R587">
        <v>34.72</v>
      </c>
      <c r="S587">
        <v>13.5</v>
      </c>
      <c r="T587">
        <v>-4.6900000000000004</v>
      </c>
      <c r="Y587">
        <v>5</v>
      </c>
      <c r="Z587">
        <v>5</v>
      </c>
    </row>
    <row r="588" spans="2:26">
      <c r="B588">
        <v>10052494</v>
      </c>
      <c r="C588">
        <v>400</v>
      </c>
      <c r="D588">
        <v>2</v>
      </c>
      <c r="E588">
        <v>41</v>
      </c>
      <c r="G588" t="s">
        <v>632</v>
      </c>
      <c r="I588" t="s">
        <v>633</v>
      </c>
      <c r="J588" t="s">
        <v>897</v>
      </c>
      <c r="K588">
        <v>7899706135542</v>
      </c>
      <c r="L588" t="s">
        <v>1069</v>
      </c>
      <c r="M588">
        <v>1</v>
      </c>
      <c r="N588">
        <v>1</v>
      </c>
      <c r="O588">
        <v>51.1</v>
      </c>
      <c r="P588">
        <v>51.1</v>
      </c>
      <c r="Q588">
        <v>54.94</v>
      </c>
      <c r="R588">
        <v>59.08</v>
      </c>
      <c r="S588">
        <v>13.5</v>
      </c>
      <c r="T588">
        <v>-7.98</v>
      </c>
      <c r="Y588">
        <v>5</v>
      </c>
      <c r="Z588">
        <v>5</v>
      </c>
    </row>
    <row r="589" spans="2:26">
      <c r="B589">
        <v>10052494</v>
      </c>
      <c r="C589">
        <v>400</v>
      </c>
      <c r="D589">
        <v>2</v>
      </c>
      <c r="E589">
        <v>41</v>
      </c>
      <c r="G589" t="s">
        <v>736</v>
      </c>
      <c r="I589" t="s">
        <v>1070</v>
      </c>
      <c r="J589" t="s">
        <v>897</v>
      </c>
      <c r="K589">
        <v>7899706137904</v>
      </c>
      <c r="L589" t="s">
        <v>1071</v>
      </c>
      <c r="M589">
        <v>1</v>
      </c>
      <c r="N589">
        <v>1</v>
      </c>
      <c r="O589">
        <v>48.09</v>
      </c>
      <c r="P589">
        <v>48.09</v>
      </c>
      <c r="Q589">
        <v>51.7</v>
      </c>
      <c r="R589">
        <v>55.59</v>
      </c>
      <c r="S589">
        <v>13.5</v>
      </c>
      <c r="T589">
        <v>-7.5</v>
      </c>
      <c r="Y589">
        <v>5</v>
      </c>
      <c r="Z589">
        <v>5</v>
      </c>
    </row>
    <row r="590" spans="2:26">
      <c r="B590">
        <v>10052494</v>
      </c>
      <c r="C590">
        <v>400</v>
      </c>
      <c r="D590">
        <v>2</v>
      </c>
      <c r="E590">
        <v>41</v>
      </c>
      <c r="G590" t="s">
        <v>738</v>
      </c>
      <c r="I590" t="s">
        <v>1072</v>
      </c>
      <c r="J590" t="s">
        <v>897</v>
      </c>
      <c r="K590">
        <v>7899706137928</v>
      </c>
      <c r="L590" t="s">
        <v>1073</v>
      </c>
      <c r="M590">
        <v>1</v>
      </c>
      <c r="N590">
        <v>1</v>
      </c>
      <c r="O590">
        <v>48.09</v>
      </c>
      <c r="P590">
        <v>48.09</v>
      </c>
      <c r="Q590">
        <v>51.7</v>
      </c>
      <c r="R590">
        <v>55.59</v>
      </c>
      <c r="S590">
        <v>13.5</v>
      </c>
      <c r="T590">
        <v>-7.5</v>
      </c>
      <c r="Y590">
        <v>5</v>
      </c>
      <c r="Z590">
        <v>5</v>
      </c>
    </row>
    <row r="591" spans="2:26">
      <c r="B591">
        <v>10052494</v>
      </c>
      <c r="C591">
        <v>400</v>
      </c>
      <c r="D591">
        <v>2</v>
      </c>
      <c r="E591">
        <v>41</v>
      </c>
      <c r="G591" t="s">
        <v>658</v>
      </c>
      <c r="I591" t="s">
        <v>659</v>
      </c>
      <c r="J591" t="s">
        <v>897</v>
      </c>
      <c r="K591">
        <v>7899706138352</v>
      </c>
      <c r="L591" t="s">
        <v>1074</v>
      </c>
      <c r="M591">
        <v>1</v>
      </c>
      <c r="N591">
        <v>1</v>
      </c>
      <c r="O591">
        <v>30.03</v>
      </c>
      <c r="P591">
        <v>30.03</v>
      </c>
      <c r="Q591">
        <v>32.29</v>
      </c>
      <c r="R591">
        <v>34.72</v>
      </c>
      <c r="S591">
        <v>13.5</v>
      </c>
      <c r="T591">
        <v>-4.6900000000000004</v>
      </c>
      <c r="Y591">
        <v>5</v>
      </c>
      <c r="Z591">
        <v>5</v>
      </c>
    </row>
    <row r="592" spans="2:26">
      <c r="B592">
        <v>10052494</v>
      </c>
      <c r="C592">
        <v>400</v>
      </c>
      <c r="D592">
        <v>2</v>
      </c>
      <c r="E592">
        <v>41</v>
      </c>
      <c r="G592" t="s">
        <v>710</v>
      </c>
      <c r="I592" t="s">
        <v>711</v>
      </c>
      <c r="J592" t="s">
        <v>897</v>
      </c>
      <c r="K592">
        <v>7899706138390</v>
      </c>
      <c r="L592" t="s">
        <v>1075</v>
      </c>
      <c r="M592">
        <v>1</v>
      </c>
      <c r="N592">
        <v>1</v>
      </c>
      <c r="O592">
        <v>33.03</v>
      </c>
      <c r="P592">
        <v>33.03</v>
      </c>
      <c r="Q592">
        <v>35.520000000000003</v>
      </c>
      <c r="R592">
        <v>38.19</v>
      </c>
      <c r="S592">
        <v>13.5</v>
      </c>
      <c r="T592">
        <v>-5.16</v>
      </c>
      <c r="Y592">
        <v>5</v>
      </c>
      <c r="Z592">
        <v>5</v>
      </c>
    </row>
    <row r="593" spans="2:27">
      <c r="B593">
        <v>10052494</v>
      </c>
      <c r="C593">
        <v>400</v>
      </c>
      <c r="D593">
        <v>2</v>
      </c>
      <c r="E593">
        <v>41</v>
      </c>
      <c r="G593" t="s">
        <v>820</v>
      </c>
      <c r="I593" t="s">
        <v>821</v>
      </c>
      <c r="J593" t="s">
        <v>897</v>
      </c>
      <c r="K593">
        <v>7899706138918</v>
      </c>
      <c r="L593" t="s">
        <v>1076</v>
      </c>
      <c r="M593">
        <v>1</v>
      </c>
      <c r="N593">
        <v>1</v>
      </c>
      <c r="O593">
        <v>54.11</v>
      </c>
      <c r="P593">
        <v>54.11</v>
      </c>
      <c r="Q593">
        <v>58.17</v>
      </c>
      <c r="R593">
        <v>62.55</v>
      </c>
      <c r="S593">
        <v>13.5</v>
      </c>
      <c r="T593">
        <v>-8.44</v>
      </c>
      <c r="Y593">
        <v>5</v>
      </c>
      <c r="Z593">
        <v>5</v>
      </c>
    </row>
    <row r="594" spans="2:27">
      <c r="B594">
        <v>10052494</v>
      </c>
      <c r="C594">
        <v>400</v>
      </c>
      <c r="D594">
        <v>2</v>
      </c>
      <c r="E594">
        <v>41</v>
      </c>
      <c r="G594" t="s">
        <v>822</v>
      </c>
      <c r="I594" t="s">
        <v>823</v>
      </c>
      <c r="J594" t="s">
        <v>897</v>
      </c>
      <c r="K594">
        <v>7899706139151</v>
      </c>
      <c r="L594" t="s">
        <v>1077</v>
      </c>
      <c r="M594">
        <v>1</v>
      </c>
      <c r="N594">
        <v>1</v>
      </c>
      <c r="O594">
        <v>54.11</v>
      </c>
      <c r="P594">
        <v>54.11</v>
      </c>
      <c r="Q594">
        <v>58.17</v>
      </c>
      <c r="R594">
        <v>62.55</v>
      </c>
      <c r="S594">
        <v>13.5</v>
      </c>
      <c r="T594">
        <v>-8.44</v>
      </c>
      <c r="Y594">
        <v>5</v>
      </c>
      <c r="Z594">
        <v>5</v>
      </c>
    </row>
    <row r="595" spans="2:27">
      <c r="B595">
        <v>10052494</v>
      </c>
      <c r="C595">
        <v>400</v>
      </c>
      <c r="D595">
        <v>2</v>
      </c>
      <c r="E595">
        <v>41</v>
      </c>
      <c r="G595" t="s">
        <v>824</v>
      </c>
      <c r="I595" t="s">
        <v>825</v>
      </c>
      <c r="J595">
        <v>33049910</v>
      </c>
      <c r="K595">
        <v>7899706139212</v>
      </c>
      <c r="L595" t="s">
        <v>1078</v>
      </c>
      <c r="M595">
        <v>1</v>
      </c>
      <c r="N595">
        <v>1</v>
      </c>
      <c r="O595">
        <v>87.92</v>
      </c>
      <c r="P595">
        <v>54.96</v>
      </c>
      <c r="Q595">
        <v>61.78</v>
      </c>
      <c r="R595">
        <v>71.84</v>
      </c>
      <c r="S595">
        <v>13.5</v>
      </c>
      <c r="T595">
        <v>-9.6999999999999993</v>
      </c>
      <c r="U595">
        <v>10</v>
      </c>
      <c r="V595">
        <v>-7.18</v>
      </c>
      <c r="W595">
        <v>12.09</v>
      </c>
      <c r="X595">
        <v>20.87</v>
      </c>
      <c r="Y595">
        <v>5</v>
      </c>
      <c r="Z595">
        <v>5</v>
      </c>
    </row>
    <row r="596" spans="2:27">
      <c r="B596">
        <v>10052494</v>
      </c>
      <c r="C596">
        <v>400</v>
      </c>
      <c r="D596">
        <v>2</v>
      </c>
      <c r="E596">
        <v>41</v>
      </c>
      <c r="G596" t="s">
        <v>1021</v>
      </c>
      <c r="I596" t="s">
        <v>1080</v>
      </c>
      <c r="J596">
        <v>3401119001</v>
      </c>
      <c r="K596">
        <v>7899706149198</v>
      </c>
      <c r="L596" t="s">
        <v>1081</v>
      </c>
      <c r="M596">
        <v>1</v>
      </c>
      <c r="N596">
        <v>1</v>
      </c>
      <c r="O596">
        <v>19.239999999999998</v>
      </c>
      <c r="P596">
        <v>19.239999999999998</v>
      </c>
      <c r="Q596">
        <v>20.68</v>
      </c>
      <c r="R596">
        <v>22.24</v>
      </c>
      <c r="S596">
        <v>13.5</v>
      </c>
      <c r="T596">
        <v>-3</v>
      </c>
      <c r="Y596">
        <v>3</v>
      </c>
      <c r="Z596">
        <v>0</v>
      </c>
    </row>
    <row r="597" spans="2:27">
      <c r="B597">
        <v>10052494</v>
      </c>
      <c r="C597">
        <v>400</v>
      </c>
      <c r="D597">
        <v>2</v>
      </c>
      <c r="E597">
        <v>41</v>
      </c>
      <c r="G597" t="s">
        <v>1023</v>
      </c>
      <c r="I597" t="s">
        <v>847</v>
      </c>
      <c r="J597">
        <v>3401119001</v>
      </c>
      <c r="K597">
        <v>7899706149211</v>
      </c>
      <c r="L597" t="s">
        <v>1082</v>
      </c>
      <c r="M597">
        <v>1</v>
      </c>
      <c r="N597">
        <v>1</v>
      </c>
      <c r="O597">
        <v>19.239999999999998</v>
      </c>
      <c r="P597">
        <v>19.239999999999998</v>
      </c>
      <c r="Q597">
        <v>20.68</v>
      </c>
      <c r="R597">
        <v>22.24</v>
      </c>
      <c r="S597">
        <v>13.5</v>
      </c>
      <c r="T597">
        <v>-3</v>
      </c>
      <c r="Y597">
        <v>3</v>
      </c>
      <c r="Z597">
        <v>0</v>
      </c>
    </row>
    <row r="598" spans="2:27">
      <c r="B598">
        <v>10052494</v>
      </c>
      <c r="C598">
        <v>400</v>
      </c>
      <c r="D598">
        <v>2</v>
      </c>
      <c r="E598">
        <v>41</v>
      </c>
      <c r="G598" t="s">
        <v>832</v>
      </c>
      <c r="I598" t="s">
        <v>833</v>
      </c>
      <c r="J598" t="s">
        <v>897</v>
      </c>
      <c r="K598">
        <v>7899706149457</v>
      </c>
      <c r="L598" t="s">
        <v>1083</v>
      </c>
      <c r="M598">
        <v>1</v>
      </c>
      <c r="N598">
        <v>1</v>
      </c>
      <c r="O598">
        <v>36.049999999999997</v>
      </c>
      <c r="P598">
        <v>36.049999999999997</v>
      </c>
      <c r="Q598">
        <v>38.76</v>
      </c>
      <c r="R598">
        <v>41.68</v>
      </c>
      <c r="S598">
        <v>13.5</v>
      </c>
      <c r="T598">
        <v>-5.63</v>
      </c>
      <c r="Y598">
        <v>5</v>
      </c>
      <c r="Z598">
        <v>5</v>
      </c>
    </row>
    <row r="599" spans="2:27">
      <c r="B599">
        <v>10052494</v>
      </c>
      <c r="C599">
        <v>400</v>
      </c>
      <c r="D599">
        <v>2</v>
      </c>
      <c r="E599">
        <v>41</v>
      </c>
      <c r="G599" t="s">
        <v>834</v>
      </c>
      <c r="I599" t="s">
        <v>835</v>
      </c>
      <c r="J599" t="s">
        <v>897</v>
      </c>
      <c r="K599">
        <v>7899706149471</v>
      </c>
      <c r="L599" t="s">
        <v>1084</v>
      </c>
      <c r="M599">
        <v>1</v>
      </c>
      <c r="N599">
        <v>1</v>
      </c>
      <c r="O599">
        <v>42.06</v>
      </c>
      <c r="P599">
        <v>42.06</v>
      </c>
      <c r="Q599">
        <v>45.23</v>
      </c>
      <c r="R599">
        <v>48.63</v>
      </c>
      <c r="S599">
        <v>13.5</v>
      </c>
      <c r="T599">
        <v>-6.57</v>
      </c>
      <c r="Y599">
        <v>5</v>
      </c>
      <c r="Z599">
        <v>5</v>
      </c>
    </row>
    <row r="600" spans="2:27">
      <c r="B600">
        <v>10052494</v>
      </c>
      <c r="C600">
        <v>400</v>
      </c>
      <c r="D600">
        <v>2</v>
      </c>
      <c r="E600">
        <v>41</v>
      </c>
      <c r="G600" t="s">
        <v>1028</v>
      </c>
      <c r="I600" t="s">
        <v>1085</v>
      </c>
      <c r="J600">
        <v>33049910</v>
      </c>
      <c r="K600">
        <v>7899706150293</v>
      </c>
      <c r="L600" t="s">
        <v>1086</v>
      </c>
      <c r="M600">
        <v>1</v>
      </c>
      <c r="N600">
        <v>1</v>
      </c>
      <c r="O600">
        <v>36.590000000000003</v>
      </c>
      <c r="P600">
        <v>22.87</v>
      </c>
      <c r="Q600">
        <v>25.71</v>
      </c>
      <c r="R600">
        <v>29.9</v>
      </c>
      <c r="S600">
        <v>13.5</v>
      </c>
      <c r="T600">
        <v>-4.04</v>
      </c>
      <c r="U600">
        <v>10</v>
      </c>
      <c r="V600">
        <v>-2.99</v>
      </c>
      <c r="W600">
        <v>5.03</v>
      </c>
      <c r="X600">
        <v>8.69</v>
      </c>
      <c r="Y600">
        <v>5</v>
      </c>
      <c r="Z600">
        <v>5</v>
      </c>
    </row>
    <row r="601" spans="2:27">
      <c r="B601">
        <v>10052494</v>
      </c>
      <c r="C601">
        <v>400</v>
      </c>
      <c r="D601">
        <v>2</v>
      </c>
      <c r="E601">
        <v>41</v>
      </c>
      <c r="G601" t="s">
        <v>851</v>
      </c>
      <c r="I601" t="s">
        <v>852</v>
      </c>
      <c r="J601" t="s">
        <v>897</v>
      </c>
      <c r="K601">
        <v>7899706152280</v>
      </c>
      <c r="L601" t="s">
        <v>1087</v>
      </c>
      <c r="M601">
        <v>1</v>
      </c>
      <c r="N601">
        <v>1</v>
      </c>
      <c r="O601">
        <v>54.11</v>
      </c>
      <c r="P601">
        <v>54.11</v>
      </c>
      <c r="Q601">
        <v>58.17</v>
      </c>
      <c r="R601">
        <v>62.55</v>
      </c>
      <c r="S601">
        <v>13.5</v>
      </c>
      <c r="T601">
        <v>-8.44</v>
      </c>
      <c r="Y601">
        <v>5</v>
      </c>
      <c r="Z601">
        <v>5</v>
      </c>
    </row>
    <row r="602" spans="2:27">
      <c r="B602">
        <v>10052494</v>
      </c>
      <c r="C602">
        <v>400</v>
      </c>
      <c r="D602">
        <v>2</v>
      </c>
      <c r="E602">
        <v>41</v>
      </c>
      <c r="G602" t="s">
        <v>1032</v>
      </c>
      <c r="I602" t="s">
        <v>1088</v>
      </c>
      <c r="J602">
        <v>33051000</v>
      </c>
      <c r="K602">
        <v>7899706152860</v>
      </c>
      <c r="L602" t="s">
        <v>1089</v>
      </c>
      <c r="M602">
        <v>1</v>
      </c>
      <c r="N602">
        <v>1</v>
      </c>
      <c r="O602">
        <v>48.319999999999993</v>
      </c>
      <c r="P602">
        <v>42.66</v>
      </c>
      <c r="Q602">
        <v>43.94</v>
      </c>
      <c r="R602">
        <v>51.09</v>
      </c>
      <c r="S602">
        <v>13.5</v>
      </c>
      <c r="T602">
        <v>-6.9</v>
      </c>
      <c r="U602">
        <v>3</v>
      </c>
      <c r="V602">
        <v>-1.53</v>
      </c>
      <c r="X602">
        <v>5.66</v>
      </c>
      <c r="Y602">
        <v>5</v>
      </c>
      <c r="Z602">
        <v>5</v>
      </c>
    </row>
    <row r="603" spans="2:27">
      <c r="B603">
        <v>10052494</v>
      </c>
      <c r="C603">
        <v>400</v>
      </c>
      <c r="D603">
        <v>2</v>
      </c>
      <c r="E603">
        <v>41</v>
      </c>
      <c r="G603" t="s">
        <v>1033</v>
      </c>
      <c r="I603" t="s">
        <v>813</v>
      </c>
      <c r="J603">
        <v>33051000</v>
      </c>
      <c r="K603">
        <v>7899706154024</v>
      </c>
      <c r="L603" t="s">
        <v>1090</v>
      </c>
      <c r="M603">
        <v>1</v>
      </c>
      <c r="N603">
        <v>1</v>
      </c>
      <c r="O603">
        <v>62.15</v>
      </c>
      <c r="P603">
        <v>54.87</v>
      </c>
      <c r="Q603">
        <v>56.51</v>
      </c>
      <c r="R603">
        <v>65.709999999999994</v>
      </c>
      <c r="S603">
        <v>13.5</v>
      </c>
      <c r="T603">
        <v>-8.8699999999999992</v>
      </c>
      <c r="U603">
        <v>3</v>
      </c>
      <c r="V603">
        <v>-1.97</v>
      </c>
      <c r="X603">
        <v>7.28</v>
      </c>
      <c r="Y603">
        <v>3</v>
      </c>
      <c r="Z603">
        <v>0</v>
      </c>
    </row>
    <row r="604" spans="2:27">
      <c r="B604">
        <v>10052494</v>
      </c>
      <c r="C604">
        <v>400</v>
      </c>
      <c r="D604">
        <v>2</v>
      </c>
      <c r="E604">
        <v>41</v>
      </c>
      <c r="G604" t="s">
        <v>1024</v>
      </c>
      <c r="I604" t="s">
        <v>1091</v>
      </c>
      <c r="J604">
        <v>34012010</v>
      </c>
      <c r="K604">
        <v>7899706155021</v>
      </c>
      <c r="L604" t="s">
        <v>1092</v>
      </c>
      <c r="M604">
        <v>1</v>
      </c>
      <c r="N604">
        <v>1</v>
      </c>
      <c r="O604">
        <v>40.869999999999997</v>
      </c>
      <c r="P604">
        <v>40.869999999999997</v>
      </c>
      <c r="Q604">
        <v>43.94</v>
      </c>
      <c r="R604">
        <v>47.25</v>
      </c>
      <c r="S604">
        <v>13.5</v>
      </c>
      <c r="T604">
        <v>-6.38</v>
      </c>
      <c r="Y604">
        <v>5</v>
      </c>
      <c r="Z604">
        <v>5</v>
      </c>
    </row>
    <row r="605" spans="2:27">
      <c r="B605">
        <v>10052494</v>
      </c>
      <c r="C605">
        <v>400</v>
      </c>
      <c r="D605">
        <v>2</v>
      </c>
      <c r="E605">
        <v>41</v>
      </c>
      <c r="G605" t="s">
        <v>1022</v>
      </c>
      <c r="I605" t="s">
        <v>1093</v>
      </c>
      <c r="J605">
        <v>34012010</v>
      </c>
      <c r="K605">
        <v>7899706155687</v>
      </c>
      <c r="L605" t="s">
        <v>1094</v>
      </c>
      <c r="M605">
        <v>1</v>
      </c>
      <c r="N605">
        <v>1</v>
      </c>
      <c r="O605">
        <v>23.33</v>
      </c>
      <c r="P605">
        <v>23.33</v>
      </c>
      <c r="Q605">
        <v>25.08</v>
      </c>
      <c r="R605">
        <v>26.97</v>
      </c>
      <c r="S605">
        <v>13.5</v>
      </c>
      <c r="T605">
        <v>-3.64</v>
      </c>
      <c r="Y605">
        <v>5</v>
      </c>
      <c r="Z605">
        <v>5</v>
      </c>
    </row>
    <row r="606" spans="2:27">
      <c r="B606">
        <v>10052494</v>
      </c>
      <c r="C606">
        <v>400</v>
      </c>
      <c r="D606">
        <v>2</v>
      </c>
      <c r="E606">
        <v>41</v>
      </c>
      <c r="G606" t="s">
        <v>1029</v>
      </c>
      <c r="I606" t="s">
        <v>1095</v>
      </c>
      <c r="J606">
        <v>33049910</v>
      </c>
      <c r="K606">
        <v>7899706156974</v>
      </c>
      <c r="L606" t="s">
        <v>1096</v>
      </c>
      <c r="M606">
        <v>1</v>
      </c>
      <c r="N606">
        <v>1</v>
      </c>
      <c r="O606">
        <v>36.590000000000003</v>
      </c>
      <c r="P606">
        <v>22.87</v>
      </c>
      <c r="Q606">
        <v>25.71</v>
      </c>
      <c r="R606">
        <v>29.9</v>
      </c>
      <c r="S606">
        <v>13.5</v>
      </c>
      <c r="T606">
        <v>-4.04</v>
      </c>
      <c r="U606">
        <v>10</v>
      </c>
      <c r="V606">
        <v>-2.99</v>
      </c>
      <c r="W606">
        <v>5.03</v>
      </c>
      <c r="X606">
        <v>8.69</v>
      </c>
      <c r="Y606">
        <v>3</v>
      </c>
      <c r="Z606">
        <v>0</v>
      </c>
    </row>
    <row r="607" spans="2:27">
      <c r="B607">
        <v>10052494</v>
      </c>
      <c r="C607">
        <v>400</v>
      </c>
      <c r="D607">
        <v>2</v>
      </c>
      <c r="E607">
        <v>41</v>
      </c>
      <c r="G607" t="s">
        <v>1031</v>
      </c>
      <c r="I607" t="s">
        <v>481</v>
      </c>
      <c r="J607">
        <v>33051000</v>
      </c>
      <c r="K607">
        <v>3337872411816</v>
      </c>
      <c r="L607" t="s">
        <v>1097</v>
      </c>
      <c r="M607">
        <v>1</v>
      </c>
      <c r="N607">
        <v>1</v>
      </c>
      <c r="O607">
        <v>62.15</v>
      </c>
      <c r="P607">
        <v>54.87</v>
      </c>
      <c r="Q607">
        <v>56.51</v>
      </c>
      <c r="R607">
        <v>65.709999999999994</v>
      </c>
      <c r="S607">
        <v>13.5</v>
      </c>
      <c r="T607">
        <v>-8.8699999999999992</v>
      </c>
      <c r="U607">
        <v>3</v>
      </c>
      <c r="V607">
        <v>-1.97</v>
      </c>
      <c r="X607">
        <v>7.28</v>
      </c>
      <c r="Y607">
        <v>5</v>
      </c>
      <c r="Z607">
        <v>2</v>
      </c>
      <c r="AA607" t="s">
        <v>942</v>
      </c>
    </row>
    <row r="608" spans="2:27">
      <c r="B608">
        <v>10052494</v>
      </c>
      <c r="C608">
        <v>400</v>
      </c>
      <c r="D608">
        <v>2</v>
      </c>
      <c r="E608">
        <v>41</v>
      </c>
      <c r="G608" t="s">
        <v>413</v>
      </c>
      <c r="I608" t="s">
        <v>545</v>
      </c>
      <c r="J608">
        <v>33049910</v>
      </c>
      <c r="K608">
        <v>3433422404403</v>
      </c>
      <c r="L608" t="s">
        <v>1098</v>
      </c>
      <c r="M608">
        <v>1</v>
      </c>
      <c r="N608">
        <v>1</v>
      </c>
      <c r="O608">
        <v>65.910000000000011</v>
      </c>
      <c r="P608">
        <v>41.2</v>
      </c>
      <c r="Q608">
        <v>46.32</v>
      </c>
      <c r="R608">
        <v>53.86</v>
      </c>
      <c r="S608">
        <v>13.5</v>
      </c>
      <c r="T608">
        <v>-7.27</v>
      </c>
      <c r="U608">
        <v>10</v>
      </c>
      <c r="V608">
        <v>-5.39</v>
      </c>
      <c r="W608">
        <v>9.06</v>
      </c>
      <c r="X608">
        <v>15.65</v>
      </c>
      <c r="Y608">
        <v>5</v>
      </c>
      <c r="Z608">
        <v>2</v>
      </c>
      <c r="AA608" t="s">
        <v>942</v>
      </c>
    </row>
    <row r="609" spans="2:27">
      <c r="B609">
        <v>10052494</v>
      </c>
      <c r="C609">
        <v>400</v>
      </c>
      <c r="D609">
        <v>2</v>
      </c>
      <c r="E609">
        <v>41</v>
      </c>
      <c r="G609" t="s">
        <v>1030</v>
      </c>
      <c r="I609" t="s">
        <v>1099</v>
      </c>
      <c r="J609">
        <v>34013000</v>
      </c>
      <c r="K609">
        <v>3337872410338</v>
      </c>
      <c r="L609" t="s">
        <v>1100</v>
      </c>
      <c r="M609">
        <v>1</v>
      </c>
      <c r="N609">
        <v>1</v>
      </c>
      <c r="O609">
        <v>37.94</v>
      </c>
      <c r="P609">
        <v>37.94</v>
      </c>
      <c r="Q609">
        <v>40.79</v>
      </c>
      <c r="R609">
        <v>43.86</v>
      </c>
      <c r="S609">
        <v>13.5</v>
      </c>
      <c r="T609">
        <v>-5.92</v>
      </c>
      <c r="Y609">
        <v>5</v>
      </c>
      <c r="Z609">
        <v>2</v>
      </c>
      <c r="AA609" t="s">
        <v>942</v>
      </c>
    </row>
    <row r="610" spans="2:27">
      <c r="B610">
        <v>10052494</v>
      </c>
      <c r="C610">
        <v>400</v>
      </c>
      <c r="D610">
        <v>2</v>
      </c>
      <c r="E610">
        <v>41</v>
      </c>
      <c r="G610" t="s">
        <v>296</v>
      </c>
      <c r="I610" t="s">
        <v>495</v>
      </c>
      <c r="J610">
        <v>33049910</v>
      </c>
      <c r="K610">
        <v>3337872420207</v>
      </c>
      <c r="L610" t="s">
        <v>1101</v>
      </c>
      <c r="M610">
        <v>1</v>
      </c>
      <c r="N610">
        <v>1</v>
      </c>
      <c r="O610">
        <v>95.25</v>
      </c>
      <c r="P610">
        <v>59.54</v>
      </c>
      <c r="Q610">
        <v>66.930000000000007</v>
      </c>
      <c r="R610">
        <v>77.83</v>
      </c>
      <c r="S610">
        <v>13.5</v>
      </c>
      <c r="T610">
        <v>-10.51</v>
      </c>
      <c r="U610">
        <v>10</v>
      </c>
      <c r="V610">
        <v>-7.78</v>
      </c>
      <c r="W610">
        <v>13.1</v>
      </c>
      <c r="X610">
        <v>22.61</v>
      </c>
      <c r="Y610">
        <v>5</v>
      </c>
      <c r="Z610">
        <v>2</v>
      </c>
      <c r="AA610" t="s">
        <v>942</v>
      </c>
    </row>
    <row r="611" spans="2:27">
      <c r="B611">
        <v>10052494</v>
      </c>
      <c r="C611">
        <v>400</v>
      </c>
      <c r="D611">
        <v>2</v>
      </c>
      <c r="E611">
        <v>41</v>
      </c>
      <c r="G611" t="s">
        <v>706</v>
      </c>
      <c r="I611" t="s">
        <v>707</v>
      </c>
      <c r="J611">
        <v>34013000</v>
      </c>
      <c r="K611">
        <v>3337872420696</v>
      </c>
      <c r="L611" t="s">
        <v>1102</v>
      </c>
      <c r="M611">
        <v>1</v>
      </c>
      <c r="N611">
        <v>1</v>
      </c>
      <c r="O611">
        <v>20.41</v>
      </c>
      <c r="P611">
        <v>20.41</v>
      </c>
      <c r="Q611">
        <v>21.94</v>
      </c>
      <c r="R611">
        <v>23.59</v>
      </c>
      <c r="S611">
        <v>13.5</v>
      </c>
      <c r="T611">
        <v>-3.18</v>
      </c>
      <c r="Y611">
        <v>5</v>
      </c>
      <c r="Z611">
        <v>2</v>
      </c>
      <c r="AA611" t="s">
        <v>942</v>
      </c>
    </row>
    <row r="612" spans="2:27">
      <c r="B612">
        <v>10052494</v>
      </c>
      <c r="C612">
        <v>400</v>
      </c>
      <c r="D612">
        <v>2</v>
      </c>
      <c r="E612">
        <v>41</v>
      </c>
      <c r="G612" t="s">
        <v>422</v>
      </c>
      <c r="I612" t="s">
        <v>549</v>
      </c>
      <c r="J612">
        <v>33049910</v>
      </c>
      <c r="K612">
        <v>3337872414152</v>
      </c>
      <c r="L612" t="s">
        <v>1103</v>
      </c>
      <c r="M612">
        <v>1</v>
      </c>
      <c r="N612">
        <v>1</v>
      </c>
      <c r="O612">
        <v>139.23000000000002</v>
      </c>
      <c r="P612">
        <v>87.03</v>
      </c>
      <c r="Q612">
        <v>97.84</v>
      </c>
      <c r="R612">
        <v>113.77</v>
      </c>
      <c r="S612">
        <v>13.5</v>
      </c>
      <c r="T612">
        <v>-15.36</v>
      </c>
      <c r="U612">
        <v>10</v>
      </c>
      <c r="V612">
        <v>-11.38</v>
      </c>
      <c r="W612">
        <v>19.149999999999999</v>
      </c>
      <c r="X612">
        <v>33.049999999999997</v>
      </c>
      <c r="Y612">
        <v>6</v>
      </c>
      <c r="Z612">
        <v>2</v>
      </c>
      <c r="AA612" t="s">
        <v>942</v>
      </c>
    </row>
    <row r="613" spans="2:27">
      <c r="B613">
        <v>10052494</v>
      </c>
      <c r="C613">
        <v>400</v>
      </c>
      <c r="D613">
        <v>2</v>
      </c>
      <c r="E613">
        <v>41</v>
      </c>
      <c r="G613" t="s">
        <v>850</v>
      </c>
      <c r="I613" t="s">
        <v>554</v>
      </c>
      <c r="J613">
        <v>33049910</v>
      </c>
      <c r="K613">
        <v>3337872413063</v>
      </c>
      <c r="L613" t="s">
        <v>1104</v>
      </c>
      <c r="M613">
        <v>1</v>
      </c>
      <c r="N613">
        <v>1</v>
      </c>
      <c r="O613">
        <v>161.24</v>
      </c>
      <c r="P613">
        <v>100.79</v>
      </c>
      <c r="Q613">
        <v>113.3</v>
      </c>
      <c r="R613">
        <v>131.74</v>
      </c>
      <c r="S613">
        <v>13.5</v>
      </c>
      <c r="T613">
        <v>-17.78</v>
      </c>
      <c r="U613">
        <v>10</v>
      </c>
      <c r="V613">
        <v>-13.17</v>
      </c>
      <c r="W613">
        <v>22.17</v>
      </c>
      <c r="X613">
        <v>38.28</v>
      </c>
      <c r="Y613">
        <v>5</v>
      </c>
      <c r="Z613">
        <v>2</v>
      </c>
      <c r="AA613" t="s">
        <v>942</v>
      </c>
    </row>
    <row r="614" spans="2:27">
      <c r="B614">
        <v>10052494</v>
      </c>
      <c r="C614">
        <v>400</v>
      </c>
      <c r="D614">
        <v>2</v>
      </c>
      <c r="E614">
        <v>41</v>
      </c>
      <c r="G614" t="s">
        <v>469</v>
      </c>
      <c r="I614" t="s">
        <v>566</v>
      </c>
      <c r="J614">
        <v>33049910</v>
      </c>
      <c r="K614">
        <v>3337872412677</v>
      </c>
      <c r="L614" t="s">
        <v>1105</v>
      </c>
      <c r="M614">
        <v>1</v>
      </c>
      <c r="N614">
        <v>1</v>
      </c>
      <c r="O614">
        <v>153.88999999999999</v>
      </c>
      <c r="P614">
        <v>96.2</v>
      </c>
      <c r="Q614">
        <v>108.15</v>
      </c>
      <c r="R614">
        <v>125.76</v>
      </c>
      <c r="S614">
        <v>13.5</v>
      </c>
      <c r="T614">
        <v>-16.98</v>
      </c>
      <c r="U614">
        <v>10</v>
      </c>
      <c r="V614">
        <v>-12.58</v>
      </c>
      <c r="W614">
        <v>21.16</v>
      </c>
      <c r="X614">
        <v>36.53</v>
      </c>
      <c r="Y614">
        <v>5</v>
      </c>
      <c r="Z614">
        <v>2</v>
      </c>
      <c r="AA614" t="s">
        <v>942</v>
      </c>
    </row>
    <row r="615" spans="2:27">
      <c r="B615">
        <v>10052494</v>
      </c>
      <c r="C615">
        <v>400</v>
      </c>
      <c r="D615">
        <v>2</v>
      </c>
      <c r="E615">
        <v>41</v>
      </c>
      <c r="G615" t="s">
        <v>235</v>
      </c>
      <c r="I615" t="s">
        <v>485</v>
      </c>
      <c r="J615" t="s">
        <v>911</v>
      </c>
      <c r="K615">
        <v>3337872413520</v>
      </c>
      <c r="L615" t="s">
        <v>1106</v>
      </c>
      <c r="M615">
        <v>1</v>
      </c>
      <c r="N615">
        <v>1</v>
      </c>
      <c r="O615">
        <v>79.649999999999991</v>
      </c>
      <c r="P615">
        <v>50.37</v>
      </c>
      <c r="Q615">
        <v>56.62</v>
      </c>
      <c r="R615">
        <v>65.84</v>
      </c>
      <c r="S615">
        <v>13.5</v>
      </c>
      <c r="T615">
        <v>-8.89</v>
      </c>
      <c r="U615">
        <v>10</v>
      </c>
      <c r="V615">
        <v>-6.58</v>
      </c>
      <c r="W615">
        <v>11.08</v>
      </c>
      <c r="X615">
        <v>18.2</v>
      </c>
      <c r="Y615">
        <v>5</v>
      </c>
      <c r="Z615">
        <v>2</v>
      </c>
      <c r="AA615" t="s">
        <v>942</v>
      </c>
    </row>
    <row r="616" spans="2:27">
      <c r="B616">
        <v>10052494</v>
      </c>
      <c r="C616">
        <v>400</v>
      </c>
      <c r="D616">
        <v>2</v>
      </c>
      <c r="E616">
        <v>41</v>
      </c>
      <c r="G616" t="s">
        <v>420</v>
      </c>
      <c r="I616" t="s">
        <v>547</v>
      </c>
      <c r="J616">
        <v>33049910</v>
      </c>
      <c r="K616">
        <v>3337872413704</v>
      </c>
      <c r="L616" t="s">
        <v>1107</v>
      </c>
      <c r="M616">
        <v>1</v>
      </c>
      <c r="N616">
        <v>1</v>
      </c>
      <c r="O616">
        <v>161.24</v>
      </c>
      <c r="P616">
        <v>100.79</v>
      </c>
      <c r="Q616">
        <v>113.3</v>
      </c>
      <c r="R616">
        <v>131.74</v>
      </c>
      <c r="S616">
        <v>13.5</v>
      </c>
      <c r="T616">
        <v>-17.78</v>
      </c>
      <c r="U616">
        <v>10</v>
      </c>
      <c r="V616">
        <v>-13.17</v>
      </c>
      <c r="W616">
        <v>22.17</v>
      </c>
      <c r="X616">
        <v>38.28</v>
      </c>
      <c r="Y616">
        <v>5</v>
      </c>
      <c r="Z616">
        <v>2</v>
      </c>
      <c r="AA616" t="s">
        <v>942</v>
      </c>
    </row>
    <row r="617" spans="2:27">
      <c r="B617">
        <v>10052494</v>
      </c>
      <c r="C617">
        <v>400</v>
      </c>
      <c r="D617">
        <v>2</v>
      </c>
      <c r="E617">
        <v>41</v>
      </c>
      <c r="G617" t="s">
        <v>425</v>
      </c>
      <c r="I617" t="s">
        <v>553</v>
      </c>
      <c r="J617">
        <v>33049910</v>
      </c>
      <c r="K617">
        <v>3337872413728</v>
      </c>
      <c r="L617" t="s">
        <v>1108</v>
      </c>
      <c r="M617">
        <v>1</v>
      </c>
      <c r="N617">
        <v>1</v>
      </c>
      <c r="O617">
        <v>168.57000000000002</v>
      </c>
      <c r="P617">
        <v>105.37</v>
      </c>
      <c r="Q617">
        <v>118.45</v>
      </c>
      <c r="R617">
        <v>137.72999999999999</v>
      </c>
      <c r="S617">
        <v>13.5</v>
      </c>
      <c r="T617">
        <v>-18.59</v>
      </c>
      <c r="U617">
        <v>10</v>
      </c>
      <c r="V617">
        <v>-13.77</v>
      </c>
      <c r="W617">
        <v>23.18</v>
      </c>
      <c r="X617">
        <v>40.020000000000003</v>
      </c>
      <c r="Y617">
        <v>5</v>
      </c>
      <c r="Z617">
        <v>2</v>
      </c>
      <c r="AA617" t="s">
        <v>942</v>
      </c>
    </row>
    <row r="618" spans="2:27">
      <c r="B618">
        <v>10052494</v>
      </c>
      <c r="C618">
        <v>400</v>
      </c>
      <c r="D618">
        <v>2</v>
      </c>
      <c r="E618">
        <v>41</v>
      </c>
      <c r="G618" t="s">
        <v>424</v>
      </c>
      <c r="I618" t="s">
        <v>552</v>
      </c>
      <c r="J618">
        <v>33049910</v>
      </c>
      <c r="K618">
        <v>3337872413735</v>
      </c>
      <c r="L618" t="s">
        <v>1109</v>
      </c>
      <c r="M618">
        <v>1</v>
      </c>
      <c r="N618">
        <v>1</v>
      </c>
      <c r="O618">
        <v>146.54999999999998</v>
      </c>
      <c r="P618">
        <v>91.61</v>
      </c>
      <c r="Q618">
        <v>102.99</v>
      </c>
      <c r="R618">
        <v>119.76</v>
      </c>
      <c r="S618">
        <v>13.5</v>
      </c>
      <c r="T618">
        <v>-16.170000000000002</v>
      </c>
      <c r="U618">
        <v>10</v>
      </c>
      <c r="V618">
        <v>-11.98</v>
      </c>
      <c r="W618">
        <v>20.149999999999999</v>
      </c>
      <c r="X618">
        <v>34.79</v>
      </c>
      <c r="Y618">
        <v>5</v>
      </c>
      <c r="Z618">
        <v>2</v>
      </c>
      <c r="AA618" t="s">
        <v>942</v>
      </c>
    </row>
    <row r="619" spans="2:27">
      <c r="B619">
        <v>10052494</v>
      </c>
      <c r="C619">
        <v>400</v>
      </c>
      <c r="D619">
        <v>2</v>
      </c>
      <c r="E619">
        <v>41</v>
      </c>
      <c r="G619" t="s">
        <v>1020</v>
      </c>
      <c r="I619" t="s">
        <v>548</v>
      </c>
      <c r="J619">
        <v>33049910</v>
      </c>
      <c r="K619">
        <v>3337872413971</v>
      </c>
      <c r="L619" t="s">
        <v>1110</v>
      </c>
      <c r="M619">
        <v>1</v>
      </c>
      <c r="N619">
        <v>1</v>
      </c>
      <c r="O619">
        <v>197.89</v>
      </c>
      <c r="P619">
        <v>123.7</v>
      </c>
      <c r="Q619">
        <v>139.06</v>
      </c>
      <c r="R619">
        <v>161.69999999999999</v>
      </c>
      <c r="S619">
        <v>13.5</v>
      </c>
      <c r="T619">
        <v>-21.83</v>
      </c>
      <c r="U619">
        <v>10</v>
      </c>
      <c r="V619">
        <v>-16.170000000000002</v>
      </c>
      <c r="W619">
        <v>27.21</v>
      </c>
      <c r="X619">
        <v>46.98</v>
      </c>
      <c r="Y619">
        <v>5</v>
      </c>
      <c r="Z619">
        <v>2</v>
      </c>
      <c r="AA619" t="s">
        <v>942</v>
      </c>
    </row>
    <row r="620" spans="2:27">
      <c r="B620">
        <v>10052494</v>
      </c>
      <c r="C620">
        <v>400</v>
      </c>
      <c r="D620">
        <v>2</v>
      </c>
      <c r="E620">
        <v>41</v>
      </c>
      <c r="G620" t="s">
        <v>465</v>
      </c>
      <c r="I620" t="s">
        <v>564</v>
      </c>
      <c r="J620">
        <v>33049910</v>
      </c>
      <c r="K620">
        <v>3337872414039</v>
      </c>
      <c r="L620" t="s">
        <v>1111</v>
      </c>
      <c r="M620">
        <v>1</v>
      </c>
      <c r="N620">
        <v>1</v>
      </c>
      <c r="O620">
        <v>146.54999999999998</v>
      </c>
      <c r="P620">
        <v>91.61</v>
      </c>
      <c r="Q620">
        <v>102.99</v>
      </c>
      <c r="R620">
        <v>119.76</v>
      </c>
      <c r="S620">
        <v>13.5</v>
      </c>
      <c r="T620">
        <v>-16.170000000000002</v>
      </c>
      <c r="U620">
        <v>10</v>
      </c>
      <c r="V620">
        <v>-11.98</v>
      </c>
      <c r="W620">
        <v>20.149999999999999</v>
      </c>
      <c r="X620">
        <v>34.79</v>
      </c>
      <c r="Y620">
        <v>5</v>
      </c>
      <c r="Z620">
        <v>2</v>
      </c>
      <c r="AA620" t="s">
        <v>942</v>
      </c>
    </row>
    <row r="621" spans="2:27">
      <c r="B621">
        <v>10052494</v>
      </c>
      <c r="C621">
        <v>400</v>
      </c>
      <c r="D621">
        <v>2</v>
      </c>
      <c r="E621">
        <v>41</v>
      </c>
      <c r="G621" t="s">
        <v>713</v>
      </c>
      <c r="I621" t="s">
        <v>641</v>
      </c>
      <c r="J621">
        <v>33049910</v>
      </c>
      <c r="K621">
        <v>3337872414053</v>
      </c>
      <c r="L621" t="s">
        <v>1112</v>
      </c>
      <c r="M621">
        <v>1</v>
      </c>
      <c r="N621">
        <v>1</v>
      </c>
      <c r="O621">
        <v>145.92000000000002</v>
      </c>
      <c r="P621">
        <v>91.21</v>
      </c>
      <c r="Q621">
        <v>102.53</v>
      </c>
      <c r="R621">
        <v>119.22</v>
      </c>
      <c r="S621">
        <v>13.5</v>
      </c>
      <c r="T621">
        <v>-16.09</v>
      </c>
      <c r="U621">
        <v>10</v>
      </c>
      <c r="V621">
        <v>-11.92</v>
      </c>
      <c r="W621">
        <v>20.07</v>
      </c>
      <c r="X621">
        <v>34.64</v>
      </c>
      <c r="Y621">
        <v>5</v>
      </c>
      <c r="Z621">
        <v>2</v>
      </c>
      <c r="AA621" t="s">
        <v>942</v>
      </c>
    </row>
    <row r="622" spans="2:27">
      <c r="B622">
        <v>10052494</v>
      </c>
      <c r="C622">
        <v>400</v>
      </c>
      <c r="D622">
        <v>2</v>
      </c>
      <c r="E622">
        <v>41</v>
      </c>
      <c r="G622" t="s">
        <v>793</v>
      </c>
      <c r="I622" t="s">
        <v>1113</v>
      </c>
      <c r="J622">
        <v>34013000</v>
      </c>
      <c r="K622">
        <v>3433422408357</v>
      </c>
      <c r="L622" t="s">
        <v>1114</v>
      </c>
      <c r="M622">
        <v>1</v>
      </c>
      <c r="N622">
        <v>1</v>
      </c>
      <c r="O622">
        <v>37.94</v>
      </c>
      <c r="P622">
        <v>37.94</v>
      </c>
      <c r="Q622">
        <v>40.79</v>
      </c>
      <c r="R622">
        <v>43.86</v>
      </c>
      <c r="S622">
        <v>13.5</v>
      </c>
      <c r="T622">
        <v>-5.92</v>
      </c>
      <c r="Y622">
        <v>5</v>
      </c>
      <c r="Z622">
        <v>2</v>
      </c>
      <c r="AA622" t="s">
        <v>942</v>
      </c>
    </row>
    <row r="623" spans="2:27">
      <c r="B623">
        <v>10052494</v>
      </c>
      <c r="C623">
        <v>400</v>
      </c>
      <c r="D623">
        <v>2</v>
      </c>
      <c r="E623">
        <v>41</v>
      </c>
      <c r="G623" t="s">
        <v>414</v>
      </c>
      <c r="I623" t="s">
        <v>415</v>
      </c>
      <c r="J623">
        <v>33049910</v>
      </c>
      <c r="K623">
        <v>3337872413155</v>
      </c>
      <c r="L623" t="s">
        <v>1115</v>
      </c>
      <c r="M623">
        <v>1</v>
      </c>
      <c r="N623">
        <v>1</v>
      </c>
      <c r="O623">
        <v>153.88999999999999</v>
      </c>
      <c r="P623">
        <v>96.2</v>
      </c>
      <c r="Q623">
        <v>108.15</v>
      </c>
      <c r="R623">
        <v>125.76</v>
      </c>
      <c r="S623">
        <v>13.5</v>
      </c>
      <c r="T623">
        <v>-16.98</v>
      </c>
      <c r="U623">
        <v>10</v>
      </c>
      <c r="V623">
        <v>-12.58</v>
      </c>
      <c r="W623">
        <v>21.16</v>
      </c>
      <c r="X623">
        <v>36.53</v>
      </c>
      <c r="Y623">
        <v>5</v>
      </c>
      <c r="Z623">
        <v>2</v>
      </c>
      <c r="AA623" t="s">
        <v>942</v>
      </c>
    </row>
    <row r="624" spans="2:27">
      <c r="B624">
        <v>10052494</v>
      </c>
      <c r="C624">
        <v>400</v>
      </c>
      <c r="D624">
        <v>2</v>
      </c>
      <c r="E624">
        <v>41</v>
      </c>
      <c r="G624" t="s">
        <v>301</v>
      </c>
      <c r="I624" t="s">
        <v>497</v>
      </c>
      <c r="J624">
        <v>33049910</v>
      </c>
      <c r="K624">
        <v>3337872421037</v>
      </c>
      <c r="L624" t="s">
        <v>1116</v>
      </c>
      <c r="M624">
        <v>1</v>
      </c>
      <c r="N624">
        <v>1</v>
      </c>
      <c r="O624">
        <v>51.239999999999995</v>
      </c>
      <c r="P624">
        <v>32.03</v>
      </c>
      <c r="Q624">
        <v>36.01</v>
      </c>
      <c r="R624">
        <v>41.87</v>
      </c>
      <c r="S624">
        <v>13.5</v>
      </c>
      <c r="T624">
        <v>-5.65</v>
      </c>
      <c r="U624">
        <v>10</v>
      </c>
      <c r="V624">
        <v>-4.1900000000000004</v>
      </c>
      <c r="W624">
        <v>7.05</v>
      </c>
      <c r="X624">
        <v>12.16</v>
      </c>
      <c r="Y624">
        <v>5</v>
      </c>
      <c r="Z624">
        <v>2</v>
      </c>
      <c r="AA624" t="s">
        <v>942</v>
      </c>
    </row>
    <row r="625" spans="2:27">
      <c r="B625">
        <v>10052494</v>
      </c>
      <c r="C625">
        <v>400</v>
      </c>
      <c r="D625">
        <v>2</v>
      </c>
      <c r="E625">
        <v>41</v>
      </c>
      <c r="G625" t="s">
        <v>656</v>
      </c>
      <c r="I625" t="s">
        <v>657</v>
      </c>
      <c r="J625">
        <v>33049910</v>
      </c>
      <c r="K625">
        <v>3337872413025</v>
      </c>
      <c r="L625" t="s">
        <v>1117</v>
      </c>
      <c r="M625">
        <v>1</v>
      </c>
      <c r="N625">
        <v>1</v>
      </c>
      <c r="O625">
        <v>109.9</v>
      </c>
      <c r="P625">
        <v>68.7</v>
      </c>
      <c r="Q625">
        <v>77.23</v>
      </c>
      <c r="R625">
        <v>89.8</v>
      </c>
      <c r="S625">
        <v>13.5</v>
      </c>
      <c r="T625">
        <v>-12.12</v>
      </c>
      <c r="U625">
        <v>10</v>
      </c>
      <c r="V625">
        <v>-8.98</v>
      </c>
      <c r="W625">
        <v>15.11</v>
      </c>
      <c r="X625">
        <v>26.09</v>
      </c>
      <c r="Y625">
        <v>5</v>
      </c>
      <c r="Z625">
        <v>2</v>
      </c>
      <c r="AA625" t="s">
        <v>942</v>
      </c>
    </row>
    <row r="626" spans="2:27">
      <c r="B626">
        <v>10052494</v>
      </c>
      <c r="C626">
        <v>400</v>
      </c>
      <c r="D626">
        <v>2</v>
      </c>
      <c r="E626">
        <v>41</v>
      </c>
      <c r="G626" t="s">
        <v>466</v>
      </c>
      <c r="I626" t="s">
        <v>467</v>
      </c>
      <c r="J626">
        <v>33049910</v>
      </c>
      <c r="K626">
        <v>3337875517614</v>
      </c>
      <c r="L626" t="s">
        <v>1118</v>
      </c>
      <c r="M626">
        <v>1</v>
      </c>
      <c r="N626">
        <v>1</v>
      </c>
      <c r="O626">
        <v>168.57000000000002</v>
      </c>
      <c r="P626">
        <v>105.37</v>
      </c>
      <c r="Q626">
        <v>118.45</v>
      </c>
      <c r="R626">
        <v>137.72999999999999</v>
      </c>
      <c r="S626">
        <v>13.5</v>
      </c>
      <c r="T626">
        <v>-18.59</v>
      </c>
      <c r="U626">
        <v>10</v>
      </c>
      <c r="V626">
        <v>-13.77</v>
      </c>
      <c r="W626">
        <v>23.18</v>
      </c>
      <c r="X626">
        <v>40.020000000000003</v>
      </c>
      <c r="Y626">
        <v>5</v>
      </c>
      <c r="Z626">
        <v>2</v>
      </c>
      <c r="AA626" t="s">
        <v>942</v>
      </c>
    </row>
    <row r="627" spans="2:27">
      <c r="B627">
        <v>10052494</v>
      </c>
      <c r="C627">
        <v>400</v>
      </c>
      <c r="D627">
        <v>2</v>
      </c>
      <c r="E627">
        <v>41</v>
      </c>
      <c r="G627" t="s">
        <v>701</v>
      </c>
      <c r="I627" t="s">
        <v>1119</v>
      </c>
      <c r="J627">
        <v>34013000</v>
      </c>
      <c r="K627">
        <v>3337875518628</v>
      </c>
      <c r="L627" t="s">
        <v>1120</v>
      </c>
      <c r="M627">
        <v>1</v>
      </c>
      <c r="N627">
        <v>1</v>
      </c>
      <c r="O627">
        <v>20.41</v>
      </c>
      <c r="P627">
        <v>20.41</v>
      </c>
      <c r="Q627">
        <v>21.94</v>
      </c>
      <c r="R627">
        <v>23.59</v>
      </c>
      <c r="S627">
        <v>13.5</v>
      </c>
      <c r="T627">
        <v>-3.18</v>
      </c>
      <c r="Y627">
        <v>5</v>
      </c>
      <c r="Z627">
        <v>2</v>
      </c>
      <c r="AA627" t="s">
        <v>942</v>
      </c>
    </row>
    <row r="628" spans="2:27">
      <c r="B628">
        <v>10052494</v>
      </c>
      <c r="C628">
        <v>400</v>
      </c>
      <c r="D628">
        <v>2</v>
      </c>
      <c r="E628">
        <v>41</v>
      </c>
      <c r="G628" t="s">
        <v>298</v>
      </c>
      <c r="I628" t="s">
        <v>496</v>
      </c>
      <c r="J628">
        <v>33049910</v>
      </c>
      <c r="K628">
        <v>3337872418587</v>
      </c>
      <c r="L628" t="s">
        <v>1121</v>
      </c>
      <c r="M628">
        <v>1</v>
      </c>
      <c r="N628">
        <v>1</v>
      </c>
      <c r="O628">
        <v>102.58000000000001</v>
      </c>
      <c r="P628">
        <v>64.12</v>
      </c>
      <c r="Q628">
        <v>72.08</v>
      </c>
      <c r="R628">
        <v>83.81</v>
      </c>
      <c r="S628">
        <v>13.5</v>
      </c>
      <c r="T628">
        <v>-11.31</v>
      </c>
      <c r="U628">
        <v>10</v>
      </c>
      <c r="V628">
        <v>-8.3800000000000008</v>
      </c>
      <c r="W628">
        <v>14.11</v>
      </c>
      <c r="X628">
        <v>24.35</v>
      </c>
      <c r="Y628">
        <v>5</v>
      </c>
      <c r="Z628">
        <v>2</v>
      </c>
      <c r="AA628" t="s">
        <v>942</v>
      </c>
    </row>
    <row r="629" spans="2:27">
      <c r="B629">
        <v>10052494</v>
      </c>
      <c r="C629">
        <v>400</v>
      </c>
      <c r="D629">
        <v>2</v>
      </c>
      <c r="E629">
        <v>41</v>
      </c>
      <c r="G629" t="s">
        <v>468</v>
      </c>
      <c r="I629" t="s">
        <v>565</v>
      </c>
      <c r="J629">
        <v>33049910</v>
      </c>
      <c r="K629">
        <v>3337875526838</v>
      </c>
      <c r="L629" t="s">
        <v>1122</v>
      </c>
      <c r="M629">
        <v>1</v>
      </c>
      <c r="N629">
        <v>1</v>
      </c>
      <c r="O629">
        <v>87.92</v>
      </c>
      <c r="P629">
        <v>54.96</v>
      </c>
      <c r="Q629">
        <v>61.78</v>
      </c>
      <c r="R629">
        <v>71.84</v>
      </c>
      <c r="S629">
        <v>13.5</v>
      </c>
      <c r="T629">
        <v>-9.6999999999999993</v>
      </c>
      <c r="U629">
        <v>10</v>
      </c>
      <c r="V629">
        <v>-7.18</v>
      </c>
      <c r="W629">
        <v>12.09</v>
      </c>
      <c r="X629">
        <v>20.87</v>
      </c>
      <c r="Y629">
        <v>5</v>
      </c>
      <c r="Z629">
        <v>2</v>
      </c>
      <c r="AA629" t="s">
        <v>942</v>
      </c>
    </row>
    <row r="630" spans="2:27">
      <c r="B630">
        <v>10052494</v>
      </c>
      <c r="C630">
        <v>400</v>
      </c>
      <c r="D630">
        <v>2</v>
      </c>
      <c r="E630">
        <v>41</v>
      </c>
      <c r="G630" t="s">
        <v>434</v>
      </c>
      <c r="I630" t="s">
        <v>558</v>
      </c>
      <c r="J630">
        <v>34013000</v>
      </c>
      <c r="K630">
        <v>3433422408586</v>
      </c>
      <c r="L630" t="s">
        <v>1123</v>
      </c>
      <c r="M630">
        <v>1</v>
      </c>
      <c r="N630">
        <v>1</v>
      </c>
      <c r="O630">
        <v>58.4</v>
      </c>
      <c r="P630">
        <v>58.4</v>
      </c>
      <c r="Q630">
        <v>62.79</v>
      </c>
      <c r="R630">
        <v>67.52</v>
      </c>
      <c r="S630">
        <v>13.5</v>
      </c>
      <c r="T630">
        <v>-9.1199999999999992</v>
      </c>
      <c r="Y630">
        <v>5</v>
      </c>
      <c r="Z630">
        <v>2</v>
      </c>
      <c r="AA630" t="s">
        <v>942</v>
      </c>
    </row>
    <row r="631" spans="2:27">
      <c r="B631">
        <v>10052494</v>
      </c>
      <c r="C631">
        <v>400</v>
      </c>
      <c r="D631">
        <v>2</v>
      </c>
      <c r="E631">
        <v>41</v>
      </c>
      <c r="G631" t="s">
        <v>826</v>
      </c>
      <c r="I631" t="s">
        <v>827</v>
      </c>
      <c r="J631">
        <v>33049910</v>
      </c>
      <c r="K631">
        <v>3337875549493</v>
      </c>
      <c r="L631" t="s">
        <v>1124</v>
      </c>
      <c r="M631">
        <v>1</v>
      </c>
      <c r="N631">
        <v>1</v>
      </c>
      <c r="O631">
        <v>73.240000000000009</v>
      </c>
      <c r="P631">
        <v>45.78</v>
      </c>
      <c r="Q631">
        <v>51.47</v>
      </c>
      <c r="R631">
        <v>59.85</v>
      </c>
      <c r="S631">
        <v>13.5</v>
      </c>
      <c r="T631">
        <v>-8.08</v>
      </c>
      <c r="U631">
        <v>10</v>
      </c>
      <c r="V631">
        <v>-5.99</v>
      </c>
      <c r="W631">
        <v>10.07</v>
      </c>
      <c r="X631">
        <v>17.39</v>
      </c>
      <c r="Y631">
        <v>5</v>
      </c>
      <c r="Z631">
        <v>2</v>
      </c>
      <c r="AA631" t="s">
        <v>942</v>
      </c>
    </row>
    <row r="632" spans="2:27">
      <c r="B632">
        <v>10052494</v>
      </c>
      <c r="C632">
        <v>400</v>
      </c>
      <c r="D632">
        <v>2</v>
      </c>
      <c r="E632">
        <v>41</v>
      </c>
      <c r="G632" t="s">
        <v>828</v>
      </c>
      <c r="I632" t="s">
        <v>829</v>
      </c>
      <c r="J632">
        <v>33049910</v>
      </c>
      <c r="K632">
        <v>3337875571487</v>
      </c>
      <c r="L632" t="s">
        <v>1125</v>
      </c>
      <c r="M632">
        <v>1</v>
      </c>
      <c r="N632">
        <v>1</v>
      </c>
      <c r="O632">
        <v>95.25</v>
      </c>
      <c r="P632">
        <v>59.54</v>
      </c>
      <c r="Q632">
        <v>66.930000000000007</v>
      </c>
      <c r="R632">
        <v>77.83</v>
      </c>
      <c r="S632">
        <v>13.5</v>
      </c>
      <c r="T632">
        <v>-10.51</v>
      </c>
      <c r="U632">
        <v>10</v>
      </c>
      <c r="V632">
        <v>-7.78</v>
      </c>
      <c r="W632">
        <v>13.1</v>
      </c>
      <c r="X632">
        <v>22.61</v>
      </c>
      <c r="Y632">
        <v>5</v>
      </c>
      <c r="Z632">
        <v>2</v>
      </c>
      <c r="AA632" t="s">
        <v>942</v>
      </c>
    </row>
    <row r="633" spans="2:27">
      <c r="B633">
        <v>10052494</v>
      </c>
      <c r="C633">
        <v>400</v>
      </c>
      <c r="D633">
        <v>2</v>
      </c>
      <c r="E633">
        <v>41</v>
      </c>
      <c r="G633" t="s">
        <v>782</v>
      </c>
      <c r="I633" t="s">
        <v>783</v>
      </c>
      <c r="J633">
        <v>33049100</v>
      </c>
      <c r="K633">
        <v>3337875485296</v>
      </c>
      <c r="L633" t="s">
        <v>1126</v>
      </c>
      <c r="M633">
        <v>1</v>
      </c>
      <c r="N633">
        <v>1</v>
      </c>
      <c r="O633">
        <v>118.64</v>
      </c>
      <c r="P633">
        <v>73.28</v>
      </c>
      <c r="Q633">
        <v>82.38</v>
      </c>
      <c r="R633">
        <v>95.79</v>
      </c>
      <c r="S633">
        <v>13.5</v>
      </c>
      <c r="T633">
        <v>-12.93</v>
      </c>
      <c r="U633">
        <v>10</v>
      </c>
      <c r="V633">
        <v>-9.58</v>
      </c>
      <c r="W633">
        <v>16.12</v>
      </c>
      <c r="X633">
        <v>29.24</v>
      </c>
      <c r="Y633">
        <v>5</v>
      </c>
      <c r="Z633">
        <v>2</v>
      </c>
      <c r="AA633" t="s">
        <v>942</v>
      </c>
    </row>
    <row r="634" spans="2:27">
      <c r="B634">
        <v>10052494</v>
      </c>
      <c r="C634">
        <v>400</v>
      </c>
      <c r="D634">
        <v>2</v>
      </c>
      <c r="E634">
        <v>41</v>
      </c>
      <c r="G634" t="s">
        <v>784</v>
      </c>
      <c r="I634" t="s">
        <v>1127</v>
      </c>
      <c r="J634">
        <v>33049100</v>
      </c>
      <c r="K634">
        <v>3337875482622</v>
      </c>
      <c r="L634" t="s">
        <v>1128</v>
      </c>
      <c r="M634">
        <v>1</v>
      </c>
      <c r="N634">
        <v>1</v>
      </c>
      <c r="O634">
        <v>118.64</v>
      </c>
      <c r="P634">
        <v>73.28</v>
      </c>
      <c r="Q634">
        <v>82.38</v>
      </c>
      <c r="R634">
        <v>95.79</v>
      </c>
      <c r="S634">
        <v>13.5</v>
      </c>
      <c r="T634">
        <v>-12.93</v>
      </c>
      <c r="U634">
        <v>10</v>
      </c>
      <c r="V634">
        <v>-9.58</v>
      </c>
      <c r="W634">
        <v>16.12</v>
      </c>
      <c r="X634">
        <v>29.24</v>
      </c>
      <c r="Y634">
        <v>5</v>
      </c>
      <c r="Z634">
        <v>2</v>
      </c>
      <c r="AA634" t="s">
        <v>942</v>
      </c>
    </row>
    <row r="635" spans="2:27">
      <c r="B635">
        <v>10052494</v>
      </c>
      <c r="C635">
        <v>400</v>
      </c>
      <c r="D635">
        <v>2</v>
      </c>
      <c r="E635">
        <v>41</v>
      </c>
      <c r="G635" t="s">
        <v>830</v>
      </c>
      <c r="I635" t="s">
        <v>831</v>
      </c>
      <c r="J635">
        <v>33049910</v>
      </c>
      <c r="K635">
        <v>3433422406728</v>
      </c>
      <c r="L635" t="s">
        <v>1129</v>
      </c>
      <c r="M635">
        <v>1</v>
      </c>
      <c r="N635">
        <v>1</v>
      </c>
      <c r="O635">
        <v>43.910000000000004</v>
      </c>
      <c r="P635">
        <v>27.45</v>
      </c>
      <c r="Q635">
        <v>30.86</v>
      </c>
      <c r="R635">
        <v>35.880000000000003</v>
      </c>
      <c r="S635">
        <v>13.5</v>
      </c>
      <c r="T635">
        <v>-4.84</v>
      </c>
      <c r="U635">
        <v>10</v>
      </c>
      <c r="V635">
        <v>-3.59</v>
      </c>
      <c r="W635">
        <v>6.04</v>
      </c>
      <c r="X635">
        <v>10.42</v>
      </c>
      <c r="Y635">
        <v>5</v>
      </c>
      <c r="Z635">
        <v>2</v>
      </c>
      <c r="AA635" t="s">
        <v>942</v>
      </c>
    </row>
    <row r="636" spans="2:27">
      <c r="B636">
        <v>10052494</v>
      </c>
      <c r="C636">
        <v>400</v>
      </c>
      <c r="D636">
        <v>2</v>
      </c>
      <c r="E636">
        <v>41</v>
      </c>
      <c r="G636" t="s">
        <v>1027</v>
      </c>
      <c r="I636" t="s">
        <v>303</v>
      </c>
      <c r="J636">
        <v>33049910</v>
      </c>
      <c r="K636">
        <v>3337872418570</v>
      </c>
      <c r="L636" t="s">
        <v>1130</v>
      </c>
      <c r="M636">
        <v>1</v>
      </c>
      <c r="N636">
        <v>1</v>
      </c>
      <c r="O636">
        <v>124.57</v>
      </c>
      <c r="P636">
        <v>77.87</v>
      </c>
      <c r="Q636">
        <v>87.54</v>
      </c>
      <c r="R636">
        <v>101.79</v>
      </c>
      <c r="S636">
        <v>13.5</v>
      </c>
      <c r="T636">
        <v>-13.74</v>
      </c>
      <c r="U636">
        <v>10</v>
      </c>
      <c r="V636">
        <v>-10.18</v>
      </c>
      <c r="W636">
        <v>17.13</v>
      </c>
      <c r="X636">
        <v>29.57</v>
      </c>
      <c r="Y636">
        <v>3</v>
      </c>
      <c r="Z636">
        <v>2</v>
      </c>
      <c r="AA636" t="s">
        <v>942</v>
      </c>
    </row>
    <row r="637" spans="2:27">
      <c r="B637">
        <v>10052494</v>
      </c>
      <c r="C637">
        <v>400</v>
      </c>
      <c r="D637">
        <v>2</v>
      </c>
      <c r="E637">
        <v>41</v>
      </c>
      <c r="G637" t="s">
        <v>1025</v>
      </c>
      <c r="I637" t="s">
        <v>1131</v>
      </c>
      <c r="J637">
        <v>33049910</v>
      </c>
      <c r="K637">
        <v>3337875598071</v>
      </c>
      <c r="L637" t="s">
        <v>1124</v>
      </c>
      <c r="M637">
        <v>1</v>
      </c>
      <c r="N637">
        <v>1</v>
      </c>
      <c r="O637">
        <v>73.240000000000009</v>
      </c>
      <c r="P637">
        <v>45.78</v>
      </c>
      <c r="Q637">
        <v>51.47</v>
      </c>
      <c r="R637">
        <v>59.85</v>
      </c>
      <c r="S637">
        <v>13.5</v>
      </c>
      <c r="T637">
        <v>-8.08</v>
      </c>
      <c r="U637">
        <v>10</v>
      </c>
      <c r="V637">
        <v>-5.99</v>
      </c>
      <c r="W637">
        <v>10.07</v>
      </c>
      <c r="X637">
        <v>17.39</v>
      </c>
      <c r="Y637">
        <v>3</v>
      </c>
      <c r="Z637">
        <v>2</v>
      </c>
      <c r="AA637" t="s">
        <v>942</v>
      </c>
    </row>
    <row r="638" spans="2:27">
      <c r="B638">
        <v>10052494</v>
      </c>
      <c r="C638">
        <v>400</v>
      </c>
      <c r="D638">
        <v>2</v>
      </c>
      <c r="E638">
        <v>44</v>
      </c>
      <c r="G638">
        <v>17208322</v>
      </c>
      <c r="I638" t="s">
        <v>499</v>
      </c>
      <c r="J638">
        <v>33049910</v>
      </c>
      <c r="K638">
        <v>635494320206</v>
      </c>
      <c r="L638" t="s">
        <v>1132</v>
      </c>
      <c r="M638">
        <v>1</v>
      </c>
      <c r="N638">
        <v>1</v>
      </c>
      <c r="O638">
        <v>236.92000000000002</v>
      </c>
      <c r="P638">
        <v>148.1</v>
      </c>
      <c r="Q638">
        <v>159.19999999999999</v>
      </c>
      <c r="R638">
        <v>185.12</v>
      </c>
      <c r="S638">
        <v>10</v>
      </c>
      <c r="T638">
        <v>-18.510000000000002</v>
      </c>
      <c r="U638">
        <v>10</v>
      </c>
      <c r="V638">
        <v>-18.510000000000002</v>
      </c>
      <c r="W638">
        <v>32.58</v>
      </c>
      <c r="X638">
        <v>56.24</v>
      </c>
      <c r="Y638">
        <v>5</v>
      </c>
      <c r="Z638">
        <v>2</v>
      </c>
      <c r="AA638" t="s">
        <v>942</v>
      </c>
    </row>
    <row r="639" spans="2:27">
      <c r="B639">
        <v>10052494</v>
      </c>
      <c r="C639">
        <v>400</v>
      </c>
      <c r="D639">
        <v>2</v>
      </c>
      <c r="E639">
        <v>44</v>
      </c>
      <c r="G639" t="s">
        <v>319</v>
      </c>
      <c r="I639" t="s">
        <v>1133</v>
      </c>
      <c r="J639">
        <v>34012010</v>
      </c>
      <c r="K639">
        <v>7899026493056</v>
      </c>
      <c r="L639" t="s">
        <v>1134</v>
      </c>
      <c r="M639">
        <v>1</v>
      </c>
      <c r="N639">
        <v>1</v>
      </c>
      <c r="O639">
        <v>30.36</v>
      </c>
      <c r="P639">
        <v>30.36</v>
      </c>
      <c r="Q639">
        <v>31.37</v>
      </c>
      <c r="R639">
        <v>33.729999999999997</v>
      </c>
      <c r="S639">
        <v>10</v>
      </c>
      <c r="T639">
        <v>-3.37</v>
      </c>
      <c r="Y639">
        <v>5</v>
      </c>
      <c r="Z639">
        <v>5</v>
      </c>
    </row>
    <row r="640" spans="2:27">
      <c r="B640">
        <v>10052494</v>
      </c>
      <c r="C640">
        <v>400</v>
      </c>
      <c r="D640">
        <v>2</v>
      </c>
      <c r="E640">
        <v>44</v>
      </c>
      <c r="G640" t="s">
        <v>699</v>
      </c>
      <c r="I640" t="s">
        <v>317</v>
      </c>
      <c r="J640">
        <v>33049910</v>
      </c>
      <c r="K640">
        <v>7899706135504</v>
      </c>
      <c r="L640" t="s">
        <v>1135</v>
      </c>
      <c r="M640">
        <v>1</v>
      </c>
      <c r="N640">
        <v>1</v>
      </c>
      <c r="O640">
        <v>183.25</v>
      </c>
      <c r="P640">
        <v>114.55</v>
      </c>
      <c r="Q640">
        <v>123.14</v>
      </c>
      <c r="R640">
        <v>143.19</v>
      </c>
      <c r="S640">
        <v>10</v>
      </c>
      <c r="T640">
        <v>-14.32</v>
      </c>
      <c r="U640">
        <v>10</v>
      </c>
      <c r="V640">
        <v>-14.32</v>
      </c>
      <c r="W640">
        <v>25.2</v>
      </c>
      <c r="X640">
        <v>43.5</v>
      </c>
      <c r="Y640">
        <v>5</v>
      </c>
      <c r="Z640">
        <v>5</v>
      </c>
    </row>
    <row r="641" spans="2:27">
      <c r="B641">
        <v>10052494</v>
      </c>
      <c r="C641">
        <v>400</v>
      </c>
      <c r="D641">
        <v>2</v>
      </c>
      <c r="E641">
        <v>44</v>
      </c>
      <c r="G641" t="s">
        <v>730</v>
      </c>
      <c r="I641" t="s">
        <v>1136</v>
      </c>
      <c r="J641">
        <v>33049910</v>
      </c>
      <c r="K641">
        <v>7899706140942</v>
      </c>
      <c r="L641" t="s">
        <v>1137</v>
      </c>
      <c r="M641">
        <v>1</v>
      </c>
      <c r="N641">
        <v>1</v>
      </c>
      <c r="O641">
        <v>306.62</v>
      </c>
      <c r="P641">
        <v>191.66</v>
      </c>
      <c r="Q641">
        <v>206.04</v>
      </c>
      <c r="R641">
        <v>239.58</v>
      </c>
      <c r="S641">
        <v>10</v>
      </c>
      <c r="T641">
        <v>-23.96</v>
      </c>
      <c r="U641">
        <v>10</v>
      </c>
      <c r="V641">
        <v>-23.96</v>
      </c>
      <c r="W641">
        <v>42.17</v>
      </c>
      <c r="X641">
        <v>72.790000000000006</v>
      </c>
      <c r="Y641">
        <v>5</v>
      </c>
      <c r="Z641">
        <v>5</v>
      </c>
    </row>
    <row r="642" spans="2:27">
      <c r="B642">
        <v>10052494</v>
      </c>
      <c r="C642">
        <v>400</v>
      </c>
      <c r="D642">
        <v>2</v>
      </c>
      <c r="E642">
        <v>44</v>
      </c>
      <c r="G642" t="s">
        <v>732</v>
      </c>
      <c r="I642" t="s">
        <v>309</v>
      </c>
      <c r="J642">
        <v>33049910</v>
      </c>
      <c r="K642">
        <v>7899706141048</v>
      </c>
      <c r="L642" t="s">
        <v>1138</v>
      </c>
      <c r="M642">
        <v>1</v>
      </c>
      <c r="N642">
        <v>1</v>
      </c>
      <c r="O642">
        <v>382.58</v>
      </c>
      <c r="P642">
        <v>239.15</v>
      </c>
      <c r="Q642">
        <v>257.10000000000002</v>
      </c>
      <c r="R642">
        <v>298.95</v>
      </c>
      <c r="S642">
        <v>10</v>
      </c>
      <c r="T642">
        <v>-29.9</v>
      </c>
      <c r="U642">
        <v>10</v>
      </c>
      <c r="V642">
        <v>-29.9</v>
      </c>
      <c r="W642">
        <v>52.61</v>
      </c>
      <c r="X642">
        <v>90.82</v>
      </c>
      <c r="Y642">
        <v>5</v>
      </c>
      <c r="Z642">
        <v>5</v>
      </c>
    </row>
    <row r="643" spans="2:27">
      <c r="B643">
        <v>10052494</v>
      </c>
      <c r="C643">
        <v>400</v>
      </c>
      <c r="D643">
        <v>2</v>
      </c>
      <c r="E643">
        <v>44</v>
      </c>
      <c r="G643" t="s">
        <v>734</v>
      </c>
      <c r="I643" t="s">
        <v>313</v>
      </c>
      <c r="J643">
        <v>33049910</v>
      </c>
      <c r="K643">
        <v>7899706140997</v>
      </c>
      <c r="L643" t="s">
        <v>1139</v>
      </c>
      <c r="M643">
        <v>1</v>
      </c>
      <c r="N643">
        <v>1</v>
      </c>
      <c r="O643">
        <v>190.89999999999998</v>
      </c>
      <c r="P643">
        <v>119.33</v>
      </c>
      <c r="Q643">
        <v>128.29</v>
      </c>
      <c r="R643">
        <v>149.16999999999999</v>
      </c>
      <c r="S643">
        <v>10</v>
      </c>
      <c r="T643">
        <v>-14.92</v>
      </c>
      <c r="U643">
        <v>10</v>
      </c>
      <c r="V643">
        <v>-14.92</v>
      </c>
      <c r="W643">
        <v>26.25</v>
      </c>
      <c r="X643">
        <v>45.32</v>
      </c>
      <c r="Y643">
        <v>5</v>
      </c>
      <c r="Z643">
        <v>5</v>
      </c>
    </row>
    <row r="644" spans="2:27">
      <c r="B644">
        <v>10052494</v>
      </c>
      <c r="C644">
        <v>400</v>
      </c>
      <c r="D644">
        <v>2</v>
      </c>
      <c r="E644">
        <v>44</v>
      </c>
      <c r="G644" t="s">
        <v>859</v>
      </c>
      <c r="I644" t="s">
        <v>860</v>
      </c>
      <c r="J644">
        <v>34012010</v>
      </c>
      <c r="K644">
        <v>7899706149297</v>
      </c>
      <c r="L644" t="s">
        <v>1140</v>
      </c>
      <c r="M644">
        <v>1</v>
      </c>
      <c r="N644">
        <v>1</v>
      </c>
      <c r="O644">
        <v>48.06</v>
      </c>
      <c r="P644">
        <v>48.06</v>
      </c>
      <c r="Q644">
        <v>49.66</v>
      </c>
      <c r="R644">
        <v>53.4</v>
      </c>
      <c r="S644">
        <v>10</v>
      </c>
      <c r="T644">
        <v>-5.34</v>
      </c>
      <c r="Y644">
        <v>5</v>
      </c>
      <c r="Z644">
        <v>5</v>
      </c>
    </row>
    <row r="645" spans="2:27">
      <c r="B645">
        <v>10052494</v>
      </c>
      <c r="C645">
        <v>400</v>
      </c>
      <c r="D645">
        <v>2</v>
      </c>
      <c r="E645">
        <v>44</v>
      </c>
      <c r="G645" t="s">
        <v>853</v>
      </c>
      <c r="I645" t="s">
        <v>854</v>
      </c>
      <c r="J645">
        <v>33049910</v>
      </c>
      <c r="K645">
        <v>7899706150477</v>
      </c>
      <c r="L645" t="s">
        <v>1141</v>
      </c>
      <c r="M645">
        <v>1</v>
      </c>
      <c r="N645">
        <v>1</v>
      </c>
      <c r="O645">
        <v>129.57999999999998</v>
      </c>
      <c r="P645">
        <v>81</v>
      </c>
      <c r="Q645">
        <v>87.07</v>
      </c>
      <c r="R645">
        <v>101.24</v>
      </c>
      <c r="S645">
        <v>10</v>
      </c>
      <c r="T645">
        <v>-10.119999999999999</v>
      </c>
      <c r="U645">
        <v>10</v>
      </c>
      <c r="V645">
        <v>-10.119999999999999</v>
      </c>
      <c r="W645">
        <v>17.82</v>
      </c>
      <c r="X645">
        <v>30.76</v>
      </c>
      <c r="Y645">
        <v>5</v>
      </c>
      <c r="Z645">
        <v>5</v>
      </c>
    </row>
    <row r="646" spans="2:27">
      <c r="B646">
        <v>10052494</v>
      </c>
      <c r="C646">
        <v>400</v>
      </c>
      <c r="D646">
        <v>2</v>
      </c>
      <c r="E646">
        <v>44</v>
      </c>
      <c r="G646" t="s">
        <v>857</v>
      </c>
      <c r="I646" t="s">
        <v>858</v>
      </c>
      <c r="J646">
        <v>33049910</v>
      </c>
      <c r="K646">
        <v>7899706150491</v>
      </c>
      <c r="L646" t="s">
        <v>1142</v>
      </c>
      <c r="M646">
        <v>1</v>
      </c>
      <c r="N646">
        <v>1</v>
      </c>
      <c r="O646">
        <v>190.89999999999998</v>
      </c>
      <c r="P646">
        <v>119.33</v>
      </c>
      <c r="Q646">
        <v>128.29</v>
      </c>
      <c r="R646">
        <v>149.16999999999999</v>
      </c>
      <c r="S646">
        <v>10</v>
      </c>
      <c r="T646">
        <v>-14.92</v>
      </c>
      <c r="U646">
        <v>10</v>
      </c>
      <c r="V646">
        <v>-14.92</v>
      </c>
      <c r="W646">
        <v>26.25</v>
      </c>
      <c r="X646">
        <v>45.32</v>
      </c>
      <c r="Y646">
        <v>5</v>
      </c>
      <c r="Z646">
        <v>5</v>
      </c>
    </row>
    <row r="647" spans="2:27">
      <c r="B647">
        <v>10052494</v>
      </c>
      <c r="C647">
        <v>400</v>
      </c>
      <c r="D647">
        <v>2</v>
      </c>
      <c r="E647">
        <v>44</v>
      </c>
      <c r="G647" t="s">
        <v>578</v>
      </c>
      <c r="I647" t="s">
        <v>579</v>
      </c>
      <c r="J647">
        <v>33049910</v>
      </c>
      <c r="K647">
        <v>883140022336</v>
      </c>
      <c r="L647" t="s">
        <v>1143</v>
      </c>
      <c r="M647">
        <v>1</v>
      </c>
      <c r="N647">
        <v>1</v>
      </c>
      <c r="O647">
        <v>61.25</v>
      </c>
      <c r="P647">
        <v>38.29</v>
      </c>
      <c r="Q647">
        <v>41.17</v>
      </c>
      <c r="R647">
        <v>47.87</v>
      </c>
      <c r="S647">
        <v>10</v>
      </c>
      <c r="T647">
        <v>-4.79</v>
      </c>
      <c r="U647">
        <v>10</v>
      </c>
      <c r="V647">
        <v>-4.79</v>
      </c>
      <c r="W647">
        <v>8.42</v>
      </c>
      <c r="X647">
        <v>14.54</v>
      </c>
      <c r="Y647">
        <v>3</v>
      </c>
      <c r="Z647">
        <v>2</v>
      </c>
      <c r="AA647" t="s">
        <v>942</v>
      </c>
    </row>
    <row r="648" spans="2:27">
      <c r="B648">
        <v>10052494</v>
      </c>
      <c r="C648">
        <v>400</v>
      </c>
      <c r="D648">
        <v>2</v>
      </c>
      <c r="E648">
        <v>44</v>
      </c>
      <c r="G648" t="s">
        <v>569</v>
      </c>
      <c r="I648" t="s">
        <v>570</v>
      </c>
      <c r="J648">
        <v>34012010</v>
      </c>
      <c r="K648">
        <v>635494330205</v>
      </c>
      <c r="L648" t="s">
        <v>1144</v>
      </c>
      <c r="M648">
        <v>1</v>
      </c>
      <c r="N648">
        <v>1</v>
      </c>
      <c r="O648">
        <v>181.88</v>
      </c>
      <c r="P648">
        <v>181.88</v>
      </c>
      <c r="Q648">
        <v>187.94</v>
      </c>
      <c r="R648">
        <v>202.09</v>
      </c>
      <c r="S648">
        <v>10</v>
      </c>
      <c r="T648">
        <v>-20.21</v>
      </c>
      <c r="Y648">
        <v>5</v>
      </c>
      <c r="Z648">
        <v>2</v>
      </c>
      <c r="AA648" t="s">
        <v>942</v>
      </c>
    </row>
    <row r="649" spans="2:27">
      <c r="B649">
        <v>10052494</v>
      </c>
      <c r="C649">
        <v>400</v>
      </c>
      <c r="D649">
        <v>2</v>
      </c>
      <c r="E649">
        <v>44</v>
      </c>
      <c r="G649" t="s">
        <v>1018</v>
      </c>
      <c r="I649" t="s">
        <v>502</v>
      </c>
      <c r="J649" t="s">
        <v>897</v>
      </c>
      <c r="K649">
        <v>3606000495432</v>
      </c>
      <c r="L649" t="s">
        <v>1145</v>
      </c>
      <c r="M649">
        <v>1</v>
      </c>
      <c r="N649">
        <v>1</v>
      </c>
      <c r="O649">
        <v>90.64</v>
      </c>
      <c r="P649">
        <v>90.64</v>
      </c>
      <c r="Q649">
        <v>93.66</v>
      </c>
      <c r="R649">
        <v>100.71</v>
      </c>
      <c r="S649">
        <v>10</v>
      </c>
      <c r="T649">
        <v>-10.07</v>
      </c>
      <c r="Y649">
        <v>5</v>
      </c>
      <c r="Z649">
        <v>2</v>
      </c>
      <c r="AA649" t="s">
        <v>942</v>
      </c>
    </row>
    <row r="650" spans="2:27">
      <c r="B650">
        <v>10052494</v>
      </c>
      <c r="C650">
        <v>400</v>
      </c>
      <c r="D650">
        <v>2</v>
      </c>
      <c r="E650">
        <v>44</v>
      </c>
      <c r="G650" t="s">
        <v>1016</v>
      </c>
      <c r="I650" t="s">
        <v>505</v>
      </c>
      <c r="J650">
        <v>33049910</v>
      </c>
      <c r="K650">
        <v>635494358209</v>
      </c>
      <c r="L650" t="s">
        <v>1146</v>
      </c>
      <c r="M650">
        <v>1</v>
      </c>
      <c r="N650">
        <v>1</v>
      </c>
      <c r="O650">
        <v>305.91999999999996</v>
      </c>
      <c r="P650">
        <v>191.23</v>
      </c>
      <c r="Q650">
        <v>205.57</v>
      </c>
      <c r="R650">
        <v>239.03</v>
      </c>
      <c r="S650">
        <v>10</v>
      </c>
      <c r="T650">
        <v>-23.9</v>
      </c>
      <c r="U650">
        <v>10</v>
      </c>
      <c r="V650">
        <v>-23.9</v>
      </c>
      <c r="W650">
        <v>42.07</v>
      </c>
      <c r="X650">
        <v>72.62</v>
      </c>
      <c r="Y650">
        <v>3</v>
      </c>
      <c r="Z650">
        <v>2</v>
      </c>
      <c r="AA650" t="s">
        <v>942</v>
      </c>
    </row>
    <row r="651" spans="2:27">
      <c r="B651">
        <v>10052494</v>
      </c>
      <c r="C651">
        <v>400</v>
      </c>
      <c r="D651">
        <v>2</v>
      </c>
      <c r="E651">
        <v>44</v>
      </c>
      <c r="G651" t="s">
        <v>367</v>
      </c>
      <c r="I651" t="s">
        <v>501</v>
      </c>
      <c r="J651" t="s">
        <v>897</v>
      </c>
      <c r="K651">
        <v>6354943770020</v>
      </c>
      <c r="L651" t="s">
        <v>1147</v>
      </c>
      <c r="M651">
        <v>1</v>
      </c>
      <c r="N651">
        <v>1</v>
      </c>
      <c r="O651">
        <v>90.64</v>
      </c>
      <c r="P651">
        <v>90.64</v>
      </c>
      <c r="Q651">
        <v>93.66</v>
      </c>
      <c r="R651">
        <v>100.71</v>
      </c>
      <c r="S651">
        <v>10</v>
      </c>
      <c r="T651">
        <v>-10.07</v>
      </c>
      <c r="Y651">
        <v>5</v>
      </c>
      <c r="Z651">
        <v>2</v>
      </c>
      <c r="AA651" t="s">
        <v>942</v>
      </c>
    </row>
    <row r="652" spans="2:27">
      <c r="B652">
        <v>10052494</v>
      </c>
      <c r="C652">
        <v>400</v>
      </c>
      <c r="D652">
        <v>2</v>
      </c>
      <c r="E652">
        <v>44</v>
      </c>
      <c r="G652" t="s">
        <v>690</v>
      </c>
      <c r="I652" t="s">
        <v>503</v>
      </c>
      <c r="J652">
        <v>33049910</v>
      </c>
      <c r="K652">
        <v>635494345254</v>
      </c>
      <c r="L652" t="s">
        <v>1148</v>
      </c>
      <c r="M652">
        <v>1</v>
      </c>
      <c r="N652">
        <v>1</v>
      </c>
      <c r="O652">
        <v>535.93999999999994</v>
      </c>
      <c r="P652">
        <v>335.01</v>
      </c>
      <c r="Q652">
        <v>360.14</v>
      </c>
      <c r="R652">
        <v>418.77</v>
      </c>
      <c r="S652">
        <v>10</v>
      </c>
      <c r="T652">
        <v>-41.88</v>
      </c>
      <c r="U652">
        <v>10</v>
      </c>
      <c r="V652">
        <v>-41.88</v>
      </c>
      <c r="W652">
        <v>73.7</v>
      </c>
      <c r="X652">
        <v>127.23</v>
      </c>
      <c r="Y652">
        <v>5</v>
      </c>
      <c r="Z652">
        <v>2</v>
      </c>
      <c r="AA652" t="s">
        <v>942</v>
      </c>
    </row>
    <row r="653" spans="2:27">
      <c r="B653">
        <v>10052494</v>
      </c>
      <c r="C653">
        <v>400</v>
      </c>
      <c r="D653">
        <v>2</v>
      </c>
      <c r="E653">
        <v>44</v>
      </c>
      <c r="G653" t="s">
        <v>370</v>
      </c>
      <c r="I653" t="s">
        <v>500</v>
      </c>
      <c r="J653">
        <v>33049910</v>
      </c>
      <c r="K653">
        <v>635494348200</v>
      </c>
      <c r="L653" t="s">
        <v>1149</v>
      </c>
      <c r="M653">
        <v>1</v>
      </c>
      <c r="N653">
        <v>1</v>
      </c>
      <c r="O653">
        <v>252.25</v>
      </c>
      <c r="P653">
        <v>157.68</v>
      </c>
      <c r="Q653">
        <v>169.51</v>
      </c>
      <c r="R653">
        <v>197.1</v>
      </c>
      <c r="S653">
        <v>10</v>
      </c>
      <c r="T653">
        <v>-19.71</v>
      </c>
      <c r="U653">
        <v>10</v>
      </c>
      <c r="V653">
        <v>-19.71</v>
      </c>
      <c r="W653">
        <v>34.69</v>
      </c>
      <c r="X653">
        <v>59.88</v>
      </c>
      <c r="Y653">
        <v>5</v>
      </c>
      <c r="Z653">
        <v>2</v>
      </c>
      <c r="AA653" t="s">
        <v>942</v>
      </c>
    </row>
    <row r="654" spans="2:27">
      <c r="B654">
        <v>10052494</v>
      </c>
      <c r="C654">
        <v>400</v>
      </c>
      <c r="D654">
        <v>2</v>
      </c>
      <c r="E654">
        <v>44</v>
      </c>
      <c r="G654" t="s">
        <v>1019</v>
      </c>
      <c r="I654" t="s">
        <v>315</v>
      </c>
      <c r="J654">
        <v>33049910</v>
      </c>
      <c r="K654">
        <v>635494317206</v>
      </c>
      <c r="L654" t="s">
        <v>1150</v>
      </c>
      <c r="M654">
        <v>1</v>
      </c>
      <c r="N654">
        <v>1</v>
      </c>
      <c r="O654">
        <v>229.26</v>
      </c>
      <c r="P654">
        <v>143.31</v>
      </c>
      <c r="Q654">
        <v>154.05000000000001</v>
      </c>
      <c r="R654">
        <v>179.13</v>
      </c>
      <c r="S654">
        <v>10</v>
      </c>
      <c r="T654">
        <v>-17.91</v>
      </c>
      <c r="U654">
        <v>10</v>
      </c>
      <c r="V654">
        <v>-17.91</v>
      </c>
      <c r="W654">
        <v>31.53</v>
      </c>
      <c r="X654">
        <v>54.42</v>
      </c>
      <c r="Y654">
        <v>3</v>
      </c>
      <c r="Z654">
        <v>2</v>
      </c>
      <c r="AA654" t="s">
        <v>942</v>
      </c>
    </row>
    <row r="655" spans="2:27">
      <c r="B655">
        <v>10052494</v>
      </c>
      <c r="C655">
        <v>400</v>
      </c>
      <c r="D655">
        <v>2</v>
      </c>
      <c r="E655">
        <v>44</v>
      </c>
      <c r="G655" t="s">
        <v>325</v>
      </c>
      <c r="I655" t="s">
        <v>506</v>
      </c>
      <c r="J655">
        <v>33049910</v>
      </c>
      <c r="K655">
        <v>3606000498822</v>
      </c>
      <c r="L655" t="s">
        <v>1151</v>
      </c>
      <c r="M655">
        <v>1</v>
      </c>
      <c r="N655">
        <v>1</v>
      </c>
      <c r="O655">
        <v>382.58</v>
      </c>
      <c r="P655">
        <v>239.15</v>
      </c>
      <c r="Q655">
        <v>257.10000000000002</v>
      </c>
      <c r="R655">
        <v>298.95</v>
      </c>
      <c r="S655">
        <v>10</v>
      </c>
      <c r="T655">
        <v>-29.9</v>
      </c>
      <c r="U655">
        <v>10</v>
      </c>
      <c r="V655">
        <v>-29.9</v>
      </c>
      <c r="W655">
        <v>52.61</v>
      </c>
      <c r="X655">
        <v>90.82</v>
      </c>
      <c r="Y655">
        <v>5</v>
      </c>
      <c r="Z655">
        <v>2</v>
      </c>
      <c r="AA655" t="s">
        <v>942</v>
      </c>
    </row>
    <row r="656" spans="2:27">
      <c r="B656">
        <v>10052494</v>
      </c>
      <c r="C656">
        <v>400</v>
      </c>
      <c r="D656">
        <v>2</v>
      </c>
      <c r="E656">
        <v>44</v>
      </c>
      <c r="G656" t="s">
        <v>567</v>
      </c>
      <c r="I656" t="s">
        <v>568</v>
      </c>
      <c r="J656">
        <v>33049910</v>
      </c>
      <c r="K656">
        <v>635494317237</v>
      </c>
      <c r="L656" t="s">
        <v>1152</v>
      </c>
      <c r="M656">
        <v>1</v>
      </c>
      <c r="N656">
        <v>1</v>
      </c>
      <c r="O656">
        <v>152.57999999999998</v>
      </c>
      <c r="P656">
        <v>95.38</v>
      </c>
      <c r="Q656">
        <v>102.53</v>
      </c>
      <c r="R656">
        <v>119.22</v>
      </c>
      <c r="S656">
        <v>10</v>
      </c>
      <c r="T656">
        <v>-11.92</v>
      </c>
      <c r="U656">
        <v>10</v>
      </c>
      <c r="V656">
        <v>-11.92</v>
      </c>
      <c r="W656">
        <v>20.98</v>
      </c>
      <c r="X656">
        <v>36.22</v>
      </c>
      <c r="Y656">
        <v>5</v>
      </c>
      <c r="Z656">
        <v>2</v>
      </c>
      <c r="AA656" t="s">
        <v>942</v>
      </c>
    </row>
    <row r="657" spans="2:27">
      <c r="B657">
        <v>10052494</v>
      </c>
      <c r="C657">
        <v>400</v>
      </c>
      <c r="D657">
        <v>2</v>
      </c>
      <c r="E657">
        <v>44</v>
      </c>
      <c r="G657" t="s">
        <v>789</v>
      </c>
      <c r="I657" t="s">
        <v>790</v>
      </c>
      <c r="J657" t="s">
        <v>897</v>
      </c>
      <c r="K657">
        <v>3606000419292</v>
      </c>
      <c r="L657" t="s">
        <v>1153</v>
      </c>
      <c r="M657">
        <v>1</v>
      </c>
      <c r="N657">
        <v>1</v>
      </c>
      <c r="O657">
        <v>78.47</v>
      </c>
      <c r="P657">
        <v>78.47</v>
      </c>
      <c r="Q657">
        <v>81.09</v>
      </c>
      <c r="R657">
        <v>87.19</v>
      </c>
      <c r="S657">
        <v>10</v>
      </c>
      <c r="T657">
        <v>-8.7200000000000006</v>
      </c>
      <c r="Y657">
        <v>5</v>
      </c>
      <c r="Z657">
        <v>2</v>
      </c>
      <c r="AA657" t="s">
        <v>942</v>
      </c>
    </row>
    <row r="658" spans="2:27">
      <c r="B658">
        <v>10052494</v>
      </c>
      <c r="C658">
        <v>400</v>
      </c>
      <c r="D658">
        <v>2</v>
      </c>
      <c r="E658">
        <v>44</v>
      </c>
      <c r="G658" t="s">
        <v>708</v>
      </c>
      <c r="I658" t="s">
        <v>1154</v>
      </c>
      <c r="J658">
        <v>33049910</v>
      </c>
      <c r="K658">
        <v>3606000436442</v>
      </c>
      <c r="L658" t="s">
        <v>1155</v>
      </c>
      <c r="M658">
        <v>1</v>
      </c>
      <c r="N658">
        <v>1</v>
      </c>
      <c r="O658">
        <v>305.91999999999996</v>
      </c>
      <c r="P658">
        <v>191.23</v>
      </c>
      <c r="Q658">
        <v>205.57</v>
      </c>
      <c r="R658">
        <v>239.03</v>
      </c>
      <c r="S658">
        <v>10</v>
      </c>
      <c r="T658">
        <v>-23.9</v>
      </c>
      <c r="U658">
        <v>10</v>
      </c>
      <c r="V658">
        <v>-23.9</v>
      </c>
      <c r="W658">
        <v>42.07</v>
      </c>
      <c r="X658">
        <v>72.62</v>
      </c>
      <c r="Y658">
        <v>5</v>
      </c>
      <c r="Z658">
        <v>2</v>
      </c>
      <c r="AA658" t="s">
        <v>942</v>
      </c>
    </row>
    <row r="659" spans="2:27">
      <c r="B659">
        <v>10052494</v>
      </c>
      <c r="C659">
        <v>400</v>
      </c>
      <c r="D659">
        <v>2</v>
      </c>
      <c r="E659">
        <v>44</v>
      </c>
      <c r="G659" t="s">
        <v>1017</v>
      </c>
      <c r="I659" t="s">
        <v>1156</v>
      </c>
      <c r="J659">
        <v>33049910</v>
      </c>
      <c r="K659">
        <v>3606000474741</v>
      </c>
      <c r="L659" t="s">
        <v>1157</v>
      </c>
      <c r="M659">
        <v>1</v>
      </c>
      <c r="N659">
        <v>1</v>
      </c>
      <c r="O659">
        <v>190.89999999999998</v>
      </c>
      <c r="P659">
        <v>119.33</v>
      </c>
      <c r="Q659">
        <v>128.29</v>
      </c>
      <c r="R659">
        <v>149.16999999999999</v>
      </c>
      <c r="S659">
        <v>10</v>
      </c>
      <c r="T659">
        <v>-14.92</v>
      </c>
      <c r="U659">
        <v>10</v>
      </c>
      <c r="V659">
        <v>-14.92</v>
      </c>
      <c r="W659">
        <v>26.25</v>
      </c>
      <c r="X659">
        <v>45.32</v>
      </c>
      <c r="Y659">
        <v>3</v>
      </c>
      <c r="Z659">
        <v>2</v>
      </c>
      <c r="AA659" t="s">
        <v>942</v>
      </c>
    </row>
    <row r="660" spans="2:27">
      <c r="B660">
        <v>10052494</v>
      </c>
      <c r="O660">
        <v>0</v>
      </c>
    </row>
    <row r="661" spans="2:27">
      <c r="B661">
        <v>10054095</v>
      </c>
      <c r="D661">
        <v>2</v>
      </c>
      <c r="F661" t="s">
        <v>69</v>
      </c>
      <c r="I661" t="s">
        <v>939</v>
      </c>
      <c r="O661">
        <v>0</v>
      </c>
      <c r="AA661" t="s">
        <v>940</v>
      </c>
    </row>
    <row r="662" spans="2:27">
      <c r="B662">
        <v>10054095</v>
      </c>
      <c r="C662">
        <v>400</v>
      </c>
      <c r="D662">
        <v>2</v>
      </c>
      <c r="E662">
        <v>40</v>
      </c>
      <c r="G662">
        <v>17215556</v>
      </c>
      <c r="I662" t="s">
        <v>507</v>
      </c>
      <c r="J662">
        <v>33049910</v>
      </c>
      <c r="K662">
        <v>3337871308612</v>
      </c>
      <c r="L662" t="s">
        <v>941</v>
      </c>
      <c r="M662">
        <v>1</v>
      </c>
      <c r="N662">
        <v>1</v>
      </c>
      <c r="O662">
        <v>50.16</v>
      </c>
      <c r="P662">
        <v>28.38</v>
      </c>
      <c r="Q662">
        <v>33.44</v>
      </c>
      <c r="R662">
        <v>34.83</v>
      </c>
      <c r="S662">
        <v>10.5</v>
      </c>
      <c r="T662">
        <v>-3.66</v>
      </c>
      <c r="U662">
        <v>8</v>
      </c>
      <c r="V662">
        <v>-2.79</v>
      </c>
      <c r="W662">
        <v>6.24</v>
      </c>
      <c r="X662">
        <v>15.54</v>
      </c>
      <c r="Y662">
        <v>5</v>
      </c>
      <c r="Z662">
        <v>2</v>
      </c>
      <c r="AA662" t="s">
        <v>942</v>
      </c>
    </row>
    <row r="663" spans="2:27">
      <c r="B663">
        <v>10054095</v>
      </c>
      <c r="C663">
        <v>400</v>
      </c>
      <c r="D663">
        <v>2</v>
      </c>
      <c r="E663">
        <v>40</v>
      </c>
      <c r="G663" t="s">
        <v>457</v>
      </c>
      <c r="I663" t="s">
        <v>718</v>
      </c>
      <c r="J663">
        <v>33051000</v>
      </c>
      <c r="K663">
        <v>7896014157525</v>
      </c>
      <c r="L663" t="s">
        <v>943</v>
      </c>
      <c r="M663">
        <v>1</v>
      </c>
      <c r="N663">
        <v>1</v>
      </c>
      <c r="O663">
        <v>58.800000000000004</v>
      </c>
      <c r="P663">
        <v>51.77</v>
      </c>
      <c r="Q663">
        <v>51.48</v>
      </c>
      <c r="R663">
        <v>58.5</v>
      </c>
      <c r="S663">
        <v>10.5</v>
      </c>
      <c r="T663">
        <v>-6.14</v>
      </c>
      <c r="U663">
        <v>1</v>
      </c>
      <c r="V663">
        <v>-0.59</v>
      </c>
      <c r="X663">
        <v>7.03</v>
      </c>
      <c r="Y663">
        <v>5</v>
      </c>
      <c r="Z663">
        <v>5</v>
      </c>
    </row>
    <row r="664" spans="2:27">
      <c r="B664">
        <v>10054095</v>
      </c>
      <c r="C664">
        <v>400</v>
      </c>
      <c r="D664">
        <v>2</v>
      </c>
      <c r="E664">
        <v>40</v>
      </c>
      <c r="G664" t="s">
        <v>637</v>
      </c>
      <c r="I664" t="s">
        <v>638</v>
      </c>
      <c r="J664">
        <v>34012010</v>
      </c>
      <c r="K664">
        <v>7899026437210</v>
      </c>
      <c r="L664" t="s">
        <v>944</v>
      </c>
      <c r="M664">
        <v>1</v>
      </c>
      <c r="N664">
        <v>1</v>
      </c>
      <c r="O664">
        <v>21.31</v>
      </c>
      <c r="P664">
        <v>18.899999999999999</v>
      </c>
      <c r="Q664">
        <v>18.79</v>
      </c>
      <c r="R664">
        <v>21.35</v>
      </c>
      <c r="S664">
        <v>10.5</v>
      </c>
      <c r="T664">
        <v>-2.2400000000000002</v>
      </c>
      <c r="U664">
        <v>1</v>
      </c>
      <c r="V664">
        <v>-0.21</v>
      </c>
      <c r="X664">
        <v>2.41</v>
      </c>
      <c r="Y664">
        <v>5</v>
      </c>
      <c r="Z664">
        <v>5</v>
      </c>
    </row>
    <row r="665" spans="2:27">
      <c r="B665">
        <v>10054095</v>
      </c>
      <c r="C665">
        <v>400</v>
      </c>
      <c r="D665">
        <v>2</v>
      </c>
      <c r="E665">
        <v>40</v>
      </c>
      <c r="G665" t="s">
        <v>462</v>
      </c>
      <c r="I665" t="s">
        <v>470</v>
      </c>
      <c r="J665">
        <v>33049910</v>
      </c>
      <c r="K665">
        <v>7899706142168</v>
      </c>
      <c r="L665" t="s">
        <v>945</v>
      </c>
      <c r="M665">
        <v>1</v>
      </c>
      <c r="N665">
        <v>1</v>
      </c>
      <c r="O665">
        <v>168.01</v>
      </c>
      <c r="P665">
        <v>102.54</v>
      </c>
      <c r="Q665">
        <v>110.72</v>
      </c>
      <c r="R665">
        <v>125.82</v>
      </c>
      <c r="S665">
        <v>10.5</v>
      </c>
      <c r="T665">
        <v>-13.21</v>
      </c>
      <c r="U665">
        <v>8</v>
      </c>
      <c r="V665">
        <v>-10.07</v>
      </c>
      <c r="W665">
        <v>22.56</v>
      </c>
      <c r="X665">
        <v>42.91</v>
      </c>
      <c r="Y665">
        <v>5</v>
      </c>
      <c r="Z665">
        <v>5</v>
      </c>
    </row>
    <row r="666" spans="2:27">
      <c r="B666">
        <v>10054095</v>
      </c>
      <c r="C666">
        <v>400</v>
      </c>
      <c r="D666">
        <v>2</v>
      </c>
      <c r="E666">
        <v>40</v>
      </c>
      <c r="G666" t="s">
        <v>166</v>
      </c>
      <c r="I666" t="s">
        <v>714</v>
      </c>
      <c r="J666" t="s">
        <v>897</v>
      </c>
      <c r="K666">
        <v>7899026493162</v>
      </c>
      <c r="L666" t="s">
        <v>946</v>
      </c>
      <c r="M666">
        <v>1</v>
      </c>
      <c r="N666">
        <v>1</v>
      </c>
      <c r="O666">
        <v>60.81</v>
      </c>
      <c r="P666">
        <v>53.67</v>
      </c>
      <c r="Q666">
        <v>53.37</v>
      </c>
      <c r="R666">
        <v>60.65</v>
      </c>
      <c r="S666">
        <v>10.5</v>
      </c>
      <c r="T666">
        <v>-6.37</v>
      </c>
      <c r="U666">
        <v>1</v>
      </c>
      <c r="V666">
        <v>-0.61</v>
      </c>
      <c r="X666">
        <v>7.14</v>
      </c>
      <c r="Y666">
        <v>5</v>
      </c>
      <c r="Z666">
        <v>5</v>
      </c>
    </row>
    <row r="667" spans="2:27">
      <c r="B667">
        <v>10054095</v>
      </c>
      <c r="C667">
        <v>400</v>
      </c>
      <c r="D667">
        <v>2</v>
      </c>
      <c r="E667">
        <v>40</v>
      </c>
      <c r="G667" t="s">
        <v>435</v>
      </c>
      <c r="I667" t="s">
        <v>716</v>
      </c>
      <c r="J667">
        <v>34012010</v>
      </c>
      <c r="K667">
        <v>7899706129602</v>
      </c>
      <c r="L667" t="s">
        <v>947</v>
      </c>
      <c r="M667">
        <v>1</v>
      </c>
      <c r="N667">
        <v>1</v>
      </c>
      <c r="O667">
        <v>31.99</v>
      </c>
      <c r="P667">
        <v>28.38</v>
      </c>
      <c r="Q667">
        <v>28.22</v>
      </c>
      <c r="R667">
        <v>32.07</v>
      </c>
      <c r="S667">
        <v>10.5</v>
      </c>
      <c r="T667">
        <v>-3.37</v>
      </c>
      <c r="U667">
        <v>1</v>
      </c>
      <c r="V667">
        <v>-0.32</v>
      </c>
      <c r="X667">
        <v>3.61</v>
      </c>
      <c r="Y667">
        <v>5</v>
      </c>
      <c r="Z667">
        <v>5</v>
      </c>
    </row>
    <row r="668" spans="2:27">
      <c r="B668">
        <v>10054095</v>
      </c>
      <c r="C668">
        <v>400</v>
      </c>
      <c r="D668">
        <v>2</v>
      </c>
      <c r="E668">
        <v>40</v>
      </c>
      <c r="G668" t="s">
        <v>454</v>
      </c>
      <c r="I668" t="s">
        <v>717</v>
      </c>
      <c r="J668">
        <v>3305900001</v>
      </c>
      <c r="K668">
        <v>7899706130332</v>
      </c>
      <c r="L668" t="s">
        <v>948</v>
      </c>
      <c r="M668">
        <v>1</v>
      </c>
      <c r="N668">
        <v>1</v>
      </c>
      <c r="O668">
        <v>59.73</v>
      </c>
      <c r="P668">
        <v>46.51</v>
      </c>
      <c r="Q668">
        <v>50.22</v>
      </c>
      <c r="R668">
        <v>57.07</v>
      </c>
      <c r="S668">
        <v>10.5</v>
      </c>
      <c r="T668">
        <v>-5.99</v>
      </c>
      <c r="U668">
        <v>8</v>
      </c>
      <c r="V668">
        <v>-4.57</v>
      </c>
      <c r="X668">
        <v>13.22</v>
      </c>
      <c r="Y668">
        <v>5</v>
      </c>
      <c r="Z668">
        <v>5</v>
      </c>
    </row>
    <row r="669" spans="2:27">
      <c r="B669">
        <v>10054095</v>
      </c>
      <c r="C669">
        <v>400</v>
      </c>
      <c r="D669">
        <v>2</v>
      </c>
      <c r="E669">
        <v>40</v>
      </c>
      <c r="G669" t="s">
        <v>459</v>
      </c>
      <c r="I669" t="s">
        <v>719</v>
      </c>
      <c r="J669">
        <v>33051000</v>
      </c>
      <c r="K669">
        <v>7899706132398</v>
      </c>
      <c r="L669" t="s">
        <v>949</v>
      </c>
      <c r="M669">
        <v>1</v>
      </c>
      <c r="N669">
        <v>1</v>
      </c>
      <c r="O669">
        <v>57.37</v>
      </c>
      <c r="P669">
        <v>50.51</v>
      </c>
      <c r="Q669">
        <v>50.22</v>
      </c>
      <c r="R669">
        <v>57.07</v>
      </c>
      <c r="S669">
        <v>10.5</v>
      </c>
      <c r="T669">
        <v>-5.99</v>
      </c>
      <c r="U669">
        <v>1</v>
      </c>
      <c r="V669">
        <v>-0.56999999999999995</v>
      </c>
      <c r="X669">
        <v>6.86</v>
      </c>
      <c r="Y669">
        <v>5</v>
      </c>
      <c r="Z669">
        <v>5</v>
      </c>
    </row>
    <row r="670" spans="2:27">
      <c r="B670">
        <v>10054095</v>
      </c>
      <c r="C670">
        <v>400</v>
      </c>
      <c r="D670">
        <v>2</v>
      </c>
      <c r="E670">
        <v>40</v>
      </c>
      <c r="G670" t="s">
        <v>471</v>
      </c>
      <c r="I670" t="s">
        <v>625</v>
      </c>
      <c r="J670">
        <v>33049910</v>
      </c>
      <c r="K670">
        <v>7899706132831</v>
      </c>
      <c r="L670" t="s">
        <v>950</v>
      </c>
      <c r="M670">
        <v>1</v>
      </c>
      <c r="N670">
        <v>1</v>
      </c>
      <c r="O670">
        <v>46.83</v>
      </c>
      <c r="P670">
        <v>28.58</v>
      </c>
      <c r="Q670">
        <v>30.86</v>
      </c>
      <c r="R670">
        <v>35.07</v>
      </c>
      <c r="S670">
        <v>10.5</v>
      </c>
      <c r="T670">
        <v>-3.68</v>
      </c>
      <c r="U670">
        <v>8</v>
      </c>
      <c r="V670">
        <v>-2.81</v>
      </c>
      <c r="W670">
        <v>6.29</v>
      </c>
      <c r="X670">
        <v>11.96</v>
      </c>
      <c r="Y670">
        <v>5</v>
      </c>
      <c r="Z670">
        <v>5</v>
      </c>
    </row>
    <row r="671" spans="2:27">
      <c r="B671">
        <v>10054095</v>
      </c>
      <c r="C671">
        <v>400</v>
      </c>
      <c r="D671">
        <v>2</v>
      </c>
      <c r="E671">
        <v>40</v>
      </c>
      <c r="G671" t="s">
        <v>616</v>
      </c>
      <c r="I671" t="s">
        <v>621</v>
      </c>
      <c r="J671" t="s">
        <v>897</v>
      </c>
      <c r="K671">
        <v>7899706134071</v>
      </c>
      <c r="L671" t="s">
        <v>951</v>
      </c>
      <c r="M671">
        <v>1</v>
      </c>
      <c r="N671">
        <v>1</v>
      </c>
      <c r="O671">
        <v>53.64</v>
      </c>
      <c r="P671">
        <v>47.34</v>
      </c>
      <c r="Q671">
        <v>47.08</v>
      </c>
      <c r="R671">
        <v>53.5</v>
      </c>
      <c r="S671">
        <v>10.5</v>
      </c>
      <c r="T671">
        <v>-5.62</v>
      </c>
      <c r="U671">
        <v>1</v>
      </c>
      <c r="V671">
        <v>-0.54</v>
      </c>
      <c r="X671">
        <v>6.3</v>
      </c>
      <c r="Y671">
        <v>5</v>
      </c>
      <c r="Z671">
        <v>5</v>
      </c>
    </row>
    <row r="672" spans="2:27">
      <c r="B672">
        <v>10054095</v>
      </c>
      <c r="C672">
        <v>400</v>
      </c>
      <c r="D672">
        <v>2</v>
      </c>
      <c r="E672">
        <v>40</v>
      </c>
      <c r="G672" t="s">
        <v>615</v>
      </c>
      <c r="I672" t="s">
        <v>620</v>
      </c>
      <c r="J672" t="s">
        <v>897</v>
      </c>
      <c r="K672">
        <v>7899706134132</v>
      </c>
      <c r="L672" t="s">
        <v>952</v>
      </c>
      <c r="M672">
        <v>1</v>
      </c>
      <c r="N672">
        <v>1</v>
      </c>
      <c r="O672">
        <v>46.480000000000004</v>
      </c>
      <c r="P672">
        <v>41.02</v>
      </c>
      <c r="Q672">
        <v>40.79</v>
      </c>
      <c r="R672">
        <v>46.35</v>
      </c>
      <c r="S672">
        <v>10.5</v>
      </c>
      <c r="T672">
        <v>-4.87</v>
      </c>
      <c r="U672">
        <v>1</v>
      </c>
      <c r="V672">
        <v>-0.46</v>
      </c>
      <c r="X672">
        <v>5.46</v>
      </c>
      <c r="Y672">
        <v>5</v>
      </c>
      <c r="Z672">
        <v>5</v>
      </c>
    </row>
    <row r="673" spans="2:26">
      <c r="B673">
        <v>10054095</v>
      </c>
      <c r="C673">
        <v>400</v>
      </c>
      <c r="D673">
        <v>2</v>
      </c>
      <c r="E673">
        <v>40</v>
      </c>
      <c r="G673" t="s">
        <v>608</v>
      </c>
      <c r="I673" t="s">
        <v>645</v>
      </c>
      <c r="J673">
        <v>33049910</v>
      </c>
      <c r="K673">
        <v>7899706135580</v>
      </c>
      <c r="L673" t="s">
        <v>953</v>
      </c>
      <c r="M673">
        <v>1</v>
      </c>
      <c r="N673">
        <v>1</v>
      </c>
      <c r="O673">
        <v>62.480000000000004</v>
      </c>
      <c r="P673">
        <v>38.130000000000003</v>
      </c>
      <c r="Q673">
        <v>41.17</v>
      </c>
      <c r="R673">
        <v>46.78</v>
      </c>
      <c r="S673">
        <v>10.5</v>
      </c>
      <c r="T673">
        <v>-4.91</v>
      </c>
      <c r="U673">
        <v>8</v>
      </c>
      <c r="V673">
        <v>-3.74</v>
      </c>
      <c r="W673">
        <v>8.39</v>
      </c>
      <c r="X673">
        <v>15.96</v>
      </c>
      <c r="Y673">
        <v>5</v>
      </c>
      <c r="Z673">
        <v>5</v>
      </c>
    </row>
    <row r="674" spans="2:26">
      <c r="B674">
        <v>10054095</v>
      </c>
      <c r="C674">
        <v>400</v>
      </c>
      <c r="D674">
        <v>2</v>
      </c>
      <c r="E674">
        <v>40</v>
      </c>
      <c r="G674" t="s">
        <v>614</v>
      </c>
      <c r="I674" t="s">
        <v>619</v>
      </c>
      <c r="J674" t="s">
        <v>897</v>
      </c>
      <c r="K674">
        <v>7899706138772</v>
      </c>
      <c r="L674" t="s">
        <v>954</v>
      </c>
      <c r="M674">
        <v>1</v>
      </c>
      <c r="N674">
        <v>1</v>
      </c>
      <c r="O674">
        <v>50.07</v>
      </c>
      <c r="P674">
        <v>44.19</v>
      </c>
      <c r="Q674">
        <v>43.94</v>
      </c>
      <c r="R674">
        <v>49.93</v>
      </c>
      <c r="S674">
        <v>10.5</v>
      </c>
      <c r="T674">
        <v>-5.24</v>
      </c>
      <c r="U674">
        <v>1</v>
      </c>
      <c r="V674">
        <v>-0.5</v>
      </c>
      <c r="X674">
        <v>5.88</v>
      </c>
      <c r="Y674">
        <v>5</v>
      </c>
      <c r="Z674">
        <v>5</v>
      </c>
    </row>
    <row r="675" spans="2:26">
      <c r="B675">
        <v>10054095</v>
      </c>
      <c r="C675">
        <v>400</v>
      </c>
      <c r="D675">
        <v>2</v>
      </c>
      <c r="E675">
        <v>40</v>
      </c>
      <c r="G675" t="s">
        <v>695</v>
      </c>
      <c r="I675" t="s">
        <v>696</v>
      </c>
      <c r="J675">
        <v>33051000</v>
      </c>
      <c r="K675">
        <v>7899706138871</v>
      </c>
      <c r="L675" t="s">
        <v>955</v>
      </c>
      <c r="M675">
        <v>1</v>
      </c>
      <c r="N675">
        <v>1</v>
      </c>
      <c r="O675">
        <v>57.37</v>
      </c>
      <c r="P675">
        <v>50.51</v>
      </c>
      <c r="Q675">
        <v>50.22</v>
      </c>
      <c r="R675">
        <v>57.07</v>
      </c>
      <c r="S675">
        <v>10.5</v>
      </c>
      <c r="T675">
        <v>-5.99</v>
      </c>
      <c r="U675">
        <v>1</v>
      </c>
      <c r="V675">
        <v>-0.56999999999999995</v>
      </c>
      <c r="X675">
        <v>6.86</v>
      </c>
      <c r="Y675">
        <v>5</v>
      </c>
      <c r="Z675">
        <v>5</v>
      </c>
    </row>
    <row r="676" spans="2:26">
      <c r="B676">
        <v>10054095</v>
      </c>
      <c r="C676">
        <v>400</v>
      </c>
      <c r="D676">
        <v>2</v>
      </c>
      <c r="E676">
        <v>40</v>
      </c>
      <c r="G676" t="s">
        <v>693</v>
      </c>
      <c r="I676" t="s">
        <v>694</v>
      </c>
      <c r="J676">
        <v>33051000</v>
      </c>
      <c r="K676">
        <v>7899706138895</v>
      </c>
      <c r="L676" t="s">
        <v>956</v>
      </c>
      <c r="M676">
        <v>1</v>
      </c>
      <c r="N676">
        <v>1</v>
      </c>
      <c r="O676">
        <v>57.37</v>
      </c>
      <c r="P676">
        <v>50.51</v>
      </c>
      <c r="Q676">
        <v>50.22</v>
      </c>
      <c r="R676">
        <v>57.07</v>
      </c>
      <c r="S676">
        <v>10.5</v>
      </c>
      <c r="T676">
        <v>-5.99</v>
      </c>
      <c r="U676">
        <v>1</v>
      </c>
      <c r="V676">
        <v>-0.56999999999999995</v>
      </c>
      <c r="X676">
        <v>6.86</v>
      </c>
      <c r="Y676">
        <v>5</v>
      </c>
      <c r="Z676">
        <v>5</v>
      </c>
    </row>
    <row r="677" spans="2:26">
      <c r="B677">
        <v>10054095</v>
      </c>
      <c r="C677">
        <v>400</v>
      </c>
      <c r="D677">
        <v>2</v>
      </c>
      <c r="E677">
        <v>40</v>
      </c>
      <c r="G677" t="s">
        <v>610</v>
      </c>
      <c r="I677" t="s">
        <v>618</v>
      </c>
      <c r="J677">
        <v>33049910</v>
      </c>
      <c r="K677">
        <v>7899706138970</v>
      </c>
      <c r="L677" t="s">
        <v>957</v>
      </c>
      <c r="M677">
        <v>1</v>
      </c>
      <c r="N677">
        <v>1</v>
      </c>
      <c r="O677">
        <v>70.289999999999992</v>
      </c>
      <c r="P677">
        <v>42.9</v>
      </c>
      <c r="Q677">
        <v>46.32</v>
      </c>
      <c r="R677">
        <v>52.64</v>
      </c>
      <c r="S677">
        <v>10.5</v>
      </c>
      <c r="T677">
        <v>-5.53</v>
      </c>
      <c r="U677">
        <v>8</v>
      </c>
      <c r="V677">
        <v>-4.21</v>
      </c>
      <c r="W677">
        <v>9.44</v>
      </c>
      <c r="X677">
        <v>17.95</v>
      </c>
      <c r="Y677">
        <v>5</v>
      </c>
      <c r="Z677">
        <v>5</v>
      </c>
    </row>
    <row r="678" spans="2:26">
      <c r="B678">
        <v>10054095</v>
      </c>
      <c r="C678">
        <v>400</v>
      </c>
      <c r="D678">
        <v>2</v>
      </c>
      <c r="E678">
        <v>40</v>
      </c>
      <c r="G678" t="s">
        <v>761</v>
      </c>
      <c r="I678" t="s">
        <v>762</v>
      </c>
      <c r="J678" t="s">
        <v>897</v>
      </c>
      <c r="K678">
        <v>7899706146968</v>
      </c>
      <c r="L678" t="s">
        <v>959</v>
      </c>
      <c r="M678">
        <v>1</v>
      </c>
      <c r="N678">
        <v>1</v>
      </c>
      <c r="O678">
        <v>50.07</v>
      </c>
      <c r="P678">
        <v>44.19</v>
      </c>
      <c r="Q678">
        <v>43.94</v>
      </c>
      <c r="R678">
        <v>49.93</v>
      </c>
      <c r="S678">
        <v>10.5</v>
      </c>
      <c r="T678">
        <v>-5.24</v>
      </c>
      <c r="U678">
        <v>1</v>
      </c>
      <c r="V678">
        <v>-0.5</v>
      </c>
      <c r="X678">
        <v>5.88</v>
      </c>
      <c r="Y678">
        <v>5</v>
      </c>
      <c r="Z678">
        <v>5</v>
      </c>
    </row>
    <row r="679" spans="2:26">
      <c r="B679">
        <v>10054095</v>
      </c>
      <c r="C679">
        <v>400</v>
      </c>
      <c r="D679">
        <v>2</v>
      </c>
      <c r="E679">
        <v>40</v>
      </c>
      <c r="G679" t="s">
        <v>763</v>
      </c>
      <c r="I679" t="s">
        <v>622</v>
      </c>
      <c r="J679" t="s">
        <v>897</v>
      </c>
      <c r="K679">
        <v>7899706147095</v>
      </c>
      <c r="L679" t="s">
        <v>960</v>
      </c>
      <c r="M679">
        <v>1</v>
      </c>
      <c r="N679">
        <v>1</v>
      </c>
      <c r="O679">
        <v>42.9</v>
      </c>
      <c r="P679">
        <v>37.86</v>
      </c>
      <c r="Q679">
        <v>37.65</v>
      </c>
      <c r="R679">
        <v>42.78</v>
      </c>
      <c r="S679">
        <v>10.5</v>
      </c>
      <c r="T679">
        <v>-4.49</v>
      </c>
      <c r="U679">
        <v>1</v>
      </c>
      <c r="V679">
        <v>-0.43</v>
      </c>
      <c r="X679">
        <v>5.04</v>
      </c>
      <c r="Y679">
        <v>5</v>
      </c>
      <c r="Z679">
        <v>5</v>
      </c>
    </row>
    <row r="680" spans="2:26">
      <c r="B680">
        <v>10054095</v>
      </c>
      <c r="C680">
        <v>400</v>
      </c>
      <c r="D680">
        <v>2</v>
      </c>
      <c r="E680">
        <v>40</v>
      </c>
      <c r="G680" t="s">
        <v>757</v>
      </c>
      <c r="I680" t="s">
        <v>758</v>
      </c>
      <c r="J680" t="s">
        <v>897</v>
      </c>
      <c r="K680">
        <v>7899706148511</v>
      </c>
      <c r="L680" t="s">
        <v>961</v>
      </c>
      <c r="M680">
        <v>1</v>
      </c>
      <c r="N680">
        <v>1</v>
      </c>
      <c r="O680">
        <v>50.07</v>
      </c>
      <c r="P680">
        <v>44.19</v>
      </c>
      <c r="Q680">
        <v>43.94</v>
      </c>
      <c r="R680">
        <v>49.93</v>
      </c>
      <c r="S680">
        <v>10.5</v>
      </c>
      <c r="T680">
        <v>-5.24</v>
      </c>
      <c r="U680">
        <v>1</v>
      </c>
      <c r="V680">
        <v>-0.5</v>
      </c>
      <c r="X680">
        <v>5.88</v>
      </c>
      <c r="Y680">
        <v>5</v>
      </c>
      <c r="Z680">
        <v>5</v>
      </c>
    </row>
    <row r="681" spans="2:26">
      <c r="B681">
        <v>10054095</v>
      </c>
      <c r="C681">
        <v>400</v>
      </c>
      <c r="D681">
        <v>2</v>
      </c>
      <c r="E681">
        <v>40</v>
      </c>
      <c r="G681" t="s">
        <v>759</v>
      </c>
      <c r="I681" t="s">
        <v>760</v>
      </c>
      <c r="J681" t="s">
        <v>897</v>
      </c>
      <c r="K681">
        <v>7899706149112</v>
      </c>
      <c r="L681" t="s">
        <v>962</v>
      </c>
      <c r="M681">
        <v>1</v>
      </c>
      <c r="N681">
        <v>1</v>
      </c>
      <c r="O681">
        <v>61.53</v>
      </c>
      <c r="P681">
        <v>54.3</v>
      </c>
      <c r="Q681">
        <v>53.99</v>
      </c>
      <c r="R681">
        <v>61.35</v>
      </c>
      <c r="S681">
        <v>10.5</v>
      </c>
      <c r="T681">
        <v>-6.44</v>
      </c>
      <c r="U681">
        <v>1</v>
      </c>
      <c r="V681">
        <v>-0.61</v>
      </c>
      <c r="X681">
        <v>7.23</v>
      </c>
      <c r="Y681">
        <v>5</v>
      </c>
      <c r="Z681">
        <v>5</v>
      </c>
    </row>
    <row r="682" spans="2:26">
      <c r="B682">
        <v>10054095</v>
      </c>
      <c r="C682">
        <v>400</v>
      </c>
      <c r="D682">
        <v>2</v>
      </c>
      <c r="E682">
        <v>40</v>
      </c>
      <c r="G682" t="s">
        <v>751</v>
      </c>
      <c r="I682" t="s">
        <v>752</v>
      </c>
      <c r="J682">
        <v>33051000</v>
      </c>
      <c r="K682">
        <v>7899706149037</v>
      </c>
      <c r="L682" t="s">
        <v>963</v>
      </c>
      <c r="M682">
        <v>1</v>
      </c>
      <c r="N682">
        <v>1</v>
      </c>
      <c r="O682">
        <v>64.56</v>
      </c>
      <c r="P682">
        <v>56.84</v>
      </c>
      <c r="Q682">
        <v>56.51</v>
      </c>
      <c r="R682">
        <v>64.22</v>
      </c>
      <c r="S682">
        <v>10.5</v>
      </c>
      <c r="T682">
        <v>-6.74</v>
      </c>
      <c r="U682">
        <v>1</v>
      </c>
      <c r="V682">
        <v>-0.64</v>
      </c>
      <c r="X682">
        <v>7.72</v>
      </c>
      <c r="Y682">
        <v>5</v>
      </c>
      <c r="Z682">
        <v>5</v>
      </c>
    </row>
    <row r="683" spans="2:26">
      <c r="B683">
        <v>10054095</v>
      </c>
      <c r="C683">
        <v>400</v>
      </c>
      <c r="D683">
        <v>2</v>
      </c>
      <c r="E683">
        <v>40</v>
      </c>
      <c r="G683" t="s">
        <v>749</v>
      </c>
      <c r="I683" t="s">
        <v>750</v>
      </c>
      <c r="J683" t="s">
        <v>897</v>
      </c>
      <c r="K683">
        <v>7899706149372</v>
      </c>
      <c r="L683" t="s">
        <v>964</v>
      </c>
      <c r="M683">
        <v>1</v>
      </c>
      <c r="N683">
        <v>1</v>
      </c>
      <c r="O683">
        <v>57.23</v>
      </c>
      <c r="P683">
        <v>50.51</v>
      </c>
      <c r="Q683">
        <v>50.22</v>
      </c>
      <c r="R683">
        <v>57.07</v>
      </c>
      <c r="S683">
        <v>10.5</v>
      </c>
      <c r="T683">
        <v>-5.99</v>
      </c>
      <c r="U683">
        <v>1</v>
      </c>
      <c r="V683">
        <v>-0.56999999999999995</v>
      </c>
      <c r="X683">
        <v>6.72</v>
      </c>
      <c r="Y683">
        <v>5</v>
      </c>
      <c r="Z683">
        <v>5</v>
      </c>
    </row>
    <row r="684" spans="2:26">
      <c r="B684">
        <v>10054095</v>
      </c>
      <c r="C684">
        <v>400</v>
      </c>
      <c r="D684">
        <v>2</v>
      </c>
      <c r="E684">
        <v>40</v>
      </c>
      <c r="G684" t="s">
        <v>776</v>
      </c>
      <c r="I684" t="s">
        <v>777</v>
      </c>
      <c r="J684">
        <v>3401119001</v>
      </c>
      <c r="K684">
        <v>7899706150781</v>
      </c>
      <c r="L684" t="s">
        <v>965</v>
      </c>
      <c r="M684">
        <v>1</v>
      </c>
      <c r="N684">
        <v>1</v>
      </c>
      <c r="O684">
        <v>21.369999999999997</v>
      </c>
      <c r="P684">
        <v>18.899999999999999</v>
      </c>
      <c r="Q684">
        <v>18.79</v>
      </c>
      <c r="R684">
        <v>21.35</v>
      </c>
      <c r="S684">
        <v>10.5</v>
      </c>
      <c r="T684">
        <v>-2.2400000000000002</v>
      </c>
      <c r="U684">
        <v>1</v>
      </c>
      <c r="V684">
        <v>-0.21</v>
      </c>
      <c r="X684">
        <v>2.4700000000000002</v>
      </c>
      <c r="Y684">
        <v>5</v>
      </c>
      <c r="Z684">
        <v>5</v>
      </c>
    </row>
    <row r="685" spans="2:26">
      <c r="B685">
        <v>10054095</v>
      </c>
      <c r="C685">
        <v>400</v>
      </c>
      <c r="D685">
        <v>2</v>
      </c>
      <c r="E685">
        <v>40</v>
      </c>
      <c r="G685" t="s">
        <v>778</v>
      </c>
      <c r="I685" t="s">
        <v>779</v>
      </c>
      <c r="J685">
        <v>34012010</v>
      </c>
      <c r="K685">
        <v>7899706152365</v>
      </c>
      <c r="L685" t="s">
        <v>966</v>
      </c>
      <c r="M685">
        <v>1</v>
      </c>
      <c r="N685">
        <v>1</v>
      </c>
      <c r="O685">
        <v>60.5</v>
      </c>
      <c r="P685">
        <v>53.67</v>
      </c>
      <c r="Q685">
        <v>53.37</v>
      </c>
      <c r="R685">
        <v>60.65</v>
      </c>
      <c r="S685">
        <v>10.5</v>
      </c>
      <c r="T685">
        <v>-6.37</v>
      </c>
      <c r="U685">
        <v>1</v>
      </c>
      <c r="V685">
        <v>-0.61</v>
      </c>
      <c r="X685">
        <v>6.83</v>
      </c>
      <c r="Y685">
        <v>3</v>
      </c>
      <c r="Z685">
        <v>5</v>
      </c>
    </row>
    <row r="686" spans="2:26">
      <c r="B686">
        <v>10054095</v>
      </c>
      <c r="C686">
        <v>400</v>
      </c>
      <c r="D686">
        <v>2</v>
      </c>
      <c r="E686">
        <v>40</v>
      </c>
      <c r="G686" t="s">
        <v>774</v>
      </c>
      <c r="I686" t="s">
        <v>775</v>
      </c>
      <c r="J686">
        <v>33051000</v>
      </c>
      <c r="K686">
        <v>7899706152389</v>
      </c>
      <c r="L686" t="s">
        <v>967</v>
      </c>
      <c r="M686">
        <v>1</v>
      </c>
      <c r="N686">
        <v>1</v>
      </c>
      <c r="O686">
        <v>86.1</v>
      </c>
      <c r="P686">
        <v>75.8</v>
      </c>
      <c r="Q686">
        <v>75.37</v>
      </c>
      <c r="R686">
        <v>85.65</v>
      </c>
      <c r="S686">
        <v>10.5</v>
      </c>
      <c r="T686">
        <v>-8.99</v>
      </c>
      <c r="U686">
        <v>1</v>
      </c>
      <c r="V686">
        <v>-0.86</v>
      </c>
      <c r="X686">
        <v>10.3</v>
      </c>
      <c r="Y686">
        <v>5</v>
      </c>
      <c r="Z686">
        <v>5</v>
      </c>
    </row>
    <row r="687" spans="2:26">
      <c r="B687">
        <v>10054095</v>
      </c>
      <c r="C687">
        <v>400</v>
      </c>
      <c r="D687">
        <v>2</v>
      </c>
      <c r="E687">
        <v>40</v>
      </c>
      <c r="G687" t="s">
        <v>770</v>
      </c>
      <c r="I687" t="s">
        <v>771</v>
      </c>
      <c r="J687">
        <v>3401119001</v>
      </c>
      <c r="K687">
        <v>7899706154062</v>
      </c>
      <c r="L687" t="s">
        <v>968</v>
      </c>
      <c r="M687">
        <v>1</v>
      </c>
      <c r="N687">
        <v>1</v>
      </c>
      <c r="O687">
        <v>12.790000000000001</v>
      </c>
      <c r="P687">
        <v>11.31</v>
      </c>
      <c r="Q687">
        <v>11.25</v>
      </c>
      <c r="R687">
        <v>12.78</v>
      </c>
      <c r="S687">
        <v>10.5</v>
      </c>
      <c r="T687">
        <v>-1.34</v>
      </c>
      <c r="U687">
        <v>1</v>
      </c>
      <c r="V687">
        <v>-0.13</v>
      </c>
      <c r="X687">
        <v>1.48</v>
      </c>
      <c r="Y687">
        <v>5</v>
      </c>
      <c r="Z687">
        <v>5</v>
      </c>
    </row>
    <row r="688" spans="2:26">
      <c r="B688">
        <v>10054095</v>
      </c>
      <c r="C688">
        <v>400</v>
      </c>
      <c r="D688">
        <v>2</v>
      </c>
      <c r="E688">
        <v>40</v>
      </c>
      <c r="G688" t="s">
        <v>772</v>
      </c>
      <c r="I688" t="s">
        <v>773</v>
      </c>
      <c r="J688">
        <v>34012010</v>
      </c>
      <c r="K688">
        <v>7899706154086</v>
      </c>
      <c r="L688" t="s">
        <v>947</v>
      </c>
      <c r="M688">
        <v>1</v>
      </c>
      <c r="N688">
        <v>1</v>
      </c>
      <c r="O688">
        <v>25.6</v>
      </c>
      <c r="P688">
        <v>22.71</v>
      </c>
      <c r="Q688">
        <v>22.58</v>
      </c>
      <c r="R688">
        <v>25.66</v>
      </c>
      <c r="S688">
        <v>10.5</v>
      </c>
      <c r="T688">
        <v>-2.69</v>
      </c>
      <c r="U688">
        <v>1</v>
      </c>
      <c r="V688">
        <v>-0.26</v>
      </c>
      <c r="X688">
        <v>2.89</v>
      </c>
      <c r="Y688">
        <v>6</v>
      </c>
      <c r="Z688">
        <v>5</v>
      </c>
    </row>
    <row r="689" spans="2:27">
      <c r="B689">
        <v>10054095</v>
      </c>
      <c r="C689">
        <v>400</v>
      </c>
      <c r="D689">
        <v>2</v>
      </c>
      <c r="E689">
        <v>40</v>
      </c>
      <c r="G689" t="s">
        <v>676</v>
      </c>
      <c r="I689" t="s">
        <v>677</v>
      </c>
      <c r="J689">
        <v>33049910</v>
      </c>
      <c r="K689">
        <v>3337871325060</v>
      </c>
      <c r="L689" t="s">
        <v>969</v>
      </c>
      <c r="M689">
        <v>1</v>
      </c>
      <c r="N689">
        <v>1</v>
      </c>
      <c r="O689">
        <v>200.93</v>
      </c>
      <c r="P689">
        <v>113.68</v>
      </c>
      <c r="Q689">
        <v>133.91</v>
      </c>
      <c r="R689">
        <v>139.49</v>
      </c>
      <c r="S689">
        <v>10.5</v>
      </c>
      <c r="T689">
        <v>-14.65</v>
      </c>
      <c r="U689">
        <v>8</v>
      </c>
      <c r="V689">
        <v>-11.16</v>
      </c>
      <c r="W689">
        <v>25.01</v>
      </c>
      <c r="X689">
        <v>62.24</v>
      </c>
      <c r="Y689">
        <v>5</v>
      </c>
      <c r="Z689">
        <v>2</v>
      </c>
      <c r="AA689" t="s">
        <v>942</v>
      </c>
    </row>
    <row r="690" spans="2:27">
      <c r="B690">
        <v>10054095</v>
      </c>
      <c r="C690">
        <v>400</v>
      </c>
      <c r="D690">
        <v>2</v>
      </c>
      <c r="E690">
        <v>40</v>
      </c>
      <c r="G690" t="s">
        <v>373</v>
      </c>
      <c r="I690" t="s">
        <v>528</v>
      </c>
      <c r="J690">
        <v>33049910</v>
      </c>
      <c r="K690">
        <v>3337871330255</v>
      </c>
      <c r="L690" t="s">
        <v>970</v>
      </c>
      <c r="M690">
        <v>1</v>
      </c>
      <c r="N690">
        <v>1</v>
      </c>
      <c r="O690">
        <v>123.62</v>
      </c>
      <c r="P690">
        <v>69.94</v>
      </c>
      <c r="Q690">
        <v>82.38</v>
      </c>
      <c r="R690">
        <v>85.81</v>
      </c>
      <c r="S690">
        <v>10.5</v>
      </c>
      <c r="T690">
        <v>-9.01</v>
      </c>
      <c r="U690">
        <v>8</v>
      </c>
      <c r="V690">
        <v>-6.86</v>
      </c>
      <c r="W690">
        <v>15.39</v>
      </c>
      <c r="X690">
        <v>38.29</v>
      </c>
      <c r="Y690">
        <v>6</v>
      </c>
      <c r="Z690">
        <v>2</v>
      </c>
      <c r="AA690" t="s">
        <v>942</v>
      </c>
    </row>
    <row r="691" spans="2:27">
      <c r="B691">
        <v>10054095</v>
      </c>
      <c r="C691">
        <v>400</v>
      </c>
      <c r="D691">
        <v>2</v>
      </c>
      <c r="E691">
        <v>40</v>
      </c>
      <c r="G691" t="s">
        <v>437</v>
      </c>
      <c r="I691" t="s">
        <v>562</v>
      </c>
      <c r="J691">
        <v>34012010</v>
      </c>
      <c r="K691">
        <v>3337871321888</v>
      </c>
      <c r="L691" t="s">
        <v>971</v>
      </c>
      <c r="M691">
        <v>1</v>
      </c>
      <c r="N691">
        <v>1</v>
      </c>
      <c r="O691">
        <v>60.489999999999995</v>
      </c>
      <c r="P691">
        <v>49.19</v>
      </c>
      <c r="Q691">
        <v>53.37</v>
      </c>
      <c r="R691">
        <v>55.59</v>
      </c>
      <c r="S691">
        <v>10.5</v>
      </c>
      <c r="T691">
        <v>-5.84</v>
      </c>
      <c r="U691">
        <v>1</v>
      </c>
      <c r="V691">
        <v>-0.56000000000000005</v>
      </c>
      <c r="X691">
        <v>11.3</v>
      </c>
      <c r="Y691">
        <v>5</v>
      </c>
      <c r="Z691">
        <v>2</v>
      </c>
      <c r="AA691" t="s">
        <v>942</v>
      </c>
    </row>
    <row r="692" spans="2:27">
      <c r="B692">
        <v>10054095</v>
      </c>
      <c r="C692">
        <v>400</v>
      </c>
      <c r="D692">
        <v>2</v>
      </c>
      <c r="E692">
        <v>40</v>
      </c>
      <c r="G692" t="s">
        <v>171</v>
      </c>
      <c r="I692" t="s">
        <v>172</v>
      </c>
      <c r="J692">
        <v>33049910</v>
      </c>
      <c r="K692">
        <v>3337871321963</v>
      </c>
      <c r="L692" t="s">
        <v>972</v>
      </c>
      <c r="M692">
        <v>1</v>
      </c>
      <c r="N692">
        <v>1</v>
      </c>
      <c r="O692">
        <v>61.79</v>
      </c>
      <c r="P692">
        <v>34.96</v>
      </c>
      <c r="Q692">
        <v>41.17</v>
      </c>
      <c r="R692">
        <v>42.89</v>
      </c>
      <c r="S692">
        <v>10.5</v>
      </c>
      <c r="T692">
        <v>-4.5</v>
      </c>
      <c r="U692">
        <v>8</v>
      </c>
      <c r="V692">
        <v>-3.43</v>
      </c>
      <c r="W692">
        <v>7.69</v>
      </c>
      <c r="X692">
        <v>19.14</v>
      </c>
      <c r="Y692">
        <v>5</v>
      </c>
      <c r="Z692">
        <v>2</v>
      </c>
      <c r="AA692" t="s">
        <v>942</v>
      </c>
    </row>
    <row r="693" spans="2:27">
      <c r="B693">
        <v>10054095</v>
      </c>
      <c r="C693">
        <v>400</v>
      </c>
      <c r="D693">
        <v>2</v>
      </c>
      <c r="E693">
        <v>40</v>
      </c>
      <c r="G693" t="s">
        <v>57</v>
      </c>
      <c r="I693" t="s">
        <v>515</v>
      </c>
      <c r="J693">
        <v>33049910</v>
      </c>
      <c r="K693">
        <v>3337871322083</v>
      </c>
      <c r="L693" t="s">
        <v>973</v>
      </c>
      <c r="M693">
        <v>1</v>
      </c>
      <c r="N693">
        <v>1</v>
      </c>
      <c r="O693">
        <v>154.54999999999998</v>
      </c>
      <c r="P693">
        <v>87.44</v>
      </c>
      <c r="Q693">
        <v>102.99</v>
      </c>
      <c r="R693">
        <v>107.28</v>
      </c>
      <c r="S693">
        <v>10.5</v>
      </c>
      <c r="T693">
        <v>-11.26</v>
      </c>
      <c r="U693">
        <v>8</v>
      </c>
      <c r="V693">
        <v>-8.58</v>
      </c>
      <c r="W693">
        <v>19.239999999999998</v>
      </c>
      <c r="X693">
        <v>47.87</v>
      </c>
      <c r="Y693">
        <v>5</v>
      </c>
      <c r="Z693">
        <v>2</v>
      </c>
      <c r="AA693" t="s">
        <v>942</v>
      </c>
    </row>
    <row r="694" spans="2:27">
      <c r="B694">
        <v>10054095</v>
      </c>
      <c r="C694">
        <v>400</v>
      </c>
      <c r="D694">
        <v>2</v>
      </c>
      <c r="E694">
        <v>40</v>
      </c>
      <c r="G694" t="s">
        <v>19</v>
      </c>
      <c r="I694" t="s">
        <v>517</v>
      </c>
      <c r="J694">
        <v>33072010</v>
      </c>
      <c r="K694">
        <v>3337871310592</v>
      </c>
      <c r="L694" t="s">
        <v>974</v>
      </c>
      <c r="M694">
        <v>1</v>
      </c>
      <c r="N694">
        <v>1</v>
      </c>
      <c r="O694">
        <v>52.1</v>
      </c>
      <c r="P694">
        <v>42.24</v>
      </c>
      <c r="Q694">
        <v>45.82</v>
      </c>
      <c r="R694">
        <v>47.73</v>
      </c>
      <c r="S694">
        <v>10.5</v>
      </c>
      <c r="T694">
        <v>-5.01</v>
      </c>
      <c r="U694">
        <v>1</v>
      </c>
      <c r="V694">
        <v>-0.48</v>
      </c>
      <c r="X694">
        <v>9.86</v>
      </c>
      <c r="Y694">
        <v>5</v>
      </c>
      <c r="Z694">
        <v>2</v>
      </c>
      <c r="AA694" t="s">
        <v>942</v>
      </c>
    </row>
    <row r="695" spans="2:27">
      <c r="B695">
        <v>10054095</v>
      </c>
      <c r="C695">
        <v>400</v>
      </c>
      <c r="D695">
        <v>2</v>
      </c>
      <c r="E695">
        <v>40</v>
      </c>
      <c r="G695" t="s">
        <v>401</v>
      </c>
      <c r="I695" t="s">
        <v>560</v>
      </c>
      <c r="J695">
        <v>34013000</v>
      </c>
      <c r="K695">
        <v>3337871323257</v>
      </c>
      <c r="L695" t="s">
        <v>975</v>
      </c>
      <c r="M695">
        <v>1</v>
      </c>
      <c r="N695">
        <v>1</v>
      </c>
      <c r="O695">
        <v>50.769999999999996</v>
      </c>
      <c r="P695">
        <v>40.5</v>
      </c>
      <c r="Q695">
        <v>43.94</v>
      </c>
      <c r="R695">
        <v>45.77</v>
      </c>
      <c r="S695">
        <v>10.5</v>
      </c>
      <c r="T695">
        <v>-4.8099999999999996</v>
      </c>
      <c r="U695">
        <v>1</v>
      </c>
      <c r="V695">
        <v>-0.46</v>
      </c>
      <c r="X695">
        <v>10.27</v>
      </c>
      <c r="Y695">
        <v>5</v>
      </c>
      <c r="Z695">
        <v>2</v>
      </c>
      <c r="AA695" t="s">
        <v>942</v>
      </c>
    </row>
    <row r="696" spans="2:27">
      <c r="B696">
        <v>10054095</v>
      </c>
      <c r="C696">
        <v>400</v>
      </c>
      <c r="D696">
        <v>2</v>
      </c>
      <c r="E696">
        <v>40</v>
      </c>
      <c r="G696" t="s">
        <v>885</v>
      </c>
      <c r="I696" t="s">
        <v>202</v>
      </c>
      <c r="J696">
        <v>33049910</v>
      </c>
      <c r="K696">
        <v>3337871323561</v>
      </c>
      <c r="L696" t="s">
        <v>976</v>
      </c>
      <c r="M696">
        <v>1</v>
      </c>
      <c r="N696">
        <v>1</v>
      </c>
      <c r="O696">
        <v>139.07999999999998</v>
      </c>
      <c r="P696">
        <v>78.69</v>
      </c>
      <c r="Q696">
        <v>92.69</v>
      </c>
      <c r="R696">
        <v>96.55</v>
      </c>
      <c r="S696">
        <v>10.5</v>
      </c>
      <c r="T696">
        <v>-10.14</v>
      </c>
      <c r="U696">
        <v>8</v>
      </c>
      <c r="V696">
        <v>-7.72</v>
      </c>
      <c r="W696">
        <v>17.309999999999999</v>
      </c>
      <c r="X696">
        <v>43.08</v>
      </c>
      <c r="Y696">
        <v>5</v>
      </c>
      <c r="Z696">
        <v>2</v>
      </c>
      <c r="AA696" t="s">
        <v>942</v>
      </c>
    </row>
    <row r="697" spans="2:27">
      <c r="B697">
        <v>10054095</v>
      </c>
      <c r="C697">
        <v>400</v>
      </c>
      <c r="D697">
        <v>2</v>
      </c>
      <c r="E697">
        <v>40</v>
      </c>
      <c r="G697" t="s">
        <v>131</v>
      </c>
      <c r="I697" t="s">
        <v>525</v>
      </c>
      <c r="J697" t="s">
        <v>911</v>
      </c>
      <c r="K697">
        <v>3337871323783</v>
      </c>
      <c r="L697" t="s">
        <v>977</v>
      </c>
      <c r="M697">
        <v>1</v>
      </c>
      <c r="N697">
        <v>1</v>
      </c>
      <c r="O697">
        <v>78.84</v>
      </c>
      <c r="P697">
        <v>45.89</v>
      </c>
      <c r="Q697">
        <v>54.05</v>
      </c>
      <c r="R697">
        <v>56.3</v>
      </c>
      <c r="S697">
        <v>10.5</v>
      </c>
      <c r="T697">
        <v>-5.91</v>
      </c>
      <c r="U697">
        <v>8</v>
      </c>
      <c r="V697">
        <v>-4.5</v>
      </c>
      <c r="W697">
        <v>10.1</v>
      </c>
      <c r="X697">
        <v>22.85</v>
      </c>
      <c r="Y697">
        <v>5</v>
      </c>
      <c r="Z697">
        <v>2</v>
      </c>
      <c r="AA697" t="s">
        <v>942</v>
      </c>
    </row>
    <row r="698" spans="2:27">
      <c r="B698">
        <v>10054095</v>
      </c>
      <c r="C698">
        <v>400</v>
      </c>
      <c r="D698">
        <v>2</v>
      </c>
      <c r="E698">
        <v>40</v>
      </c>
      <c r="G698" t="s">
        <v>613</v>
      </c>
      <c r="I698" t="s">
        <v>138</v>
      </c>
      <c r="J698">
        <v>33051000</v>
      </c>
      <c r="K698">
        <v>3337871323806</v>
      </c>
      <c r="L698" t="s">
        <v>978</v>
      </c>
      <c r="M698">
        <v>1</v>
      </c>
      <c r="N698">
        <v>1</v>
      </c>
      <c r="O698">
        <v>57.37</v>
      </c>
      <c r="P698">
        <v>46.3</v>
      </c>
      <c r="Q698">
        <v>50.22</v>
      </c>
      <c r="R698">
        <v>52.31</v>
      </c>
      <c r="S698">
        <v>10.5</v>
      </c>
      <c r="T698">
        <v>-5.49</v>
      </c>
      <c r="U698">
        <v>1</v>
      </c>
      <c r="V698">
        <v>-0.52</v>
      </c>
      <c r="X698">
        <v>11.07</v>
      </c>
      <c r="Y698">
        <v>5</v>
      </c>
      <c r="Z698">
        <v>2</v>
      </c>
      <c r="AA698" t="s">
        <v>942</v>
      </c>
    </row>
    <row r="699" spans="2:27">
      <c r="B699">
        <v>10054095</v>
      </c>
      <c r="C699">
        <v>400</v>
      </c>
      <c r="D699">
        <v>2</v>
      </c>
      <c r="E699">
        <v>40</v>
      </c>
      <c r="G699" t="s">
        <v>162</v>
      </c>
      <c r="I699" t="s">
        <v>508</v>
      </c>
      <c r="J699">
        <v>33049910</v>
      </c>
      <c r="K699">
        <v>3337871308629</v>
      </c>
      <c r="L699" t="s">
        <v>979</v>
      </c>
      <c r="M699">
        <v>1</v>
      </c>
      <c r="N699">
        <v>1</v>
      </c>
      <c r="O699">
        <v>38.58</v>
      </c>
      <c r="P699">
        <v>21.83</v>
      </c>
      <c r="Q699">
        <v>25.71</v>
      </c>
      <c r="R699">
        <v>26.78</v>
      </c>
      <c r="S699">
        <v>10.5</v>
      </c>
      <c r="T699">
        <v>-2.81</v>
      </c>
      <c r="U699">
        <v>8</v>
      </c>
      <c r="V699">
        <v>-2.14</v>
      </c>
      <c r="W699">
        <v>4.8</v>
      </c>
      <c r="X699">
        <v>11.95</v>
      </c>
      <c r="Y699">
        <v>5</v>
      </c>
      <c r="Z699">
        <v>2</v>
      </c>
      <c r="AA699" t="s">
        <v>942</v>
      </c>
    </row>
    <row r="700" spans="2:27">
      <c r="B700">
        <v>10054095</v>
      </c>
      <c r="C700">
        <v>400</v>
      </c>
      <c r="D700">
        <v>2</v>
      </c>
      <c r="E700">
        <v>40</v>
      </c>
      <c r="G700" t="s">
        <v>374</v>
      </c>
      <c r="I700" t="s">
        <v>542</v>
      </c>
      <c r="J700">
        <v>34013000</v>
      </c>
      <c r="K700">
        <v>3337871320980</v>
      </c>
      <c r="L700" t="s">
        <v>980</v>
      </c>
      <c r="M700">
        <v>1</v>
      </c>
      <c r="N700">
        <v>1</v>
      </c>
      <c r="O700">
        <v>58.04</v>
      </c>
      <c r="P700">
        <v>46.3</v>
      </c>
      <c r="Q700">
        <v>50.22</v>
      </c>
      <c r="R700">
        <v>52.31</v>
      </c>
      <c r="S700">
        <v>10.5</v>
      </c>
      <c r="T700">
        <v>-5.49</v>
      </c>
      <c r="U700">
        <v>1</v>
      </c>
      <c r="V700">
        <v>-0.52</v>
      </c>
      <c r="X700">
        <v>11.74</v>
      </c>
      <c r="Y700">
        <v>5</v>
      </c>
      <c r="Z700">
        <v>2</v>
      </c>
      <c r="AA700" t="s">
        <v>942</v>
      </c>
    </row>
    <row r="701" spans="2:27">
      <c r="B701">
        <v>10054095</v>
      </c>
      <c r="C701">
        <v>400</v>
      </c>
      <c r="D701">
        <v>2</v>
      </c>
      <c r="E701">
        <v>40</v>
      </c>
      <c r="G701" t="s">
        <v>399</v>
      </c>
      <c r="I701" t="s">
        <v>509</v>
      </c>
      <c r="J701">
        <v>33049910</v>
      </c>
      <c r="K701">
        <v>3337871320751</v>
      </c>
      <c r="L701" t="s">
        <v>981</v>
      </c>
      <c r="M701">
        <v>1</v>
      </c>
      <c r="N701">
        <v>1</v>
      </c>
      <c r="O701">
        <v>69.5</v>
      </c>
      <c r="P701">
        <v>39.32</v>
      </c>
      <c r="Q701">
        <v>46.32</v>
      </c>
      <c r="R701">
        <v>48.25</v>
      </c>
      <c r="S701">
        <v>10.5</v>
      </c>
      <c r="T701">
        <v>-5.07</v>
      </c>
      <c r="U701">
        <v>8</v>
      </c>
      <c r="V701">
        <v>-3.86</v>
      </c>
      <c r="W701">
        <v>8.65</v>
      </c>
      <c r="X701">
        <v>21.53</v>
      </c>
      <c r="Y701">
        <v>5</v>
      </c>
      <c r="Z701">
        <v>2</v>
      </c>
      <c r="AA701" t="s">
        <v>942</v>
      </c>
    </row>
    <row r="702" spans="2:27">
      <c r="B702">
        <v>10054095</v>
      </c>
      <c r="C702">
        <v>400</v>
      </c>
      <c r="D702">
        <v>2</v>
      </c>
      <c r="E702">
        <v>40</v>
      </c>
      <c r="G702" t="s">
        <v>429</v>
      </c>
      <c r="I702" t="s">
        <v>556</v>
      </c>
      <c r="J702">
        <v>33072010</v>
      </c>
      <c r="K702">
        <v>3337871324001</v>
      </c>
      <c r="L702" t="s">
        <v>982</v>
      </c>
      <c r="M702">
        <v>1</v>
      </c>
      <c r="N702">
        <v>1</v>
      </c>
      <c r="O702">
        <v>52.1</v>
      </c>
      <c r="P702">
        <v>42.24</v>
      </c>
      <c r="Q702">
        <v>45.82</v>
      </c>
      <c r="R702">
        <v>47.73</v>
      </c>
      <c r="S702">
        <v>10.5</v>
      </c>
      <c r="T702">
        <v>-5.01</v>
      </c>
      <c r="U702">
        <v>1</v>
      </c>
      <c r="V702">
        <v>-0.48</v>
      </c>
      <c r="X702">
        <v>9.86</v>
      </c>
      <c r="Y702">
        <v>5</v>
      </c>
      <c r="Z702">
        <v>2</v>
      </c>
      <c r="AA702" t="s">
        <v>942</v>
      </c>
    </row>
    <row r="703" spans="2:27">
      <c r="B703">
        <v>10054095</v>
      </c>
      <c r="C703">
        <v>400</v>
      </c>
      <c r="D703">
        <v>2</v>
      </c>
      <c r="E703">
        <v>40</v>
      </c>
      <c r="G703" t="s">
        <v>334</v>
      </c>
      <c r="I703" t="s">
        <v>530</v>
      </c>
      <c r="J703">
        <v>33049910</v>
      </c>
      <c r="K703">
        <v>3337871316594</v>
      </c>
      <c r="L703" t="s">
        <v>983</v>
      </c>
      <c r="M703">
        <v>1</v>
      </c>
      <c r="N703">
        <v>1</v>
      </c>
      <c r="O703">
        <v>123.62</v>
      </c>
      <c r="P703">
        <v>69.94</v>
      </c>
      <c r="Q703">
        <v>82.38</v>
      </c>
      <c r="R703">
        <v>85.81</v>
      </c>
      <c r="S703">
        <v>10.5</v>
      </c>
      <c r="T703">
        <v>-9.01</v>
      </c>
      <c r="U703">
        <v>8</v>
      </c>
      <c r="V703">
        <v>-6.86</v>
      </c>
      <c r="W703">
        <v>15.39</v>
      </c>
      <c r="X703">
        <v>38.29</v>
      </c>
      <c r="Y703">
        <v>5</v>
      </c>
      <c r="Z703">
        <v>2</v>
      </c>
      <c r="AA703" t="s">
        <v>942</v>
      </c>
    </row>
    <row r="704" spans="2:27">
      <c r="B704">
        <v>10054095</v>
      </c>
      <c r="C704">
        <v>400</v>
      </c>
      <c r="D704">
        <v>2</v>
      </c>
      <c r="E704">
        <v>40</v>
      </c>
      <c r="G704" t="s">
        <v>336</v>
      </c>
      <c r="I704" t="s">
        <v>531</v>
      </c>
      <c r="J704">
        <v>33049910</v>
      </c>
      <c r="K704">
        <v>3337871316600</v>
      </c>
      <c r="L704" t="s">
        <v>984</v>
      </c>
      <c r="M704">
        <v>1</v>
      </c>
      <c r="N704">
        <v>1</v>
      </c>
      <c r="O704">
        <v>123.62</v>
      </c>
      <c r="P704">
        <v>69.94</v>
      </c>
      <c r="Q704">
        <v>82.38</v>
      </c>
      <c r="R704">
        <v>85.81</v>
      </c>
      <c r="S704">
        <v>10.5</v>
      </c>
      <c r="T704">
        <v>-9.01</v>
      </c>
      <c r="U704">
        <v>8</v>
      </c>
      <c r="V704">
        <v>-6.86</v>
      </c>
      <c r="W704">
        <v>15.39</v>
      </c>
      <c r="X704">
        <v>38.29</v>
      </c>
      <c r="Y704">
        <v>5</v>
      </c>
      <c r="Z704">
        <v>2</v>
      </c>
      <c r="AA704" t="s">
        <v>942</v>
      </c>
    </row>
    <row r="705" spans="2:27">
      <c r="B705">
        <v>10054095</v>
      </c>
      <c r="C705">
        <v>400</v>
      </c>
      <c r="D705">
        <v>2</v>
      </c>
      <c r="E705">
        <v>40</v>
      </c>
      <c r="G705" t="s">
        <v>338</v>
      </c>
      <c r="I705" t="s">
        <v>532</v>
      </c>
      <c r="J705">
        <v>33049910</v>
      </c>
      <c r="K705">
        <v>3337871316617</v>
      </c>
      <c r="L705" t="s">
        <v>985</v>
      </c>
      <c r="M705">
        <v>1</v>
      </c>
      <c r="N705">
        <v>1</v>
      </c>
      <c r="O705">
        <v>123.62</v>
      </c>
      <c r="P705">
        <v>69.94</v>
      </c>
      <c r="Q705">
        <v>82.38</v>
      </c>
      <c r="R705">
        <v>85.81</v>
      </c>
      <c r="S705">
        <v>10.5</v>
      </c>
      <c r="T705">
        <v>-9.01</v>
      </c>
      <c r="U705">
        <v>8</v>
      </c>
      <c r="V705">
        <v>-6.86</v>
      </c>
      <c r="W705">
        <v>15.39</v>
      </c>
      <c r="X705">
        <v>38.29</v>
      </c>
      <c r="Y705">
        <v>5</v>
      </c>
      <c r="Z705">
        <v>2</v>
      </c>
      <c r="AA705" t="s">
        <v>942</v>
      </c>
    </row>
    <row r="706" spans="2:27">
      <c r="B706">
        <v>10054095</v>
      </c>
      <c r="C706">
        <v>400</v>
      </c>
      <c r="D706">
        <v>2</v>
      </c>
      <c r="E706">
        <v>40</v>
      </c>
      <c r="G706" t="s">
        <v>402</v>
      </c>
      <c r="I706" t="s">
        <v>551</v>
      </c>
      <c r="J706">
        <v>33049910</v>
      </c>
      <c r="K706">
        <v>3337871316624</v>
      </c>
      <c r="L706" t="s">
        <v>986</v>
      </c>
      <c r="M706">
        <v>1</v>
      </c>
      <c r="N706">
        <v>1</v>
      </c>
      <c r="O706">
        <v>123.62</v>
      </c>
      <c r="P706">
        <v>69.94</v>
      </c>
      <c r="Q706">
        <v>82.38</v>
      </c>
      <c r="R706">
        <v>85.81</v>
      </c>
      <c r="S706">
        <v>10.5</v>
      </c>
      <c r="T706">
        <v>-9.01</v>
      </c>
      <c r="U706">
        <v>8</v>
      </c>
      <c r="V706">
        <v>-6.86</v>
      </c>
      <c r="W706">
        <v>15.39</v>
      </c>
      <c r="X706">
        <v>38.29</v>
      </c>
      <c r="Y706">
        <v>5</v>
      </c>
      <c r="Z706">
        <v>2</v>
      </c>
      <c r="AA706" t="s">
        <v>942</v>
      </c>
    </row>
    <row r="707" spans="2:27">
      <c r="B707">
        <v>10054095</v>
      </c>
      <c r="C707">
        <v>400</v>
      </c>
      <c r="D707">
        <v>2</v>
      </c>
      <c r="E707">
        <v>40</v>
      </c>
      <c r="G707" t="s">
        <v>340</v>
      </c>
      <c r="I707" t="s">
        <v>533</v>
      </c>
      <c r="J707">
        <v>33049910</v>
      </c>
      <c r="K707">
        <v>3337871316631</v>
      </c>
      <c r="L707" t="s">
        <v>987</v>
      </c>
      <c r="M707">
        <v>1</v>
      </c>
      <c r="N707">
        <v>1</v>
      </c>
      <c r="O707">
        <v>123.62</v>
      </c>
      <c r="P707">
        <v>69.94</v>
      </c>
      <c r="Q707">
        <v>82.38</v>
      </c>
      <c r="R707">
        <v>85.81</v>
      </c>
      <c r="S707">
        <v>10.5</v>
      </c>
      <c r="T707">
        <v>-9.01</v>
      </c>
      <c r="U707">
        <v>8</v>
      </c>
      <c r="V707">
        <v>-6.86</v>
      </c>
      <c r="W707">
        <v>15.39</v>
      </c>
      <c r="X707">
        <v>38.29</v>
      </c>
      <c r="Y707">
        <v>5</v>
      </c>
      <c r="Z707">
        <v>2</v>
      </c>
      <c r="AA707" t="s">
        <v>942</v>
      </c>
    </row>
    <row r="708" spans="2:27">
      <c r="B708">
        <v>10054095</v>
      </c>
      <c r="C708">
        <v>400</v>
      </c>
      <c r="D708">
        <v>2</v>
      </c>
      <c r="E708">
        <v>40</v>
      </c>
      <c r="G708" t="s">
        <v>332</v>
      </c>
      <c r="I708" t="s">
        <v>529</v>
      </c>
      <c r="J708">
        <v>33049100</v>
      </c>
      <c r="K708">
        <v>3337871311582</v>
      </c>
      <c r="L708" t="s">
        <v>1038</v>
      </c>
      <c r="M708">
        <v>1</v>
      </c>
      <c r="N708">
        <v>1</v>
      </c>
      <c r="O708">
        <v>130.95999999999998</v>
      </c>
      <c r="P708">
        <v>76.489999999999995</v>
      </c>
      <c r="Q708">
        <v>90.11</v>
      </c>
      <c r="R708">
        <v>93.86</v>
      </c>
      <c r="S708">
        <v>10.5</v>
      </c>
      <c r="T708">
        <v>-9.86</v>
      </c>
      <c r="U708">
        <v>8</v>
      </c>
      <c r="V708">
        <v>-7.51</v>
      </c>
      <c r="W708">
        <v>16.829999999999998</v>
      </c>
      <c r="X708">
        <v>37.64</v>
      </c>
      <c r="Y708">
        <v>5</v>
      </c>
      <c r="Z708">
        <v>2</v>
      </c>
      <c r="AA708" t="s">
        <v>942</v>
      </c>
    </row>
    <row r="709" spans="2:27">
      <c r="B709">
        <v>10054095</v>
      </c>
      <c r="C709">
        <v>400</v>
      </c>
      <c r="D709">
        <v>2</v>
      </c>
      <c r="E709">
        <v>40</v>
      </c>
      <c r="G709" t="s">
        <v>177</v>
      </c>
      <c r="I709" t="s">
        <v>514</v>
      </c>
      <c r="J709">
        <v>33049910</v>
      </c>
      <c r="K709">
        <v>3337871324476</v>
      </c>
      <c r="L709" t="s">
        <v>988</v>
      </c>
      <c r="M709">
        <v>1</v>
      </c>
      <c r="N709">
        <v>1</v>
      </c>
      <c r="O709">
        <v>166.13</v>
      </c>
      <c r="P709">
        <v>93.99</v>
      </c>
      <c r="Q709">
        <v>110.72</v>
      </c>
      <c r="R709">
        <v>115.33</v>
      </c>
      <c r="S709">
        <v>10.5</v>
      </c>
      <c r="T709">
        <v>-12.11</v>
      </c>
      <c r="U709">
        <v>8</v>
      </c>
      <c r="V709">
        <v>-9.23</v>
      </c>
      <c r="W709">
        <v>20.68</v>
      </c>
      <c r="X709">
        <v>51.46</v>
      </c>
      <c r="Y709">
        <v>5</v>
      </c>
      <c r="Z709">
        <v>2</v>
      </c>
      <c r="AA709" t="s">
        <v>942</v>
      </c>
    </row>
    <row r="710" spans="2:27">
      <c r="B710">
        <v>10054095</v>
      </c>
      <c r="C710">
        <v>400</v>
      </c>
      <c r="D710">
        <v>2</v>
      </c>
      <c r="E710">
        <v>40</v>
      </c>
      <c r="G710" t="s">
        <v>428</v>
      </c>
      <c r="I710" t="s">
        <v>555</v>
      </c>
      <c r="J710">
        <v>33072010</v>
      </c>
      <c r="K710">
        <v>3337871320300</v>
      </c>
      <c r="L710" t="s">
        <v>989</v>
      </c>
      <c r="M710">
        <v>1</v>
      </c>
      <c r="N710">
        <v>1</v>
      </c>
      <c r="O710">
        <v>52.1</v>
      </c>
      <c r="P710">
        <v>42.24</v>
      </c>
      <c r="Q710">
        <v>45.82</v>
      </c>
      <c r="R710">
        <v>47.73</v>
      </c>
      <c r="S710">
        <v>10.5</v>
      </c>
      <c r="T710">
        <v>-5.01</v>
      </c>
      <c r="U710">
        <v>1</v>
      </c>
      <c r="V710">
        <v>-0.48</v>
      </c>
      <c r="X710">
        <v>9.86</v>
      </c>
      <c r="Y710">
        <v>5</v>
      </c>
      <c r="Z710">
        <v>2</v>
      </c>
      <c r="AA710" t="s">
        <v>942</v>
      </c>
    </row>
    <row r="711" spans="2:27">
      <c r="B711">
        <v>10054095</v>
      </c>
      <c r="C711">
        <v>400</v>
      </c>
      <c r="D711">
        <v>2</v>
      </c>
      <c r="E711">
        <v>40</v>
      </c>
      <c r="G711" t="s">
        <v>60</v>
      </c>
      <c r="I711" t="s">
        <v>518</v>
      </c>
      <c r="J711">
        <v>33072010</v>
      </c>
      <c r="K711">
        <v>3337871320324</v>
      </c>
      <c r="L711" t="s">
        <v>990</v>
      </c>
      <c r="M711">
        <v>1</v>
      </c>
      <c r="N711">
        <v>1</v>
      </c>
      <c r="O711">
        <v>52.1</v>
      </c>
      <c r="P711">
        <v>42.24</v>
      </c>
      <c r="Q711">
        <v>45.82</v>
      </c>
      <c r="R711">
        <v>47.73</v>
      </c>
      <c r="S711">
        <v>10.5</v>
      </c>
      <c r="T711">
        <v>-5.01</v>
      </c>
      <c r="U711">
        <v>1</v>
      </c>
      <c r="V711">
        <v>-0.48</v>
      </c>
      <c r="X711">
        <v>9.86</v>
      </c>
      <c r="Y711">
        <v>5</v>
      </c>
      <c r="Z711">
        <v>2</v>
      </c>
      <c r="AA711" t="s">
        <v>942</v>
      </c>
    </row>
    <row r="712" spans="2:27">
      <c r="B712">
        <v>10054095</v>
      </c>
      <c r="C712">
        <v>400</v>
      </c>
      <c r="D712">
        <v>2</v>
      </c>
      <c r="E712">
        <v>40</v>
      </c>
      <c r="G712" t="s">
        <v>430</v>
      </c>
      <c r="I712" t="s">
        <v>557</v>
      </c>
      <c r="J712">
        <v>33072090</v>
      </c>
      <c r="K712">
        <v>3337871310455</v>
      </c>
      <c r="L712" t="s">
        <v>991</v>
      </c>
      <c r="M712">
        <v>1</v>
      </c>
      <c r="N712">
        <v>1</v>
      </c>
      <c r="O712">
        <v>53.760000000000005</v>
      </c>
      <c r="P712">
        <v>42.24</v>
      </c>
      <c r="Q712">
        <v>45.82</v>
      </c>
      <c r="R712">
        <v>47.73</v>
      </c>
      <c r="S712">
        <v>10.5</v>
      </c>
      <c r="T712">
        <v>-5.01</v>
      </c>
      <c r="U712">
        <v>1</v>
      </c>
      <c r="V712">
        <v>-0.48</v>
      </c>
      <c r="X712">
        <v>11.52</v>
      </c>
      <c r="Y712">
        <v>5</v>
      </c>
      <c r="Z712">
        <v>2</v>
      </c>
      <c r="AA712" t="s">
        <v>942</v>
      </c>
    </row>
    <row r="713" spans="2:27">
      <c r="B713">
        <v>10054095</v>
      </c>
      <c r="C713">
        <v>400</v>
      </c>
      <c r="D713">
        <v>2</v>
      </c>
      <c r="E713">
        <v>40</v>
      </c>
      <c r="G713" t="s">
        <v>348</v>
      </c>
      <c r="I713" t="s">
        <v>537</v>
      </c>
      <c r="J713">
        <v>33049910</v>
      </c>
      <c r="K713">
        <v>3337871324780</v>
      </c>
      <c r="L713" t="s">
        <v>992</v>
      </c>
      <c r="M713">
        <v>1</v>
      </c>
      <c r="N713">
        <v>1</v>
      </c>
      <c r="O713">
        <v>139.07999999999998</v>
      </c>
      <c r="P713">
        <v>78.69</v>
      </c>
      <c r="Q713">
        <v>92.69</v>
      </c>
      <c r="R713">
        <v>96.55</v>
      </c>
      <c r="S713">
        <v>10.5</v>
      </c>
      <c r="T713">
        <v>-10.14</v>
      </c>
      <c r="U713">
        <v>8</v>
      </c>
      <c r="V713">
        <v>-7.72</v>
      </c>
      <c r="W713">
        <v>17.309999999999999</v>
      </c>
      <c r="X713">
        <v>43.08</v>
      </c>
      <c r="Y713">
        <v>6</v>
      </c>
      <c r="Z713">
        <v>2</v>
      </c>
      <c r="AA713" t="s">
        <v>942</v>
      </c>
    </row>
    <row r="714" spans="2:27">
      <c r="B714">
        <v>10054095</v>
      </c>
      <c r="C714">
        <v>400</v>
      </c>
      <c r="D714">
        <v>2</v>
      </c>
      <c r="E714">
        <v>40</v>
      </c>
      <c r="G714" t="s">
        <v>350</v>
      </c>
      <c r="I714" t="s">
        <v>538</v>
      </c>
      <c r="J714">
        <v>33049910</v>
      </c>
      <c r="K714">
        <v>3337871324810</v>
      </c>
      <c r="L714" t="s">
        <v>993</v>
      </c>
      <c r="M714">
        <v>1</v>
      </c>
      <c r="N714">
        <v>1</v>
      </c>
      <c r="O714">
        <v>115.87</v>
      </c>
      <c r="P714">
        <v>65.56</v>
      </c>
      <c r="Q714">
        <v>77.23</v>
      </c>
      <c r="R714">
        <v>80.45</v>
      </c>
      <c r="S714">
        <v>10.5</v>
      </c>
      <c r="T714">
        <v>-8.4499999999999993</v>
      </c>
      <c r="U714">
        <v>8</v>
      </c>
      <c r="V714">
        <v>-6.44</v>
      </c>
      <c r="W714">
        <v>14.42</v>
      </c>
      <c r="X714">
        <v>35.89</v>
      </c>
      <c r="Y714">
        <v>5</v>
      </c>
      <c r="Z714">
        <v>2</v>
      </c>
      <c r="AA714" t="s">
        <v>942</v>
      </c>
    </row>
    <row r="715" spans="2:27">
      <c r="B715">
        <v>10054095</v>
      </c>
      <c r="C715">
        <v>400</v>
      </c>
      <c r="D715">
        <v>2</v>
      </c>
      <c r="E715">
        <v>40</v>
      </c>
      <c r="G715" t="s">
        <v>352</v>
      </c>
      <c r="I715" t="s">
        <v>539</v>
      </c>
      <c r="J715">
        <v>33049910</v>
      </c>
      <c r="K715">
        <v>3337871324827</v>
      </c>
      <c r="L715" t="s">
        <v>994</v>
      </c>
      <c r="M715">
        <v>1</v>
      </c>
      <c r="N715">
        <v>1</v>
      </c>
      <c r="O715">
        <v>115.87</v>
      </c>
      <c r="P715">
        <v>65.56</v>
      </c>
      <c r="Q715">
        <v>77.23</v>
      </c>
      <c r="R715">
        <v>80.45</v>
      </c>
      <c r="S715">
        <v>10.5</v>
      </c>
      <c r="T715">
        <v>-8.4499999999999993</v>
      </c>
      <c r="U715">
        <v>8</v>
      </c>
      <c r="V715">
        <v>-6.44</v>
      </c>
      <c r="W715">
        <v>14.42</v>
      </c>
      <c r="X715">
        <v>35.89</v>
      </c>
      <c r="Y715">
        <v>5</v>
      </c>
      <c r="Z715">
        <v>2</v>
      </c>
      <c r="AA715" t="s">
        <v>942</v>
      </c>
    </row>
    <row r="716" spans="2:27">
      <c r="B716">
        <v>10054095</v>
      </c>
      <c r="C716">
        <v>400</v>
      </c>
      <c r="D716">
        <v>2</v>
      </c>
      <c r="E716">
        <v>40</v>
      </c>
      <c r="G716" t="s">
        <v>406</v>
      </c>
      <c r="I716" t="s">
        <v>715</v>
      </c>
      <c r="J716">
        <v>33049910</v>
      </c>
      <c r="K716">
        <v>3337871324841</v>
      </c>
      <c r="L716" t="s">
        <v>995</v>
      </c>
      <c r="M716">
        <v>1</v>
      </c>
      <c r="N716">
        <v>1</v>
      </c>
      <c r="O716">
        <v>115.87</v>
      </c>
      <c r="P716">
        <v>65.56</v>
      </c>
      <c r="Q716">
        <v>77.23</v>
      </c>
      <c r="R716">
        <v>80.45</v>
      </c>
      <c r="S716">
        <v>10.5</v>
      </c>
      <c r="T716">
        <v>-8.4499999999999993</v>
      </c>
      <c r="U716">
        <v>8</v>
      </c>
      <c r="V716">
        <v>-6.44</v>
      </c>
      <c r="W716">
        <v>14.42</v>
      </c>
      <c r="X716">
        <v>35.89</v>
      </c>
      <c r="Y716">
        <v>5</v>
      </c>
      <c r="Z716">
        <v>2</v>
      </c>
      <c r="AA716" t="s">
        <v>942</v>
      </c>
    </row>
    <row r="717" spans="2:27">
      <c r="B717">
        <v>10054095</v>
      </c>
      <c r="C717">
        <v>400</v>
      </c>
      <c r="D717">
        <v>2</v>
      </c>
      <c r="E717">
        <v>40</v>
      </c>
      <c r="G717" t="s">
        <v>356</v>
      </c>
      <c r="I717" t="s">
        <v>541</v>
      </c>
      <c r="J717">
        <v>33049910</v>
      </c>
      <c r="K717">
        <v>3337871324858</v>
      </c>
      <c r="L717" t="s">
        <v>995</v>
      </c>
      <c r="M717">
        <v>1</v>
      </c>
      <c r="N717">
        <v>1</v>
      </c>
      <c r="O717">
        <v>115.87</v>
      </c>
      <c r="P717">
        <v>65.56</v>
      </c>
      <c r="Q717">
        <v>77.23</v>
      </c>
      <c r="R717">
        <v>80.45</v>
      </c>
      <c r="S717">
        <v>10.5</v>
      </c>
      <c r="T717">
        <v>-8.4499999999999993</v>
      </c>
      <c r="U717">
        <v>8</v>
      </c>
      <c r="V717">
        <v>-6.44</v>
      </c>
      <c r="W717">
        <v>14.42</v>
      </c>
      <c r="X717">
        <v>35.89</v>
      </c>
      <c r="Y717">
        <v>5</v>
      </c>
      <c r="Z717">
        <v>2</v>
      </c>
      <c r="AA717" t="s">
        <v>942</v>
      </c>
    </row>
    <row r="718" spans="2:27">
      <c r="B718">
        <v>10054095</v>
      </c>
      <c r="C718">
        <v>400</v>
      </c>
      <c r="D718">
        <v>2</v>
      </c>
      <c r="E718">
        <v>40</v>
      </c>
      <c r="G718" t="s">
        <v>195</v>
      </c>
      <c r="I718" t="s">
        <v>521</v>
      </c>
      <c r="J718">
        <v>33072010</v>
      </c>
      <c r="K718">
        <v>3337871320362</v>
      </c>
      <c r="L718" t="s">
        <v>996</v>
      </c>
      <c r="M718">
        <v>1</v>
      </c>
      <c r="N718">
        <v>1</v>
      </c>
      <c r="O718">
        <v>49.95</v>
      </c>
      <c r="P718">
        <v>40.5</v>
      </c>
      <c r="Q718">
        <v>43.94</v>
      </c>
      <c r="R718">
        <v>45.77</v>
      </c>
      <c r="S718">
        <v>10.5</v>
      </c>
      <c r="T718">
        <v>-4.8099999999999996</v>
      </c>
      <c r="U718">
        <v>1</v>
      </c>
      <c r="V718">
        <v>-0.46</v>
      </c>
      <c r="X718">
        <v>9.4499999999999993</v>
      </c>
      <c r="Y718">
        <v>5</v>
      </c>
      <c r="Z718">
        <v>2</v>
      </c>
      <c r="AA718" t="s">
        <v>942</v>
      </c>
    </row>
    <row r="719" spans="2:27">
      <c r="B719">
        <v>10054095</v>
      </c>
      <c r="C719">
        <v>400</v>
      </c>
      <c r="D719">
        <v>2</v>
      </c>
      <c r="E719">
        <v>40</v>
      </c>
      <c r="G719" t="s">
        <v>181</v>
      </c>
      <c r="I719" t="s">
        <v>519</v>
      </c>
      <c r="J719">
        <v>33072010</v>
      </c>
      <c r="K719">
        <v>3337871325671</v>
      </c>
      <c r="L719" t="s">
        <v>997</v>
      </c>
      <c r="M719">
        <v>1</v>
      </c>
      <c r="N719">
        <v>1</v>
      </c>
      <c r="O719">
        <v>52.1</v>
      </c>
      <c r="P719">
        <v>42.24</v>
      </c>
      <c r="Q719">
        <v>45.82</v>
      </c>
      <c r="R719">
        <v>47.73</v>
      </c>
      <c r="S719">
        <v>10.5</v>
      </c>
      <c r="T719">
        <v>-5.01</v>
      </c>
      <c r="U719">
        <v>1</v>
      </c>
      <c r="V719">
        <v>-0.48</v>
      </c>
      <c r="X719">
        <v>9.86</v>
      </c>
      <c r="Y719">
        <v>5</v>
      </c>
      <c r="Z719">
        <v>2</v>
      </c>
      <c r="AA719" t="s">
        <v>942</v>
      </c>
    </row>
    <row r="720" spans="2:27">
      <c r="B720">
        <v>10054095</v>
      </c>
      <c r="C720">
        <v>400</v>
      </c>
      <c r="D720">
        <v>2</v>
      </c>
      <c r="E720">
        <v>40</v>
      </c>
      <c r="G720" t="s">
        <v>884</v>
      </c>
      <c r="I720" t="s">
        <v>543</v>
      </c>
      <c r="J720">
        <v>33049910</v>
      </c>
      <c r="K720">
        <v>3337875414111</v>
      </c>
      <c r="L720" t="s">
        <v>998</v>
      </c>
      <c r="M720">
        <v>1</v>
      </c>
      <c r="N720">
        <v>1</v>
      </c>
      <c r="O720">
        <v>77.22</v>
      </c>
      <c r="P720">
        <v>43.69</v>
      </c>
      <c r="Q720">
        <v>51.47</v>
      </c>
      <c r="R720">
        <v>53.61</v>
      </c>
      <c r="S720">
        <v>10.5</v>
      </c>
      <c r="T720">
        <v>-5.63</v>
      </c>
      <c r="U720">
        <v>8</v>
      </c>
      <c r="V720">
        <v>-4.29</v>
      </c>
      <c r="W720">
        <v>9.61</v>
      </c>
      <c r="X720">
        <v>23.92</v>
      </c>
      <c r="Y720">
        <v>5</v>
      </c>
      <c r="Z720">
        <v>2</v>
      </c>
      <c r="AA720" t="s">
        <v>942</v>
      </c>
    </row>
    <row r="721" spans="2:27">
      <c r="B721">
        <v>10054095</v>
      </c>
      <c r="C721">
        <v>400</v>
      </c>
      <c r="D721">
        <v>2</v>
      </c>
      <c r="E721">
        <v>40</v>
      </c>
      <c r="G721" t="s">
        <v>697</v>
      </c>
      <c r="I721" t="s">
        <v>698</v>
      </c>
      <c r="J721">
        <v>33049910</v>
      </c>
      <c r="K721">
        <v>3337875483940</v>
      </c>
      <c r="L721" t="s">
        <v>999</v>
      </c>
      <c r="M721">
        <v>1</v>
      </c>
      <c r="N721">
        <v>1</v>
      </c>
      <c r="O721">
        <v>197.07</v>
      </c>
      <c r="P721">
        <v>111.5</v>
      </c>
      <c r="Q721">
        <v>131.33000000000001</v>
      </c>
      <c r="R721">
        <v>136.80000000000001</v>
      </c>
      <c r="S721">
        <v>10.5</v>
      </c>
      <c r="T721">
        <v>-14.36</v>
      </c>
      <c r="U721">
        <v>8</v>
      </c>
      <c r="V721">
        <v>-10.94</v>
      </c>
      <c r="W721">
        <v>24.53</v>
      </c>
      <c r="X721">
        <v>61.04</v>
      </c>
      <c r="Y721">
        <v>5</v>
      </c>
      <c r="Z721">
        <v>2</v>
      </c>
      <c r="AA721" t="s">
        <v>942</v>
      </c>
    </row>
    <row r="722" spans="2:27">
      <c r="B722">
        <v>10054095</v>
      </c>
      <c r="C722">
        <v>400</v>
      </c>
      <c r="D722">
        <v>2</v>
      </c>
      <c r="E722">
        <v>40</v>
      </c>
      <c r="G722" t="s">
        <v>888</v>
      </c>
      <c r="I722" t="s">
        <v>748</v>
      </c>
      <c r="J722">
        <v>33049910</v>
      </c>
      <c r="K722">
        <v>3337875492812</v>
      </c>
      <c r="L722" t="s">
        <v>1000</v>
      </c>
      <c r="M722">
        <v>1</v>
      </c>
      <c r="N722">
        <v>1</v>
      </c>
      <c r="O722">
        <v>123.62</v>
      </c>
      <c r="P722">
        <v>69.94</v>
      </c>
      <c r="Q722">
        <v>82.38</v>
      </c>
      <c r="R722">
        <v>85.81</v>
      </c>
      <c r="S722">
        <v>10.5</v>
      </c>
      <c r="T722">
        <v>-9.01</v>
      </c>
      <c r="U722">
        <v>8</v>
      </c>
      <c r="V722">
        <v>-6.86</v>
      </c>
      <c r="W722">
        <v>15.39</v>
      </c>
      <c r="X722">
        <v>38.29</v>
      </c>
      <c r="Y722">
        <v>6</v>
      </c>
      <c r="Z722">
        <v>2</v>
      </c>
      <c r="AA722" t="s">
        <v>942</v>
      </c>
    </row>
    <row r="723" spans="2:27">
      <c r="B723">
        <v>10054095</v>
      </c>
      <c r="C723">
        <v>400</v>
      </c>
      <c r="D723">
        <v>2</v>
      </c>
      <c r="E723">
        <v>40</v>
      </c>
      <c r="G723" t="s">
        <v>764</v>
      </c>
      <c r="I723" t="s">
        <v>765</v>
      </c>
      <c r="J723">
        <v>33049910</v>
      </c>
      <c r="K723">
        <v>3337875533713</v>
      </c>
      <c r="L723" t="s">
        <v>1001</v>
      </c>
      <c r="M723">
        <v>8</v>
      </c>
      <c r="N723">
        <v>8</v>
      </c>
      <c r="O723">
        <v>15.37</v>
      </c>
      <c r="P723">
        <v>8.6999999999999993</v>
      </c>
      <c r="Q723">
        <v>10.25</v>
      </c>
      <c r="R723">
        <v>10.68</v>
      </c>
      <c r="S723">
        <v>10.5</v>
      </c>
      <c r="T723">
        <v>-1.1200000000000001</v>
      </c>
      <c r="U723">
        <v>8</v>
      </c>
      <c r="V723">
        <v>-0.86</v>
      </c>
      <c r="W723">
        <v>1.91</v>
      </c>
      <c r="X723">
        <v>4.76</v>
      </c>
      <c r="Y723">
        <v>3</v>
      </c>
      <c r="Z723">
        <v>2</v>
      </c>
      <c r="AA723" t="s">
        <v>942</v>
      </c>
    </row>
    <row r="724" spans="2:27">
      <c r="B724">
        <v>10054095</v>
      </c>
      <c r="C724">
        <v>400</v>
      </c>
      <c r="D724">
        <v>2</v>
      </c>
      <c r="E724">
        <v>40</v>
      </c>
      <c r="G724" t="s">
        <v>766</v>
      </c>
      <c r="I724" t="s">
        <v>769</v>
      </c>
      <c r="J724">
        <v>33049910</v>
      </c>
      <c r="K724">
        <v>3337875533768</v>
      </c>
      <c r="L724" t="s">
        <v>1002</v>
      </c>
      <c r="M724">
        <v>8</v>
      </c>
      <c r="N724">
        <v>8</v>
      </c>
      <c r="O724">
        <v>15.37</v>
      </c>
      <c r="P724">
        <v>8.6999999999999993</v>
      </c>
      <c r="Q724">
        <v>10.25</v>
      </c>
      <c r="R724">
        <v>10.68</v>
      </c>
      <c r="S724">
        <v>10.5</v>
      </c>
      <c r="T724">
        <v>-1.1200000000000001</v>
      </c>
      <c r="U724">
        <v>8</v>
      </c>
      <c r="V724">
        <v>-0.86</v>
      </c>
      <c r="W724">
        <v>1.91</v>
      </c>
      <c r="X724">
        <v>4.76</v>
      </c>
      <c r="Y724">
        <v>3</v>
      </c>
      <c r="Z724">
        <v>2</v>
      </c>
      <c r="AA724" t="s">
        <v>942</v>
      </c>
    </row>
    <row r="725" spans="2:27">
      <c r="B725">
        <v>10054095</v>
      </c>
      <c r="C725">
        <v>400</v>
      </c>
      <c r="D725">
        <v>2</v>
      </c>
      <c r="E725">
        <v>40</v>
      </c>
      <c r="G725" t="s">
        <v>768</v>
      </c>
      <c r="I725" t="s">
        <v>767</v>
      </c>
      <c r="J725">
        <v>33049910</v>
      </c>
      <c r="K725">
        <v>3337875533799</v>
      </c>
      <c r="L725" t="s">
        <v>1003</v>
      </c>
      <c r="M725">
        <v>8</v>
      </c>
      <c r="N725">
        <v>8</v>
      </c>
      <c r="O725">
        <v>15.37</v>
      </c>
      <c r="P725">
        <v>8.6999999999999993</v>
      </c>
      <c r="Q725">
        <v>10.25</v>
      </c>
      <c r="R725">
        <v>10.68</v>
      </c>
      <c r="S725">
        <v>10.5</v>
      </c>
      <c r="T725">
        <v>-1.1200000000000001</v>
      </c>
      <c r="U725">
        <v>8</v>
      </c>
      <c r="V725">
        <v>-0.86</v>
      </c>
      <c r="W725">
        <v>1.91</v>
      </c>
      <c r="X725">
        <v>4.76</v>
      </c>
      <c r="Y725">
        <v>3</v>
      </c>
      <c r="Z725">
        <v>2</v>
      </c>
      <c r="AA725" t="s">
        <v>942</v>
      </c>
    </row>
    <row r="726" spans="2:27">
      <c r="B726">
        <v>10054095</v>
      </c>
      <c r="C726">
        <v>400</v>
      </c>
      <c r="D726">
        <v>2</v>
      </c>
      <c r="E726">
        <v>40</v>
      </c>
      <c r="G726" t="s">
        <v>755</v>
      </c>
      <c r="I726" t="s">
        <v>756</v>
      </c>
      <c r="J726">
        <v>33049910</v>
      </c>
      <c r="K726">
        <v>3337875543248</v>
      </c>
      <c r="L726" t="s">
        <v>1004</v>
      </c>
      <c r="M726">
        <v>1</v>
      </c>
      <c r="N726">
        <v>1</v>
      </c>
      <c r="O726">
        <v>115.87</v>
      </c>
      <c r="P726">
        <v>65.56</v>
      </c>
      <c r="Q726">
        <v>77.23</v>
      </c>
      <c r="R726">
        <v>80.45</v>
      </c>
      <c r="S726">
        <v>10.5</v>
      </c>
      <c r="T726">
        <v>-8.4499999999999993</v>
      </c>
      <c r="U726">
        <v>8</v>
      </c>
      <c r="V726">
        <v>-6.44</v>
      </c>
      <c r="W726">
        <v>14.42</v>
      </c>
      <c r="X726">
        <v>35.89</v>
      </c>
      <c r="Y726">
        <v>5</v>
      </c>
      <c r="Z726">
        <v>2</v>
      </c>
      <c r="AA726" t="s">
        <v>942</v>
      </c>
    </row>
    <row r="727" spans="2:27">
      <c r="B727">
        <v>10054095</v>
      </c>
      <c r="C727">
        <v>400</v>
      </c>
      <c r="D727">
        <v>2</v>
      </c>
      <c r="E727">
        <v>40</v>
      </c>
      <c r="G727" t="s">
        <v>753</v>
      </c>
      <c r="I727" t="s">
        <v>1005</v>
      </c>
      <c r="J727">
        <v>33049910</v>
      </c>
      <c r="K727">
        <v>3337875551724</v>
      </c>
      <c r="L727" t="s">
        <v>1006</v>
      </c>
      <c r="M727">
        <v>1</v>
      </c>
      <c r="N727">
        <v>1</v>
      </c>
      <c r="O727">
        <v>154.54999999999998</v>
      </c>
      <c r="P727">
        <v>87.44</v>
      </c>
      <c r="Q727">
        <v>102.99</v>
      </c>
      <c r="R727">
        <v>107.28</v>
      </c>
      <c r="S727">
        <v>10.5</v>
      </c>
      <c r="T727">
        <v>-11.26</v>
      </c>
      <c r="U727">
        <v>8</v>
      </c>
      <c r="V727">
        <v>-8.58</v>
      </c>
      <c r="W727">
        <v>19.239999999999998</v>
      </c>
      <c r="X727">
        <v>47.87</v>
      </c>
      <c r="Y727">
        <v>5</v>
      </c>
      <c r="Z727">
        <v>2</v>
      </c>
      <c r="AA727" t="s">
        <v>942</v>
      </c>
    </row>
    <row r="728" spans="2:27">
      <c r="B728">
        <v>10054095</v>
      </c>
      <c r="C728">
        <v>400</v>
      </c>
      <c r="D728">
        <v>2</v>
      </c>
      <c r="E728">
        <v>40</v>
      </c>
      <c r="G728" t="s">
        <v>398</v>
      </c>
      <c r="I728" t="s">
        <v>559</v>
      </c>
      <c r="J728">
        <v>34012010</v>
      </c>
      <c r="K728">
        <v>3337875414067</v>
      </c>
      <c r="L728" t="s">
        <v>1007</v>
      </c>
      <c r="M728">
        <v>1</v>
      </c>
      <c r="N728">
        <v>1</v>
      </c>
      <c r="O728">
        <v>56.94</v>
      </c>
      <c r="P728">
        <v>46.3</v>
      </c>
      <c r="Q728">
        <v>50.22</v>
      </c>
      <c r="R728">
        <v>52.31</v>
      </c>
      <c r="S728">
        <v>10.5</v>
      </c>
      <c r="T728">
        <v>-5.49</v>
      </c>
      <c r="U728">
        <v>1</v>
      </c>
      <c r="V728">
        <v>-0.52</v>
      </c>
      <c r="X728">
        <v>10.64</v>
      </c>
      <c r="Y728">
        <v>5</v>
      </c>
      <c r="Z728">
        <v>2</v>
      </c>
      <c r="AA728" t="s">
        <v>942</v>
      </c>
    </row>
    <row r="729" spans="2:27">
      <c r="B729">
        <v>10054095</v>
      </c>
      <c r="C729">
        <v>400</v>
      </c>
      <c r="D729">
        <v>2</v>
      </c>
      <c r="E729">
        <v>40</v>
      </c>
      <c r="G729" t="s">
        <v>816</v>
      </c>
      <c r="I729" t="s">
        <v>817</v>
      </c>
      <c r="J729">
        <v>33051000</v>
      </c>
      <c r="K729">
        <v>3337875563567</v>
      </c>
      <c r="L729" t="s">
        <v>1008</v>
      </c>
      <c r="M729">
        <v>1</v>
      </c>
      <c r="N729">
        <v>1</v>
      </c>
      <c r="O729">
        <v>57.37</v>
      </c>
      <c r="P729">
        <v>46.3</v>
      </c>
      <c r="Q729">
        <v>50.22</v>
      </c>
      <c r="R729">
        <v>52.31</v>
      </c>
      <c r="S729">
        <v>10.5</v>
      </c>
      <c r="T729">
        <v>-5.49</v>
      </c>
      <c r="U729">
        <v>1</v>
      </c>
      <c r="V729">
        <v>-0.52</v>
      </c>
      <c r="X729">
        <v>11.07</v>
      </c>
      <c r="Y729">
        <v>3</v>
      </c>
      <c r="Z729">
        <v>2</v>
      </c>
      <c r="AA729" t="s">
        <v>942</v>
      </c>
    </row>
    <row r="730" spans="2:27">
      <c r="B730">
        <v>10054095</v>
      </c>
      <c r="C730">
        <v>400</v>
      </c>
      <c r="D730">
        <v>2</v>
      </c>
      <c r="E730">
        <v>41</v>
      </c>
      <c r="G730">
        <v>17171217</v>
      </c>
      <c r="I730" t="s">
        <v>482</v>
      </c>
      <c r="J730">
        <v>33049910</v>
      </c>
      <c r="K730">
        <v>3433422404397</v>
      </c>
      <c r="L730" t="s">
        <v>1039</v>
      </c>
      <c r="M730">
        <v>1</v>
      </c>
      <c r="N730">
        <v>1</v>
      </c>
      <c r="O730">
        <v>52.05</v>
      </c>
      <c r="P730">
        <v>29.45</v>
      </c>
      <c r="Q730">
        <v>36.01</v>
      </c>
      <c r="R730">
        <v>37.51</v>
      </c>
      <c r="S730">
        <v>13.5</v>
      </c>
      <c r="T730">
        <v>-5.0599999999999996</v>
      </c>
      <c r="U730">
        <v>8</v>
      </c>
      <c r="V730">
        <v>-3</v>
      </c>
      <c r="W730">
        <v>6.48</v>
      </c>
      <c r="X730">
        <v>16.12</v>
      </c>
      <c r="Y730">
        <v>5</v>
      </c>
      <c r="Z730">
        <v>2</v>
      </c>
      <c r="AA730" t="s">
        <v>942</v>
      </c>
    </row>
    <row r="731" spans="2:27">
      <c r="B731">
        <v>10054095</v>
      </c>
      <c r="C731">
        <v>400</v>
      </c>
      <c r="D731">
        <v>2</v>
      </c>
      <c r="E731">
        <v>41</v>
      </c>
      <c r="G731">
        <v>17971197</v>
      </c>
      <c r="I731" t="s">
        <v>483</v>
      </c>
      <c r="J731">
        <v>33049910</v>
      </c>
      <c r="K731">
        <v>3433422403765</v>
      </c>
      <c r="L731" t="s">
        <v>1040</v>
      </c>
      <c r="M731">
        <v>1</v>
      </c>
      <c r="N731">
        <v>1</v>
      </c>
      <c r="O731">
        <v>40.879999999999995</v>
      </c>
      <c r="P731">
        <v>23.13</v>
      </c>
      <c r="Q731">
        <v>28.29</v>
      </c>
      <c r="R731">
        <v>29.47</v>
      </c>
      <c r="S731">
        <v>13.5</v>
      </c>
      <c r="T731">
        <v>-3.98</v>
      </c>
      <c r="U731">
        <v>8</v>
      </c>
      <c r="V731">
        <v>-2.36</v>
      </c>
      <c r="W731">
        <v>5.09</v>
      </c>
      <c r="X731">
        <v>12.66</v>
      </c>
      <c r="Y731">
        <v>5</v>
      </c>
      <c r="Z731">
        <v>2</v>
      </c>
      <c r="AA731" t="s">
        <v>942</v>
      </c>
    </row>
    <row r="732" spans="2:27">
      <c r="B732">
        <v>10054095</v>
      </c>
      <c r="C732">
        <v>400</v>
      </c>
      <c r="D732">
        <v>2</v>
      </c>
      <c r="E732">
        <v>41</v>
      </c>
      <c r="G732" t="s">
        <v>236</v>
      </c>
      <c r="I732" t="s">
        <v>1041</v>
      </c>
      <c r="J732">
        <v>33051000</v>
      </c>
      <c r="K732">
        <v>7896014179442</v>
      </c>
      <c r="L732" t="s">
        <v>1042</v>
      </c>
      <c r="M732">
        <v>1</v>
      </c>
      <c r="N732">
        <v>1</v>
      </c>
      <c r="O732">
        <v>55.43</v>
      </c>
      <c r="P732">
        <v>48.8</v>
      </c>
      <c r="Q732">
        <v>50.22</v>
      </c>
      <c r="R732">
        <v>57.07</v>
      </c>
      <c r="S732">
        <v>13.5</v>
      </c>
      <c r="T732">
        <v>-7.7</v>
      </c>
      <c r="U732">
        <v>1</v>
      </c>
      <c r="V732">
        <v>-0.56999999999999995</v>
      </c>
      <c r="X732">
        <v>6.63</v>
      </c>
      <c r="Y732">
        <v>5</v>
      </c>
      <c r="Z732">
        <v>5</v>
      </c>
    </row>
    <row r="733" spans="2:27">
      <c r="B733">
        <v>10054095</v>
      </c>
      <c r="C733">
        <v>400</v>
      </c>
      <c r="D733">
        <v>2</v>
      </c>
      <c r="E733">
        <v>41</v>
      </c>
      <c r="G733" t="s">
        <v>1026</v>
      </c>
      <c r="I733" t="s">
        <v>1043</v>
      </c>
      <c r="J733">
        <v>34013000</v>
      </c>
      <c r="K733">
        <v>7896014179305</v>
      </c>
      <c r="L733" t="s">
        <v>1044</v>
      </c>
      <c r="M733">
        <v>1</v>
      </c>
      <c r="N733">
        <v>1</v>
      </c>
      <c r="O733">
        <v>27.99</v>
      </c>
      <c r="P733">
        <v>24.36</v>
      </c>
      <c r="Q733">
        <v>25.08</v>
      </c>
      <c r="R733">
        <v>28.5</v>
      </c>
      <c r="S733">
        <v>13.5</v>
      </c>
      <c r="T733">
        <v>-3.85</v>
      </c>
      <c r="U733">
        <v>1</v>
      </c>
      <c r="V733">
        <v>-0.28999999999999998</v>
      </c>
      <c r="X733">
        <v>3.63</v>
      </c>
      <c r="Y733">
        <v>3</v>
      </c>
      <c r="Z733">
        <v>0</v>
      </c>
    </row>
    <row r="734" spans="2:27">
      <c r="B734">
        <v>10054095</v>
      </c>
      <c r="C734">
        <v>400</v>
      </c>
      <c r="D734">
        <v>2</v>
      </c>
      <c r="E734">
        <v>41</v>
      </c>
      <c r="G734" t="s">
        <v>240</v>
      </c>
      <c r="I734" t="s">
        <v>241</v>
      </c>
      <c r="J734">
        <v>33049910</v>
      </c>
      <c r="K734">
        <v>7899026493094</v>
      </c>
      <c r="L734" t="s">
        <v>1045</v>
      </c>
      <c r="M734">
        <v>1</v>
      </c>
      <c r="N734">
        <v>1</v>
      </c>
      <c r="O734">
        <v>90.28</v>
      </c>
      <c r="P734">
        <v>55.1</v>
      </c>
      <c r="Q734">
        <v>61.78</v>
      </c>
      <c r="R734">
        <v>70.2</v>
      </c>
      <c r="S734">
        <v>13.5</v>
      </c>
      <c r="T734">
        <v>-9.48</v>
      </c>
      <c r="U734">
        <v>8</v>
      </c>
      <c r="V734">
        <v>-5.62</v>
      </c>
      <c r="W734">
        <v>12.12</v>
      </c>
      <c r="X734">
        <v>23.06</v>
      </c>
      <c r="Y734">
        <v>5</v>
      </c>
      <c r="Z734">
        <v>5</v>
      </c>
    </row>
    <row r="735" spans="2:27">
      <c r="B735">
        <v>10054095</v>
      </c>
      <c r="C735">
        <v>400</v>
      </c>
      <c r="D735">
        <v>2</v>
      </c>
      <c r="E735">
        <v>41</v>
      </c>
      <c r="G735" t="s">
        <v>838</v>
      </c>
      <c r="I735" t="s">
        <v>839</v>
      </c>
      <c r="J735">
        <v>34012010</v>
      </c>
      <c r="K735">
        <v>7899026494749</v>
      </c>
      <c r="L735" t="s">
        <v>1046</v>
      </c>
      <c r="M735">
        <v>1</v>
      </c>
      <c r="N735">
        <v>1</v>
      </c>
      <c r="O735">
        <v>34.36</v>
      </c>
      <c r="P735">
        <v>30.48</v>
      </c>
      <c r="Q735">
        <v>31.37</v>
      </c>
      <c r="R735">
        <v>35.65</v>
      </c>
      <c r="S735">
        <v>13.5</v>
      </c>
      <c r="T735">
        <v>-4.8099999999999996</v>
      </c>
      <c r="U735">
        <v>1</v>
      </c>
      <c r="V735">
        <v>-0.36</v>
      </c>
      <c r="X735">
        <v>3.88</v>
      </c>
      <c r="Y735">
        <v>5</v>
      </c>
      <c r="Z735">
        <v>5</v>
      </c>
    </row>
    <row r="736" spans="2:27">
      <c r="B736">
        <v>10054095</v>
      </c>
      <c r="C736">
        <v>400</v>
      </c>
      <c r="D736">
        <v>2</v>
      </c>
      <c r="E736">
        <v>41</v>
      </c>
      <c r="G736" t="s">
        <v>840</v>
      </c>
      <c r="I736" t="s">
        <v>841</v>
      </c>
      <c r="J736">
        <v>34012010</v>
      </c>
      <c r="K736">
        <v>7899026494763</v>
      </c>
      <c r="L736" t="s">
        <v>1047</v>
      </c>
      <c r="M736">
        <v>1</v>
      </c>
      <c r="N736">
        <v>1</v>
      </c>
      <c r="O736">
        <v>22.65</v>
      </c>
      <c r="P736">
        <v>20.09</v>
      </c>
      <c r="Q736">
        <v>20.68</v>
      </c>
      <c r="R736">
        <v>23.5</v>
      </c>
      <c r="S736">
        <v>13.5</v>
      </c>
      <c r="T736">
        <v>-3.17</v>
      </c>
      <c r="U736">
        <v>1</v>
      </c>
      <c r="V736">
        <v>-0.24</v>
      </c>
      <c r="X736">
        <v>2.56</v>
      </c>
      <c r="Y736">
        <v>5</v>
      </c>
      <c r="Z736">
        <v>5</v>
      </c>
    </row>
    <row r="737" spans="2:26">
      <c r="B737">
        <v>10054095</v>
      </c>
      <c r="C737">
        <v>400</v>
      </c>
      <c r="D737">
        <v>2</v>
      </c>
      <c r="E737">
        <v>41</v>
      </c>
      <c r="G737" t="s">
        <v>842</v>
      </c>
      <c r="I737" t="s">
        <v>843</v>
      </c>
      <c r="J737">
        <v>34012010</v>
      </c>
      <c r="K737">
        <v>7898587766029</v>
      </c>
      <c r="L737" t="s">
        <v>1048</v>
      </c>
      <c r="M737">
        <v>1</v>
      </c>
      <c r="N737">
        <v>1</v>
      </c>
      <c r="O737">
        <v>34.36</v>
      </c>
      <c r="P737">
        <v>30.48</v>
      </c>
      <c r="Q737">
        <v>31.37</v>
      </c>
      <c r="R737">
        <v>35.65</v>
      </c>
      <c r="S737">
        <v>13.5</v>
      </c>
      <c r="T737">
        <v>-4.8099999999999996</v>
      </c>
      <c r="U737">
        <v>1</v>
      </c>
      <c r="V737">
        <v>-0.36</v>
      </c>
      <c r="X737">
        <v>3.88</v>
      </c>
      <c r="Y737">
        <v>5</v>
      </c>
      <c r="Z737">
        <v>5</v>
      </c>
    </row>
    <row r="738" spans="2:26">
      <c r="B738">
        <v>10054095</v>
      </c>
      <c r="C738">
        <v>400</v>
      </c>
      <c r="D738">
        <v>2</v>
      </c>
      <c r="E738">
        <v>41</v>
      </c>
      <c r="G738" t="s">
        <v>844</v>
      </c>
      <c r="I738" t="s">
        <v>845</v>
      </c>
      <c r="J738">
        <v>34012010</v>
      </c>
      <c r="K738">
        <v>7898587766043</v>
      </c>
      <c r="L738" t="s">
        <v>1049</v>
      </c>
      <c r="M738">
        <v>1</v>
      </c>
      <c r="N738">
        <v>1</v>
      </c>
      <c r="O738">
        <v>22.65</v>
      </c>
      <c r="P738">
        <v>20.09</v>
      </c>
      <c r="Q738">
        <v>20.68</v>
      </c>
      <c r="R738">
        <v>23.5</v>
      </c>
      <c r="S738">
        <v>13.5</v>
      </c>
      <c r="T738">
        <v>-3.17</v>
      </c>
      <c r="U738">
        <v>1</v>
      </c>
      <c r="V738">
        <v>-0.24</v>
      </c>
      <c r="X738">
        <v>2.56</v>
      </c>
      <c r="Y738">
        <v>5</v>
      </c>
      <c r="Z738">
        <v>5</v>
      </c>
    </row>
    <row r="739" spans="2:26">
      <c r="B739">
        <v>10054095</v>
      </c>
      <c r="C739">
        <v>400</v>
      </c>
      <c r="D739">
        <v>2</v>
      </c>
      <c r="E739">
        <v>41</v>
      </c>
      <c r="G739" t="s">
        <v>256</v>
      </c>
      <c r="I739" t="s">
        <v>1050</v>
      </c>
      <c r="J739" t="s">
        <v>897</v>
      </c>
      <c r="K739">
        <v>7899026436336</v>
      </c>
      <c r="L739" t="s">
        <v>1051</v>
      </c>
      <c r="M739">
        <v>1</v>
      </c>
      <c r="N739">
        <v>1</v>
      </c>
      <c r="O739">
        <v>67.599999999999994</v>
      </c>
      <c r="P739">
        <v>59.66</v>
      </c>
      <c r="Q739">
        <v>61.41</v>
      </c>
      <c r="R739">
        <v>69.78</v>
      </c>
      <c r="S739">
        <v>13.5</v>
      </c>
      <c r="T739">
        <v>-9.42</v>
      </c>
      <c r="U739">
        <v>1</v>
      </c>
      <c r="V739">
        <v>-0.7</v>
      </c>
      <c r="X739">
        <v>7.94</v>
      </c>
      <c r="Y739">
        <v>5</v>
      </c>
      <c r="Z739">
        <v>5</v>
      </c>
    </row>
    <row r="740" spans="2:26">
      <c r="B740">
        <v>10054095</v>
      </c>
      <c r="C740">
        <v>400</v>
      </c>
      <c r="D740">
        <v>2</v>
      </c>
      <c r="E740">
        <v>41</v>
      </c>
      <c r="G740" t="s">
        <v>280</v>
      </c>
      <c r="I740" t="s">
        <v>1052</v>
      </c>
      <c r="J740" t="s">
        <v>897</v>
      </c>
      <c r="K740">
        <v>7899706111829</v>
      </c>
      <c r="L740" t="s">
        <v>1053</v>
      </c>
      <c r="M740">
        <v>1</v>
      </c>
      <c r="N740">
        <v>1</v>
      </c>
      <c r="O740">
        <v>53.36</v>
      </c>
      <c r="P740">
        <v>47.09</v>
      </c>
      <c r="Q740">
        <v>48.46</v>
      </c>
      <c r="R740">
        <v>55.07</v>
      </c>
      <c r="S740">
        <v>13.5</v>
      </c>
      <c r="T740">
        <v>-7.43</v>
      </c>
      <c r="U740">
        <v>1</v>
      </c>
      <c r="V740">
        <v>-0.55000000000000004</v>
      </c>
      <c r="X740">
        <v>6.27</v>
      </c>
      <c r="Y740">
        <v>5</v>
      </c>
      <c r="Z740">
        <v>5</v>
      </c>
    </row>
    <row r="741" spans="2:26">
      <c r="B741">
        <v>10054095</v>
      </c>
      <c r="C741">
        <v>400</v>
      </c>
      <c r="D741">
        <v>2</v>
      </c>
      <c r="E741">
        <v>41</v>
      </c>
      <c r="G741" t="s">
        <v>691</v>
      </c>
      <c r="I741" t="s">
        <v>1054</v>
      </c>
      <c r="J741" t="s">
        <v>897</v>
      </c>
      <c r="K741">
        <v>7899706111874</v>
      </c>
      <c r="L741" t="s">
        <v>1055</v>
      </c>
      <c r="M741">
        <v>1</v>
      </c>
      <c r="N741">
        <v>1</v>
      </c>
      <c r="O741">
        <v>42.669999999999995</v>
      </c>
      <c r="P741">
        <v>37.659999999999997</v>
      </c>
      <c r="Q741">
        <v>38.76</v>
      </c>
      <c r="R741">
        <v>44.05</v>
      </c>
      <c r="S741">
        <v>13.5</v>
      </c>
      <c r="T741">
        <v>-5.95</v>
      </c>
      <c r="U741">
        <v>1</v>
      </c>
      <c r="V741">
        <v>-0.44</v>
      </c>
      <c r="X741">
        <v>5.01</v>
      </c>
      <c r="Y741">
        <v>5</v>
      </c>
      <c r="Z741">
        <v>5</v>
      </c>
    </row>
    <row r="742" spans="2:26">
      <c r="B742">
        <v>10054095</v>
      </c>
      <c r="C742">
        <v>400</v>
      </c>
      <c r="D742">
        <v>2</v>
      </c>
      <c r="E742">
        <v>41</v>
      </c>
      <c r="G742" t="s">
        <v>1034</v>
      </c>
      <c r="I742" t="s">
        <v>1056</v>
      </c>
      <c r="J742" t="s">
        <v>897</v>
      </c>
      <c r="K742">
        <v>7899706120265</v>
      </c>
      <c r="L742" t="s">
        <v>1057</v>
      </c>
      <c r="M742">
        <v>1</v>
      </c>
      <c r="N742">
        <v>1</v>
      </c>
      <c r="O742">
        <v>60.480000000000004</v>
      </c>
      <c r="P742">
        <v>53.38</v>
      </c>
      <c r="Q742">
        <v>54.94</v>
      </c>
      <c r="R742">
        <v>62.43</v>
      </c>
      <c r="S742">
        <v>13.5</v>
      </c>
      <c r="T742">
        <v>-8.43</v>
      </c>
      <c r="U742">
        <v>1</v>
      </c>
      <c r="V742">
        <v>-0.62</v>
      </c>
      <c r="X742">
        <v>7.1</v>
      </c>
      <c r="Y742">
        <v>5</v>
      </c>
      <c r="Z742">
        <v>5</v>
      </c>
    </row>
    <row r="743" spans="2:26">
      <c r="B743">
        <v>10054095</v>
      </c>
      <c r="C743">
        <v>400</v>
      </c>
      <c r="D743">
        <v>2</v>
      </c>
      <c r="E743">
        <v>41</v>
      </c>
      <c r="G743" t="s">
        <v>410</v>
      </c>
      <c r="I743" t="s">
        <v>411</v>
      </c>
      <c r="J743">
        <v>33049910</v>
      </c>
      <c r="K743">
        <v>7899706124805</v>
      </c>
      <c r="L743" t="s">
        <v>1058</v>
      </c>
      <c r="M743">
        <v>1</v>
      </c>
      <c r="N743">
        <v>1</v>
      </c>
      <c r="O743">
        <v>48.870000000000005</v>
      </c>
      <c r="P743">
        <v>29.83</v>
      </c>
      <c r="Q743">
        <v>33.44</v>
      </c>
      <c r="R743">
        <v>38</v>
      </c>
      <c r="S743">
        <v>13.5</v>
      </c>
      <c r="T743">
        <v>-5.13</v>
      </c>
      <c r="U743">
        <v>8</v>
      </c>
      <c r="V743">
        <v>-3.04</v>
      </c>
      <c r="W743">
        <v>6.56</v>
      </c>
      <c r="X743">
        <v>12.48</v>
      </c>
      <c r="Y743">
        <v>5</v>
      </c>
      <c r="Z743">
        <v>5</v>
      </c>
    </row>
    <row r="744" spans="2:26">
      <c r="B744">
        <v>10054095</v>
      </c>
      <c r="C744">
        <v>400</v>
      </c>
      <c r="D744">
        <v>2</v>
      </c>
      <c r="E744">
        <v>41</v>
      </c>
      <c r="G744" t="s">
        <v>407</v>
      </c>
      <c r="I744" t="s">
        <v>494</v>
      </c>
      <c r="J744">
        <v>33049910</v>
      </c>
      <c r="K744">
        <v>7899706124829</v>
      </c>
      <c r="L744" t="s">
        <v>1059</v>
      </c>
      <c r="M744">
        <v>1</v>
      </c>
      <c r="N744">
        <v>1</v>
      </c>
      <c r="O744">
        <v>26.28</v>
      </c>
      <c r="P744">
        <v>16.04</v>
      </c>
      <c r="Q744">
        <v>17.98</v>
      </c>
      <c r="R744">
        <v>20.43</v>
      </c>
      <c r="S744">
        <v>13.5</v>
      </c>
      <c r="T744">
        <v>-2.76</v>
      </c>
      <c r="U744">
        <v>8</v>
      </c>
      <c r="V744">
        <v>-1.63</v>
      </c>
      <c r="W744">
        <v>3.53</v>
      </c>
      <c r="X744">
        <v>6.71</v>
      </c>
      <c r="Y744">
        <v>5</v>
      </c>
      <c r="Z744">
        <v>5</v>
      </c>
    </row>
    <row r="745" spans="2:26">
      <c r="B745">
        <v>10054095</v>
      </c>
      <c r="C745">
        <v>400</v>
      </c>
      <c r="D745">
        <v>2</v>
      </c>
      <c r="E745">
        <v>41</v>
      </c>
      <c r="G745" t="s">
        <v>361</v>
      </c>
      <c r="I745" t="s">
        <v>408</v>
      </c>
      <c r="J745">
        <v>33049910</v>
      </c>
      <c r="K745">
        <v>7899706124874</v>
      </c>
      <c r="L745" t="s">
        <v>1060</v>
      </c>
      <c r="M745">
        <v>1</v>
      </c>
      <c r="N745">
        <v>1</v>
      </c>
      <c r="O745">
        <v>26.28</v>
      </c>
      <c r="P745">
        <v>16.04</v>
      </c>
      <c r="Q745">
        <v>17.98</v>
      </c>
      <c r="R745">
        <v>20.43</v>
      </c>
      <c r="S745">
        <v>13.5</v>
      </c>
      <c r="T745">
        <v>-2.76</v>
      </c>
      <c r="U745">
        <v>8</v>
      </c>
      <c r="V745">
        <v>-1.63</v>
      </c>
      <c r="W745">
        <v>3.53</v>
      </c>
      <c r="X745">
        <v>6.71</v>
      </c>
      <c r="Y745">
        <v>5</v>
      </c>
      <c r="Z745">
        <v>5</v>
      </c>
    </row>
    <row r="746" spans="2:26">
      <c r="B746">
        <v>10054095</v>
      </c>
      <c r="C746">
        <v>400</v>
      </c>
      <c r="D746">
        <v>2</v>
      </c>
      <c r="E746">
        <v>41</v>
      </c>
      <c r="G746" t="s">
        <v>463</v>
      </c>
      <c r="I746" t="s">
        <v>1061</v>
      </c>
      <c r="J746">
        <v>33049910</v>
      </c>
      <c r="K746">
        <v>7899706127547</v>
      </c>
      <c r="L746" t="s">
        <v>1062</v>
      </c>
      <c r="M746">
        <v>1</v>
      </c>
      <c r="N746">
        <v>1</v>
      </c>
      <c r="O746">
        <v>45.11</v>
      </c>
      <c r="P746">
        <v>27.53</v>
      </c>
      <c r="Q746">
        <v>30.86</v>
      </c>
      <c r="R746">
        <v>35.07</v>
      </c>
      <c r="S746">
        <v>13.5</v>
      </c>
      <c r="T746">
        <v>-4.7300000000000004</v>
      </c>
      <c r="U746">
        <v>8</v>
      </c>
      <c r="V746">
        <v>-2.81</v>
      </c>
      <c r="W746">
        <v>6.06</v>
      </c>
      <c r="X746">
        <v>11.52</v>
      </c>
      <c r="Y746">
        <v>5</v>
      </c>
      <c r="Z746">
        <v>5</v>
      </c>
    </row>
    <row r="747" spans="2:26">
      <c r="B747">
        <v>10054095</v>
      </c>
      <c r="C747">
        <v>400</v>
      </c>
      <c r="D747">
        <v>2</v>
      </c>
      <c r="E747">
        <v>41</v>
      </c>
      <c r="G747" t="s">
        <v>629</v>
      </c>
      <c r="I747" t="s">
        <v>630</v>
      </c>
      <c r="J747" t="s">
        <v>897</v>
      </c>
      <c r="K747">
        <v>7899706134217</v>
      </c>
      <c r="L747" t="s">
        <v>1063</v>
      </c>
      <c r="M747">
        <v>1</v>
      </c>
      <c r="N747">
        <v>1</v>
      </c>
      <c r="O747">
        <v>56.91</v>
      </c>
      <c r="P747">
        <v>50.23</v>
      </c>
      <c r="Q747">
        <v>51.7</v>
      </c>
      <c r="R747">
        <v>58.75</v>
      </c>
      <c r="S747">
        <v>13.5</v>
      </c>
      <c r="T747">
        <v>-7.93</v>
      </c>
      <c r="U747">
        <v>1</v>
      </c>
      <c r="V747">
        <v>-0.59</v>
      </c>
      <c r="X747">
        <v>6.68</v>
      </c>
      <c r="Y747">
        <v>5</v>
      </c>
      <c r="Z747">
        <v>5</v>
      </c>
    </row>
    <row r="748" spans="2:26">
      <c r="B748">
        <v>10054095</v>
      </c>
      <c r="C748">
        <v>400</v>
      </c>
      <c r="D748">
        <v>2</v>
      </c>
      <c r="E748">
        <v>41</v>
      </c>
      <c r="G748" t="s">
        <v>1035</v>
      </c>
      <c r="I748" t="s">
        <v>1064</v>
      </c>
      <c r="J748" t="s">
        <v>897</v>
      </c>
      <c r="K748">
        <v>7899706134231</v>
      </c>
      <c r="L748" t="s">
        <v>1065</v>
      </c>
      <c r="M748">
        <v>1</v>
      </c>
      <c r="N748">
        <v>1</v>
      </c>
      <c r="O748">
        <v>49.800000000000004</v>
      </c>
      <c r="P748">
        <v>43.95</v>
      </c>
      <c r="Q748">
        <v>45.23</v>
      </c>
      <c r="R748">
        <v>51.4</v>
      </c>
      <c r="S748">
        <v>13.5</v>
      </c>
      <c r="T748">
        <v>-6.94</v>
      </c>
      <c r="U748">
        <v>1</v>
      </c>
      <c r="V748">
        <v>-0.51</v>
      </c>
      <c r="X748">
        <v>5.85</v>
      </c>
      <c r="Y748">
        <v>3</v>
      </c>
      <c r="Z748">
        <v>5</v>
      </c>
    </row>
    <row r="749" spans="2:26">
      <c r="B749">
        <v>10054095</v>
      </c>
      <c r="C749">
        <v>400</v>
      </c>
      <c r="D749">
        <v>2</v>
      </c>
      <c r="E749">
        <v>41</v>
      </c>
      <c r="G749" t="s">
        <v>631</v>
      </c>
      <c r="I749" t="s">
        <v>628</v>
      </c>
      <c r="J749" t="s">
        <v>897</v>
      </c>
      <c r="K749">
        <v>7899706134279</v>
      </c>
      <c r="L749" t="s">
        <v>1066</v>
      </c>
      <c r="M749">
        <v>1</v>
      </c>
      <c r="N749">
        <v>1</v>
      </c>
      <c r="O749">
        <v>42.669999999999995</v>
      </c>
      <c r="P749">
        <v>37.659999999999997</v>
      </c>
      <c r="Q749">
        <v>38.76</v>
      </c>
      <c r="R749">
        <v>44.05</v>
      </c>
      <c r="S749">
        <v>13.5</v>
      </c>
      <c r="T749">
        <v>-5.95</v>
      </c>
      <c r="U749">
        <v>1</v>
      </c>
      <c r="V749">
        <v>-0.44</v>
      </c>
      <c r="X749">
        <v>5.01</v>
      </c>
      <c r="Y749">
        <v>5</v>
      </c>
      <c r="Z749">
        <v>5</v>
      </c>
    </row>
    <row r="750" spans="2:26">
      <c r="B750">
        <v>10054095</v>
      </c>
      <c r="C750">
        <v>400</v>
      </c>
      <c r="D750">
        <v>2</v>
      </c>
      <c r="E750">
        <v>41</v>
      </c>
      <c r="G750" t="s">
        <v>660</v>
      </c>
      <c r="I750" t="s">
        <v>1067</v>
      </c>
      <c r="J750" t="s">
        <v>897</v>
      </c>
      <c r="K750">
        <v>7899706134293</v>
      </c>
      <c r="L750" t="s">
        <v>1068</v>
      </c>
      <c r="M750">
        <v>1</v>
      </c>
      <c r="N750">
        <v>1</v>
      </c>
      <c r="O750">
        <v>35.54</v>
      </c>
      <c r="P750">
        <v>31.37</v>
      </c>
      <c r="Q750">
        <v>32.29</v>
      </c>
      <c r="R750">
        <v>36.69</v>
      </c>
      <c r="S750">
        <v>13.5</v>
      </c>
      <c r="T750">
        <v>-4.95</v>
      </c>
      <c r="U750">
        <v>1</v>
      </c>
      <c r="V750">
        <v>-0.37</v>
      </c>
      <c r="X750">
        <v>4.17</v>
      </c>
      <c r="Y750">
        <v>5</v>
      </c>
      <c r="Z750">
        <v>5</v>
      </c>
    </row>
    <row r="751" spans="2:26">
      <c r="B751">
        <v>10054095</v>
      </c>
      <c r="C751">
        <v>400</v>
      </c>
      <c r="D751">
        <v>2</v>
      </c>
      <c r="E751">
        <v>41</v>
      </c>
      <c r="G751" t="s">
        <v>632</v>
      </c>
      <c r="I751" t="s">
        <v>633</v>
      </c>
      <c r="J751" t="s">
        <v>897</v>
      </c>
      <c r="K751">
        <v>7899706135542</v>
      </c>
      <c r="L751" t="s">
        <v>1069</v>
      </c>
      <c r="M751">
        <v>1</v>
      </c>
      <c r="N751">
        <v>1</v>
      </c>
      <c r="O751">
        <v>60.480000000000004</v>
      </c>
      <c r="P751">
        <v>53.38</v>
      </c>
      <c r="Q751">
        <v>54.94</v>
      </c>
      <c r="R751">
        <v>62.43</v>
      </c>
      <c r="S751">
        <v>13.5</v>
      </c>
      <c r="T751">
        <v>-8.43</v>
      </c>
      <c r="U751">
        <v>1</v>
      </c>
      <c r="V751">
        <v>-0.62</v>
      </c>
      <c r="X751">
        <v>7.1</v>
      </c>
      <c r="Y751">
        <v>5</v>
      </c>
      <c r="Z751">
        <v>5</v>
      </c>
    </row>
    <row r="752" spans="2:26">
      <c r="B752">
        <v>10054095</v>
      </c>
      <c r="C752">
        <v>400</v>
      </c>
      <c r="D752">
        <v>2</v>
      </c>
      <c r="E752">
        <v>41</v>
      </c>
      <c r="G752" t="s">
        <v>736</v>
      </c>
      <c r="I752" t="s">
        <v>1070</v>
      </c>
      <c r="J752" t="s">
        <v>897</v>
      </c>
      <c r="K752">
        <v>7899706137904</v>
      </c>
      <c r="L752" t="s">
        <v>1071</v>
      </c>
      <c r="M752">
        <v>1</v>
      </c>
      <c r="N752">
        <v>1</v>
      </c>
      <c r="O752">
        <v>56.91</v>
      </c>
      <c r="P752">
        <v>50.23</v>
      </c>
      <c r="Q752">
        <v>51.7</v>
      </c>
      <c r="R752">
        <v>58.75</v>
      </c>
      <c r="S752">
        <v>13.5</v>
      </c>
      <c r="T752">
        <v>-7.93</v>
      </c>
      <c r="U752">
        <v>1</v>
      </c>
      <c r="V752">
        <v>-0.59</v>
      </c>
      <c r="X752">
        <v>6.68</v>
      </c>
      <c r="Y752">
        <v>5</v>
      </c>
      <c r="Z752">
        <v>5</v>
      </c>
    </row>
    <row r="753" spans="2:26">
      <c r="B753">
        <v>10054095</v>
      </c>
      <c r="C753">
        <v>400</v>
      </c>
      <c r="D753">
        <v>2</v>
      </c>
      <c r="E753">
        <v>41</v>
      </c>
      <c r="G753" t="s">
        <v>738</v>
      </c>
      <c r="I753" t="s">
        <v>1072</v>
      </c>
      <c r="J753" t="s">
        <v>897</v>
      </c>
      <c r="K753">
        <v>7899706137928</v>
      </c>
      <c r="L753" t="s">
        <v>1073</v>
      </c>
      <c r="M753">
        <v>1</v>
      </c>
      <c r="N753">
        <v>1</v>
      </c>
      <c r="O753">
        <v>56.91</v>
      </c>
      <c r="P753">
        <v>50.23</v>
      </c>
      <c r="Q753">
        <v>51.7</v>
      </c>
      <c r="R753">
        <v>58.75</v>
      </c>
      <c r="S753">
        <v>13.5</v>
      </c>
      <c r="T753">
        <v>-7.93</v>
      </c>
      <c r="U753">
        <v>1</v>
      </c>
      <c r="V753">
        <v>-0.59</v>
      </c>
      <c r="X753">
        <v>6.68</v>
      </c>
      <c r="Y753">
        <v>5</v>
      </c>
      <c r="Z753">
        <v>5</v>
      </c>
    </row>
    <row r="754" spans="2:26">
      <c r="B754">
        <v>10054095</v>
      </c>
      <c r="C754">
        <v>400</v>
      </c>
      <c r="D754">
        <v>2</v>
      </c>
      <c r="E754">
        <v>41</v>
      </c>
      <c r="G754" t="s">
        <v>658</v>
      </c>
      <c r="I754" t="s">
        <v>659</v>
      </c>
      <c r="J754" t="s">
        <v>897</v>
      </c>
      <c r="K754">
        <v>7899706138352</v>
      </c>
      <c r="L754" t="s">
        <v>1074</v>
      </c>
      <c r="M754">
        <v>1</v>
      </c>
      <c r="N754">
        <v>1</v>
      </c>
      <c r="O754">
        <v>35.54</v>
      </c>
      <c r="P754">
        <v>31.37</v>
      </c>
      <c r="Q754">
        <v>32.29</v>
      </c>
      <c r="R754">
        <v>36.69</v>
      </c>
      <c r="S754">
        <v>13.5</v>
      </c>
      <c r="T754">
        <v>-4.95</v>
      </c>
      <c r="U754">
        <v>1</v>
      </c>
      <c r="V754">
        <v>-0.37</v>
      </c>
      <c r="X754">
        <v>4.17</v>
      </c>
      <c r="Y754">
        <v>5</v>
      </c>
      <c r="Z754">
        <v>5</v>
      </c>
    </row>
    <row r="755" spans="2:26">
      <c r="B755">
        <v>10054095</v>
      </c>
      <c r="C755">
        <v>400</v>
      </c>
      <c r="D755">
        <v>2</v>
      </c>
      <c r="E755">
        <v>41</v>
      </c>
      <c r="G755" t="s">
        <v>710</v>
      </c>
      <c r="I755" t="s">
        <v>711</v>
      </c>
      <c r="J755" t="s">
        <v>897</v>
      </c>
      <c r="K755">
        <v>7899706138390</v>
      </c>
      <c r="L755" t="s">
        <v>1075</v>
      </c>
      <c r="M755">
        <v>1</v>
      </c>
      <c r="N755">
        <v>1</v>
      </c>
      <c r="O755">
        <v>39.099999999999994</v>
      </c>
      <c r="P755">
        <v>34.51</v>
      </c>
      <c r="Q755">
        <v>35.520000000000003</v>
      </c>
      <c r="R755">
        <v>40.36</v>
      </c>
      <c r="S755">
        <v>13.5</v>
      </c>
      <c r="T755">
        <v>-5.45</v>
      </c>
      <c r="U755">
        <v>1</v>
      </c>
      <c r="V755">
        <v>-0.4</v>
      </c>
      <c r="X755">
        <v>4.59</v>
      </c>
      <c r="Y755">
        <v>5</v>
      </c>
      <c r="Z755">
        <v>5</v>
      </c>
    </row>
    <row r="756" spans="2:26">
      <c r="B756">
        <v>10054095</v>
      </c>
      <c r="C756">
        <v>400</v>
      </c>
      <c r="D756">
        <v>2</v>
      </c>
      <c r="E756">
        <v>41</v>
      </c>
      <c r="G756" t="s">
        <v>820</v>
      </c>
      <c r="I756" t="s">
        <v>821</v>
      </c>
      <c r="J756" t="s">
        <v>897</v>
      </c>
      <c r="K756">
        <v>7899706138918</v>
      </c>
      <c r="L756" t="s">
        <v>1076</v>
      </c>
      <c r="M756">
        <v>1</v>
      </c>
      <c r="N756">
        <v>1</v>
      </c>
      <c r="O756">
        <v>64.040000000000006</v>
      </c>
      <c r="P756">
        <v>56.52</v>
      </c>
      <c r="Q756">
        <v>58.17</v>
      </c>
      <c r="R756">
        <v>66.099999999999994</v>
      </c>
      <c r="S756">
        <v>13.5</v>
      </c>
      <c r="T756">
        <v>-8.92</v>
      </c>
      <c r="U756">
        <v>1</v>
      </c>
      <c r="V756">
        <v>-0.66</v>
      </c>
      <c r="X756">
        <v>7.52</v>
      </c>
      <c r="Y756">
        <v>5</v>
      </c>
      <c r="Z756">
        <v>5</v>
      </c>
    </row>
    <row r="757" spans="2:26">
      <c r="B757">
        <v>10054095</v>
      </c>
      <c r="C757">
        <v>400</v>
      </c>
      <c r="D757">
        <v>2</v>
      </c>
      <c r="E757">
        <v>41</v>
      </c>
      <c r="G757" t="s">
        <v>822</v>
      </c>
      <c r="I757" t="s">
        <v>823</v>
      </c>
      <c r="J757" t="s">
        <v>897</v>
      </c>
      <c r="K757">
        <v>7899706139151</v>
      </c>
      <c r="L757" t="s">
        <v>1077</v>
      </c>
      <c r="M757">
        <v>1</v>
      </c>
      <c r="N757">
        <v>1</v>
      </c>
      <c r="O757">
        <v>64.040000000000006</v>
      </c>
      <c r="P757">
        <v>56.52</v>
      </c>
      <c r="Q757">
        <v>58.17</v>
      </c>
      <c r="R757">
        <v>66.099999999999994</v>
      </c>
      <c r="S757">
        <v>13.5</v>
      </c>
      <c r="T757">
        <v>-8.92</v>
      </c>
      <c r="U757">
        <v>1</v>
      </c>
      <c r="V757">
        <v>-0.66</v>
      </c>
      <c r="X757">
        <v>7.52</v>
      </c>
      <c r="Y757">
        <v>5</v>
      </c>
      <c r="Z757">
        <v>5</v>
      </c>
    </row>
    <row r="758" spans="2:26">
      <c r="B758">
        <v>10054095</v>
      </c>
      <c r="C758">
        <v>400</v>
      </c>
      <c r="D758">
        <v>2</v>
      </c>
      <c r="E758">
        <v>41</v>
      </c>
      <c r="G758" t="s">
        <v>824</v>
      </c>
      <c r="I758" t="s">
        <v>825</v>
      </c>
      <c r="J758">
        <v>33049910</v>
      </c>
      <c r="K758">
        <v>7899706139212</v>
      </c>
      <c r="L758" t="s">
        <v>1078</v>
      </c>
      <c r="M758">
        <v>1</v>
      </c>
      <c r="N758">
        <v>1</v>
      </c>
      <c r="O758">
        <v>90.28</v>
      </c>
      <c r="P758">
        <v>55.1</v>
      </c>
      <c r="Q758">
        <v>61.78</v>
      </c>
      <c r="R758">
        <v>70.2</v>
      </c>
      <c r="S758">
        <v>13.5</v>
      </c>
      <c r="T758">
        <v>-9.48</v>
      </c>
      <c r="U758">
        <v>8</v>
      </c>
      <c r="V758">
        <v>-5.62</v>
      </c>
      <c r="W758">
        <v>12.12</v>
      </c>
      <c r="X758">
        <v>23.06</v>
      </c>
      <c r="Y758">
        <v>5</v>
      </c>
      <c r="Z758">
        <v>5</v>
      </c>
    </row>
    <row r="759" spans="2:26">
      <c r="B759">
        <v>10054095</v>
      </c>
      <c r="C759">
        <v>400</v>
      </c>
      <c r="D759">
        <v>2</v>
      </c>
      <c r="E759">
        <v>41</v>
      </c>
      <c r="G759" t="s">
        <v>1021</v>
      </c>
      <c r="I759" t="s">
        <v>1080</v>
      </c>
      <c r="J759">
        <v>3401119001</v>
      </c>
      <c r="K759">
        <v>7899706149198</v>
      </c>
      <c r="L759" t="s">
        <v>1081</v>
      </c>
      <c r="M759">
        <v>1</v>
      </c>
      <c r="N759">
        <v>1</v>
      </c>
      <c r="O759">
        <v>22.72</v>
      </c>
      <c r="P759">
        <v>20.09</v>
      </c>
      <c r="Q759">
        <v>20.68</v>
      </c>
      <c r="R759">
        <v>23.5</v>
      </c>
      <c r="S759">
        <v>13.5</v>
      </c>
      <c r="T759">
        <v>-3.17</v>
      </c>
      <c r="U759">
        <v>1</v>
      </c>
      <c r="V759">
        <v>-0.24</v>
      </c>
      <c r="X759">
        <v>2.63</v>
      </c>
      <c r="Y759">
        <v>3</v>
      </c>
      <c r="Z759">
        <v>0</v>
      </c>
    </row>
    <row r="760" spans="2:26">
      <c r="B760">
        <v>10054095</v>
      </c>
      <c r="C760">
        <v>400</v>
      </c>
      <c r="D760">
        <v>2</v>
      </c>
      <c r="E760">
        <v>41</v>
      </c>
      <c r="G760" t="s">
        <v>1023</v>
      </c>
      <c r="I760" t="s">
        <v>847</v>
      </c>
      <c r="J760">
        <v>3401119001</v>
      </c>
      <c r="K760">
        <v>7899706149211</v>
      </c>
      <c r="L760" t="s">
        <v>1082</v>
      </c>
      <c r="M760">
        <v>1</v>
      </c>
      <c r="N760">
        <v>1</v>
      </c>
      <c r="O760">
        <v>22.72</v>
      </c>
      <c r="P760">
        <v>20.09</v>
      </c>
      <c r="Q760">
        <v>20.68</v>
      </c>
      <c r="R760">
        <v>23.5</v>
      </c>
      <c r="S760">
        <v>13.5</v>
      </c>
      <c r="T760">
        <v>-3.17</v>
      </c>
      <c r="U760">
        <v>1</v>
      </c>
      <c r="V760">
        <v>-0.24</v>
      </c>
      <c r="X760">
        <v>2.63</v>
      </c>
      <c r="Y760">
        <v>3</v>
      </c>
      <c r="Z760">
        <v>0</v>
      </c>
    </row>
    <row r="761" spans="2:26">
      <c r="B761">
        <v>10054095</v>
      </c>
      <c r="C761">
        <v>400</v>
      </c>
      <c r="D761">
        <v>2</v>
      </c>
      <c r="E761">
        <v>41</v>
      </c>
      <c r="G761" t="s">
        <v>832</v>
      </c>
      <c r="I761" t="s">
        <v>833</v>
      </c>
      <c r="J761" t="s">
        <v>897</v>
      </c>
      <c r="K761">
        <v>7899706149457</v>
      </c>
      <c r="L761" t="s">
        <v>1083</v>
      </c>
      <c r="M761">
        <v>1</v>
      </c>
      <c r="N761">
        <v>1</v>
      </c>
      <c r="O761">
        <v>42.669999999999995</v>
      </c>
      <c r="P761">
        <v>37.659999999999997</v>
      </c>
      <c r="Q761">
        <v>38.76</v>
      </c>
      <c r="R761">
        <v>44.05</v>
      </c>
      <c r="S761">
        <v>13.5</v>
      </c>
      <c r="T761">
        <v>-5.95</v>
      </c>
      <c r="U761">
        <v>1</v>
      </c>
      <c r="V761">
        <v>-0.44</v>
      </c>
      <c r="X761">
        <v>5.01</v>
      </c>
      <c r="Y761">
        <v>5</v>
      </c>
      <c r="Z761">
        <v>5</v>
      </c>
    </row>
    <row r="762" spans="2:26">
      <c r="B762">
        <v>10054095</v>
      </c>
      <c r="C762">
        <v>400</v>
      </c>
      <c r="D762">
        <v>2</v>
      </c>
      <c r="E762">
        <v>41</v>
      </c>
      <c r="G762" t="s">
        <v>834</v>
      </c>
      <c r="I762" t="s">
        <v>835</v>
      </c>
      <c r="J762" t="s">
        <v>897</v>
      </c>
      <c r="K762">
        <v>7899706149471</v>
      </c>
      <c r="L762" t="s">
        <v>1084</v>
      </c>
      <c r="M762">
        <v>1</v>
      </c>
      <c r="N762">
        <v>1</v>
      </c>
      <c r="O762">
        <v>49.800000000000004</v>
      </c>
      <c r="P762">
        <v>43.95</v>
      </c>
      <c r="Q762">
        <v>45.23</v>
      </c>
      <c r="R762">
        <v>51.4</v>
      </c>
      <c r="S762">
        <v>13.5</v>
      </c>
      <c r="T762">
        <v>-6.94</v>
      </c>
      <c r="U762">
        <v>1</v>
      </c>
      <c r="V762">
        <v>-0.51</v>
      </c>
      <c r="X762">
        <v>5.85</v>
      </c>
      <c r="Y762">
        <v>5</v>
      </c>
      <c r="Z762">
        <v>5</v>
      </c>
    </row>
    <row r="763" spans="2:26">
      <c r="B763">
        <v>10054095</v>
      </c>
      <c r="C763">
        <v>400</v>
      </c>
      <c r="D763">
        <v>2</v>
      </c>
      <c r="E763">
        <v>41</v>
      </c>
      <c r="G763" t="s">
        <v>1028</v>
      </c>
      <c r="I763" t="s">
        <v>1085</v>
      </c>
      <c r="J763">
        <v>33049910</v>
      </c>
      <c r="K763">
        <v>7899706150293</v>
      </c>
      <c r="L763" t="s">
        <v>1086</v>
      </c>
      <c r="M763">
        <v>1</v>
      </c>
      <c r="N763">
        <v>1</v>
      </c>
      <c r="O763">
        <v>37.590000000000003</v>
      </c>
      <c r="P763">
        <v>22.94</v>
      </c>
      <c r="Q763">
        <v>25.71</v>
      </c>
      <c r="R763">
        <v>29.22</v>
      </c>
      <c r="S763">
        <v>13.5</v>
      </c>
      <c r="T763">
        <v>-3.94</v>
      </c>
      <c r="U763">
        <v>8</v>
      </c>
      <c r="V763">
        <v>-2.34</v>
      </c>
      <c r="W763">
        <v>5.05</v>
      </c>
      <c r="X763">
        <v>9.6</v>
      </c>
      <c r="Y763">
        <v>5</v>
      </c>
      <c r="Z763">
        <v>5</v>
      </c>
    </row>
    <row r="764" spans="2:26">
      <c r="B764">
        <v>10054095</v>
      </c>
      <c r="C764">
        <v>400</v>
      </c>
      <c r="D764">
        <v>2</v>
      </c>
      <c r="E764">
        <v>41</v>
      </c>
      <c r="G764" t="s">
        <v>851</v>
      </c>
      <c r="I764" t="s">
        <v>852</v>
      </c>
      <c r="J764" t="s">
        <v>897</v>
      </c>
      <c r="K764">
        <v>7899706152280</v>
      </c>
      <c r="L764" t="s">
        <v>1087</v>
      </c>
      <c r="M764">
        <v>1</v>
      </c>
      <c r="N764">
        <v>1</v>
      </c>
      <c r="O764">
        <v>64.040000000000006</v>
      </c>
      <c r="P764">
        <v>56.52</v>
      </c>
      <c r="Q764">
        <v>58.17</v>
      </c>
      <c r="R764">
        <v>66.099999999999994</v>
      </c>
      <c r="S764">
        <v>13.5</v>
      </c>
      <c r="T764">
        <v>-8.92</v>
      </c>
      <c r="U764">
        <v>1</v>
      </c>
      <c r="V764">
        <v>-0.66</v>
      </c>
      <c r="X764">
        <v>7.52</v>
      </c>
      <c r="Y764">
        <v>5</v>
      </c>
      <c r="Z764">
        <v>5</v>
      </c>
    </row>
    <row r="765" spans="2:26">
      <c r="B765">
        <v>10054095</v>
      </c>
      <c r="C765">
        <v>400</v>
      </c>
      <c r="D765">
        <v>2</v>
      </c>
      <c r="E765">
        <v>41</v>
      </c>
      <c r="G765" t="s">
        <v>1032</v>
      </c>
      <c r="I765" t="s">
        <v>1088</v>
      </c>
      <c r="J765">
        <v>33051000</v>
      </c>
      <c r="K765">
        <v>7899706152860</v>
      </c>
      <c r="L765" t="s">
        <v>1089</v>
      </c>
      <c r="M765">
        <v>1</v>
      </c>
      <c r="N765">
        <v>1</v>
      </c>
      <c r="O765">
        <v>48.489999999999995</v>
      </c>
      <c r="P765">
        <v>42.69</v>
      </c>
      <c r="Q765">
        <v>43.94</v>
      </c>
      <c r="R765">
        <v>49.93</v>
      </c>
      <c r="S765">
        <v>13.5</v>
      </c>
      <c r="T765">
        <v>-6.74</v>
      </c>
      <c r="U765">
        <v>1</v>
      </c>
      <c r="V765">
        <v>-0.5</v>
      </c>
      <c r="X765">
        <v>5.8</v>
      </c>
      <c r="Y765">
        <v>5</v>
      </c>
      <c r="Z765">
        <v>5</v>
      </c>
    </row>
    <row r="766" spans="2:26">
      <c r="B766">
        <v>10054095</v>
      </c>
      <c r="C766">
        <v>400</v>
      </c>
      <c r="D766">
        <v>2</v>
      </c>
      <c r="E766">
        <v>41</v>
      </c>
      <c r="G766" t="s">
        <v>1033</v>
      </c>
      <c r="I766" t="s">
        <v>813</v>
      </c>
      <c r="J766">
        <v>33051000</v>
      </c>
      <c r="K766">
        <v>7899706154024</v>
      </c>
      <c r="L766" t="s">
        <v>1090</v>
      </c>
      <c r="M766">
        <v>1</v>
      </c>
      <c r="N766">
        <v>1</v>
      </c>
      <c r="O766">
        <v>62.37</v>
      </c>
      <c r="P766">
        <v>54.91</v>
      </c>
      <c r="Q766">
        <v>56.51</v>
      </c>
      <c r="R766">
        <v>64.22</v>
      </c>
      <c r="S766">
        <v>13.5</v>
      </c>
      <c r="T766">
        <v>-8.67</v>
      </c>
      <c r="U766">
        <v>1</v>
      </c>
      <c r="V766">
        <v>-0.64</v>
      </c>
      <c r="X766">
        <v>7.46</v>
      </c>
      <c r="Y766">
        <v>3</v>
      </c>
      <c r="Z766">
        <v>0</v>
      </c>
    </row>
    <row r="767" spans="2:26">
      <c r="B767">
        <v>10054095</v>
      </c>
      <c r="C767">
        <v>400</v>
      </c>
      <c r="D767">
        <v>2</v>
      </c>
      <c r="E767">
        <v>41</v>
      </c>
      <c r="G767" t="s">
        <v>1024</v>
      </c>
      <c r="I767" t="s">
        <v>1091</v>
      </c>
      <c r="J767">
        <v>34012010</v>
      </c>
      <c r="K767">
        <v>7899706155021</v>
      </c>
      <c r="L767" t="s">
        <v>1092</v>
      </c>
      <c r="M767">
        <v>1</v>
      </c>
      <c r="N767">
        <v>1</v>
      </c>
      <c r="O767">
        <v>48.12</v>
      </c>
      <c r="P767">
        <v>42.69</v>
      </c>
      <c r="Q767">
        <v>43.94</v>
      </c>
      <c r="R767">
        <v>49.93</v>
      </c>
      <c r="S767">
        <v>13.5</v>
      </c>
      <c r="T767">
        <v>-6.74</v>
      </c>
      <c r="U767">
        <v>1</v>
      </c>
      <c r="V767">
        <v>-0.5</v>
      </c>
      <c r="X767">
        <v>5.43</v>
      </c>
      <c r="Y767">
        <v>5</v>
      </c>
      <c r="Z767">
        <v>5</v>
      </c>
    </row>
    <row r="768" spans="2:26">
      <c r="B768">
        <v>10054095</v>
      </c>
      <c r="C768">
        <v>400</v>
      </c>
      <c r="D768">
        <v>2</v>
      </c>
      <c r="E768">
        <v>41</v>
      </c>
      <c r="G768" t="s">
        <v>1022</v>
      </c>
      <c r="I768" t="s">
        <v>1093</v>
      </c>
      <c r="J768">
        <v>34012010</v>
      </c>
      <c r="K768">
        <v>7899706155687</v>
      </c>
      <c r="L768" t="s">
        <v>1094</v>
      </c>
      <c r="M768">
        <v>1</v>
      </c>
      <c r="N768">
        <v>1</v>
      </c>
      <c r="O768">
        <v>27.46</v>
      </c>
      <c r="P768">
        <v>24.36</v>
      </c>
      <c r="Q768">
        <v>25.08</v>
      </c>
      <c r="R768">
        <v>28.5</v>
      </c>
      <c r="S768">
        <v>13.5</v>
      </c>
      <c r="T768">
        <v>-3.85</v>
      </c>
      <c r="U768">
        <v>1</v>
      </c>
      <c r="V768">
        <v>-0.28999999999999998</v>
      </c>
      <c r="X768">
        <v>3.1</v>
      </c>
      <c r="Y768">
        <v>5</v>
      </c>
      <c r="Z768">
        <v>5</v>
      </c>
    </row>
    <row r="769" spans="2:27">
      <c r="B769">
        <v>10054095</v>
      </c>
      <c r="C769">
        <v>400</v>
      </c>
      <c r="D769">
        <v>2</v>
      </c>
      <c r="E769">
        <v>41</v>
      </c>
      <c r="G769" t="s">
        <v>1029</v>
      </c>
      <c r="I769" t="s">
        <v>1095</v>
      </c>
      <c r="J769">
        <v>33049910</v>
      </c>
      <c r="K769">
        <v>7899706156974</v>
      </c>
      <c r="L769" t="s">
        <v>1096</v>
      </c>
      <c r="M769">
        <v>1</v>
      </c>
      <c r="N769">
        <v>1</v>
      </c>
      <c r="O769">
        <v>37.590000000000003</v>
      </c>
      <c r="P769">
        <v>22.94</v>
      </c>
      <c r="Q769">
        <v>25.71</v>
      </c>
      <c r="R769">
        <v>29.22</v>
      </c>
      <c r="S769">
        <v>13.5</v>
      </c>
      <c r="T769">
        <v>-3.94</v>
      </c>
      <c r="U769">
        <v>8</v>
      </c>
      <c r="V769">
        <v>-2.34</v>
      </c>
      <c r="W769">
        <v>5.05</v>
      </c>
      <c r="X769">
        <v>9.6</v>
      </c>
      <c r="Y769">
        <v>3</v>
      </c>
      <c r="Z769">
        <v>0</v>
      </c>
    </row>
    <row r="770" spans="2:27">
      <c r="B770">
        <v>10054095</v>
      </c>
      <c r="C770">
        <v>400</v>
      </c>
      <c r="D770">
        <v>2</v>
      </c>
      <c r="E770">
        <v>41</v>
      </c>
      <c r="G770" t="s">
        <v>1031</v>
      </c>
      <c r="I770" t="s">
        <v>481</v>
      </c>
      <c r="J770">
        <v>33051000</v>
      </c>
      <c r="K770">
        <v>3337872411816</v>
      </c>
      <c r="L770" t="s">
        <v>1097</v>
      </c>
      <c r="M770">
        <v>1</v>
      </c>
      <c r="N770">
        <v>1</v>
      </c>
      <c r="O770">
        <v>62.35</v>
      </c>
      <c r="P770">
        <v>50.32</v>
      </c>
      <c r="Q770">
        <v>56.51</v>
      </c>
      <c r="R770">
        <v>58.86</v>
      </c>
      <c r="S770">
        <v>13.5</v>
      </c>
      <c r="T770">
        <v>-7.95</v>
      </c>
      <c r="U770">
        <v>1</v>
      </c>
      <c r="V770">
        <v>-0.59</v>
      </c>
      <c r="X770">
        <v>12.03</v>
      </c>
      <c r="Y770">
        <v>5</v>
      </c>
      <c r="Z770">
        <v>2</v>
      </c>
      <c r="AA770" t="s">
        <v>942</v>
      </c>
    </row>
    <row r="771" spans="2:27">
      <c r="B771">
        <v>10054095</v>
      </c>
      <c r="C771">
        <v>400</v>
      </c>
      <c r="D771">
        <v>2</v>
      </c>
      <c r="E771">
        <v>41</v>
      </c>
      <c r="G771" t="s">
        <v>413</v>
      </c>
      <c r="I771" t="s">
        <v>545</v>
      </c>
      <c r="J771">
        <v>33049910</v>
      </c>
      <c r="K771">
        <v>3433422404403</v>
      </c>
      <c r="L771" t="s">
        <v>1098</v>
      </c>
      <c r="M771">
        <v>1</v>
      </c>
      <c r="N771">
        <v>1</v>
      </c>
      <c r="O771">
        <v>66.95</v>
      </c>
      <c r="P771">
        <v>37.880000000000003</v>
      </c>
      <c r="Q771">
        <v>46.32</v>
      </c>
      <c r="R771">
        <v>48.25</v>
      </c>
      <c r="S771">
        <v>13.5</v>
      </c>
      <c r="T771">
        <v>-6.51</v>
      </c>
      <c r="U771">
        <v>8</v>
      </c>
      <c r="V771">
        <v>-3.86</v>
      </c>
      <c r="W771">
        <v>8.33</v>
      </c>
      <c r="X771">
        <v>20.74</v>
      </c>
      <c r="Y771">
        <v>5</v>
      </c>
      <c r="Z771">
        <v>2</v>
      </c>
      <c r="AA771" t="s">
        <v>942</v>
      </c>
    </row>
    <row r="772" spans="2:27">
      <c r="B772">
        <v>10054095</v>
      </c>
      <c r="C772">
        <v>400</v>
      </c>
      <c r="D772">
        <v>2</v>
      </c>
      <c r="E772">
        <v>41</v>
      </c>
      <c r="G772" t="s">
        <v>1030</v>
      </c>
      <c r="I772" t="s">
        <v>1099</v>
      </c>
      <c r="J772">
        <v>34013000</v>
      </c>
      <c r="K772">
        <v>3337872410338</v>
      </c>
      <c r="L772" t="s">
        <v>1100</v>
      </c>
      <c r="M772">
        <v>1</v>
      </c>
      <c r="N772">
        <v>1</v>
      </c>
      <c r="O772">
        <v>45.54</v>
      </c>
      <c r="P772">
        <v>36.33</v>
      </c>
      <c r="Q772">
        <v>40.79</v>
      </c>
      <c r="R772">
        <v>42.49</v>
      </c>
      <c r="S772">
        <v>13.5</v>
      </c>
      <c r="T772">
        <v>-5.74</v>
      </c>
      <c r="U772">
        <v>1</v>
      </c>
      <c r="V772">
        <v>-0.42</v>
      </c>
      <c r="X772">
        <v>9.2100000000000009</v>
      </c>
      <c r="Y772">
        <v>5</v>
      </c>
      <c r="Z772">
        <v>2</v>
      </c>
      <c r="AA772" t="s">
        <v>942</v>
      </c>
    </row>
    <row r="773" spans="2:27">
      <c r="B773">
        <v>10054095</v>
      </c>
      <c r="C773">
        <v>400</v>
      </c>
      <c r="D773">
        <v>2</v>
      </c>
      <c r="E773">
        <v>41</v>
      </c>
      <c r="G773" t="s">
        <v>296</v>
      </c>
      <c r="I773" t="s">
        <v>495</v>
      </c>
      <c r="J773">
        <v>33049910</v>
      </c>
      <c r="K773">
        <v>3337872420207</v>
      </c>
      <c r="L773" t="s">
        <v>1101</v>
      </c>
      <c r="M773">
        <v>1</v>
      </c>
      <c r="N773">
        <v>1</v>
      </c>
      <c r="O773">
        <v>96.72999999999999</v>
      </c>
      <c r="P773">
        <v>54.73</v>
      </c>
      <c r="Q773">
        <v>66.930000000000007</v>
      </c>
      <c r="R773">
        <v>69.72</v>
      </c>
      <c r="S773">
        <v>13.5</v>
      </c>
      <c r="T773">
        <v>-9.41</v>
      </c>
      <c r="U773">
        <v>8</v>
      </c>
      <c r="V773">
        <v>-5.58</v>
      </c>
      <c r="W773">
        <v>12.04</v>
      </c>
      <c r="X773">
        <v>29.96</v>
      </c>
      <c r="Y773">
        <v>5</v>
      </c>
      <c r="Z773">
        <v>2</v>
      </c>
      <c r="AA773" t="s">
        <v>942</v>
      </c>
    </row>
    <row r="774" spans="2:27">
      <c r="B774">
        <v>10054095</v>
      </c>
      <c r="C774">
        <v>400</v>
      </c>
      <c r="D774">
        <v>2</v>
      </c>
      <c r="E774">
        <v>41</v>
      </c>
      <c r="G774" t="s">
        <v>706</v>
      </c>
      <c r="I774" t="s">
        <v>707</v>
      </c>
      <c r="J774">
        <v>34013000</v>
      </c>
      <c r="K774">
        <v>3337872420696</v>
      </c>
      <c r="L774" t="s">
        <v>1102</v>
      </c>
      <c r="M774">
        <v>1</v>
      </c>
      <c r="N774">
        <v>1</v>
      </c>
      <c r="O774">
        <v>24.5</v>
      </c>
      <c r="P774">
        <v>19.54</v>
      </c>
      <c r="Q774">
        <v>21.94</v>
      </c>
      <c r="R774">
        <v>22.85</v>
      </c>
      <c r="S774">
        <v>13.5</v>
      </c>
      <c r="T774">
        <v>-3.08</v>
      </c>
      <c r="U774">
        <v>1</v>
      </c>
      <c r="V774">
        <v>-0.23</v>
      </c>
      <c r="X774">
        <v>4.96</v>
      </c>
      <c r="Y774">
        <v>5</v>
      </c>
      <c r="Z774">
        <v>2</v>
      </c>
      <c r="AA774" t="s">
        <v>942</v>
      </c>
    </row>
    <row r="775" spans="2:27">
      <c r="B775">
        <v>10054095</v>
      </c>
      <c r="C775">
        <v>400</v>
      </c>
      <c r="D775">
        <v>2</v>
      </c>
      <c r="E775">
        <v>41</v>
      </c>
      <c r="G775" t="s">
        <v>422</v>
      </c>
      <c r="I775" t="s">
        <v>549</v>
      </c>
      <c r="J775">
        <v>33049910</v>
      </c>
      <c r="K775">
        <v>3337872414152</v>
      </c>
      <c r="L775" t="s">
        <v>1103</v>
      </c>
      <c r="M775">
        <v>1</v>
      </c>
      <c r="N775">
        <v>1</v>
      </c>
      <c r="O775">
        <v>141.41000000000003</v>
      </c>
      <c r="P775">
        <v>80.010000000000005</v>
      </c>
      <c r="Q775">
        <v>97.84</v>
      </c>
      <c r="R775">
        <v>101.92</v>
      </c>
      <c r="S775">
        <v>13.5</v>
      </c>
      <c r="T775">
        <v>-13.76</v>
      </c>
      <c r="U775">
        <v>8</v>
      </c>
      <c r="V775">
        <v>-8.15</v>
      </c>
      <c r="W775">
        <v>17.600000000000001</v>
      </c>
      <c r="X775">
        <v>43.8</v>
      </c>
      <c r="Y775">
        <v>6</v>
      </c>
      <c r="Z775">
        <v>2</v>
      </c>
      <c r="AA775" t="s">
        <v>942</v>
      </c>
    </row>
    <row r="776" spans="2:27">
      <c r="B776">
        <v>10054095</v>
      </c>
      <c r="C776">
        <v>400</v>
      </c>
      <c r="D776">
        <v>2</v>
      </c>
      <c r="E776">
        <v>41</v>
      </c>
      <c r="G776" t="s">
        <v>850</v>
      </c>
      <c r="I776" t="s">
        <v>554</v>
      </c>
      <c r="J776">
        <v>33049910</v>
      </c>
      <c r="K776">
        <v>3337872413063</v>
      </c>
      <c r="L776" t="s">
        <v>1104</v>
      </c>
      <c r="M776">
        <v>1</v>
      </c>
      <c r="N776">
        <v>1</v>
      </c>
      <c r="O776">
        <v>163.75</v>
      </c>
      <c r="P776">
        <v>92.65</v>
      </c>
      <c r="Q776">
        <v>113.3</v>
      </c>
      <c r="R776">
        <v>118.02</v>
      </c>
      <c r="S776">
        <v>13.5</v>
      </c>
      <c r="T776">
        <v>-15.93</v>
      </c>
      <c r="U776">
        <v>8</v>
      </c>
      <c r="V776">
        <v>-9.44</v>
      </c>
      <c r="W776">
        <v>20.38</v>
      </c>
      <c r="X776">
        <v>50.72</v>
      </c>
      <c r="Y776">
        <v>5</v>
      </c>
      <c r="Z776">
        <v>2</v>
      </c>
      <c r="AA776" t="s">
        <v>942</v>
      </c>
    </row>
    <row r="777" spans="2:27">
      <c r="B777">
        <v>10054095</v>
      </c>
      <c r="C777">
        <v>400</v>
      </c>
      <c r="D777">
        <v>2</v>
      </c>
      <c r="E777">
        <v>41</v>
      </c>
      <c r="G777" t="s">
        <v>469</v>
      </c>
      <c r="I777" t="s">
        <v>566</v>
      </c>
      <c r="J777">
        <v>33049910</v>
      </c>
      <c r="K777">
        <v>3337872412677</v>
      </c>
      <c r="L777" t="s">
        <v>1105</v>
      </c>
      <c r="M777">
        <v>1</v>
      </c>
      <c r="N777">
        <v>1</v>
      </c>
      <c r="O777">
        <v>156.32</v>
      </c>
      <c r="P777">
        <v>88.44</v>
      </c>
      <c r="Q777">
        <v>108.15</v>
      </c>
      <c r="R777">
        <v>112.66</v>
      </c>
      <c r="S777">
        <v>13.5</v>
      </c>
      <c r="T777">
        <v>-15.21</v>
      </c>
      <c r="U777">
        <v>8</v>
      </c>
      <c r="V777">
        <v>-9.01</v>
      </c>
      <c r="W777">
        <v>19.46</v>
      </c>
      <c r="X777">
        <v>48.42</v>
      </c>
      <c r="Y777">
        <v>5</v>
      </c>
      <c r="Z777">
        <v>2</v>
      </c>
      <c r="AA777" t="s">
        <v>942</v>
      </c>
    </row>
    <row r="778" spans="2:27">
      <c r="B778">
        <v>10054095</v>
      </c>
      <c r="C778">
        <v>400</v>
      </c>
      <c r="D778">
        <v>2</v>
      </c>
      <c r="E778">
        <v>41</v>
      </c>
      <c r="G778" t="s">
        <v>235</v>
      </c>
      <c r="I778" t="s">
        <v>485</v>
      </c>
      <c r="J778" t="s">
        <v>911</v>
      </c>
      <c r="K778">
        <v>3337872413520</v>
      </c>
      <c r="L778" t="s">
        <v>1106</v>
      </c>
      <c r="M778">
        <v>1</v>
      </c>
      <c r="N778">
        <v>1</v>
      </c>
      <c r="O778">
        <v>79.539999999999992</v>
      </c>
      <c r="P778">
        <v>46.3</v>
      </c>
      <c r="Q778">
        <v>56.62</v>
      </c>
      <c r="R778">
        <v>58.98</v>
      </c>
      <c r="S778">
        <v>13.5</v>
      </c>
      <c r="T778">
        <v>-7.96</v>
      </c>
      <c r="U778">
        <v>8</v>
      </c>
      <c r="V778">
        <v>-4.72</v>
      </c>
      <c r="W778">
        <v>10.19</v>
      </c>
      <c r="X778">
        <v>23.05</v>
      </c>
      <c r="Y778">
        <v>5</v>
      </c>
      <c r="Z778">
        <v>2</v>
      </c>
      <c r="AA778" t="s">
        <v>942</v>
      </c>
    </row>
    <row r="779" spans="2:27">
      <c r="B779">
        <v>10054095</v>
      </c>
      <c r="C779">
        <v>400</v>
      </c>
      <c r="D779">
        <v>2</v>
      </c>
      <c r="E779">
        <v>41</v>
      </c>
      <c r="G779" t="s">
        <v>420</v>
      </c>
      <c r="I779" t="s">
        <v>547</v>
      </c>
      <c r="J779">
        <v>33049910</v>
      </c>
      <c r="K779">
        <v>3337872413704</v>
      </c>
      <c r="L779" t="s">
        <v>1107</v>
      </c>
      <c r="M779">
        <v>1</v>
      </c>
      <c r="N779">
        <v>1</v>
      </c>
      <c r="O779">
        <v>163.75</v>
      </c>
      <c r="P779">
        <v>92.65</v>
      </c>
      <c r="Q779">
        <v>113.3</v>
      </c>
      <c r="R779">
        <v>118.02</v>
      </c>
      <c r="S779">
        <v>13.5</v>
      </c>
      <c r="T779">
        <v>-15.93</v>
      </c>
      <c r="U779">
        <v>8</v>
      </c>
      <c r="V779">
        <v>-9.44</v>
      </c>
      <c r="W779">
        <v>20.38</v>
      </c>
      <c r="X779">
        <v>50.72</v>
      </c>
      <c r="Y779">
        <v>5</v>
      </c>
      <c r="Z779">
        <v>2</v>
      </c>
      <c r="AA779" t="s">
        <v>942</v>
      </c>
    </row>
    <row r="780" spans="2:27">
      <c r="B780">
        <v>10054095</v>
      </c>
      <c r="C780">
        <v>400</v>
      </c>
      <c r="D780">
        <v>2</v>
      </c>
      <c r="E780">
        <v>41</v>
      </c>
      <c r="G780" t="s">
        <v>425</v>
      </c>
      <c r="I780" t="s">
        <v>553</v>
      </c>
      <c r="J780">
        <v>33049910</v>
      </c>
      <c r="K780">
        <v>3337872413728</v>
      </c>
      <c r="L780" t="s">
        <v>1108</v>
      </c>
      <c r="M780">
        <v>1</v>
      </c>
      <c r="N780">
        <v>1</v>
      </c>
      <c r="O780">
        <v>171.2</v>
      </c>
      <c r="P780">
        <v>96.86</v>
      </c>
      <c r="Q780">
        <v>118.45</v>
      </c>
      <c r="R780">
        <v>123.39</v>
      </c>
      <c r="S780">
        <v>13.5</v>
      </c>
      <c r="T780">
        <v>-16.66</v>
      </c>
      <c r="U780">
        <v>8</v>
      </c>
      <c r="V780">
        <v>-9.8699999999999992</v>
      </c>
      <c r="W780">
        <v>21.31</v>
      </c>
      <c r="X780">
        <v>53.03</v>
      </c>
      <c r="Y780">
        <v>5</v>
      </c>
      <c r="Z780">
        <v>2</v>
      </c>
      <c r="AA780" t="s">
        <v>942</v>
      </c>
    </row>
    <row r="781" spans="2:27">
      <c r="B781">
        <v>10054095</v>
      </c>
      <c r="C781">
        <v>400</v>
      </c>
      <c r="D781">
        <v>2</v>
      </c>
      <c r="E781">
        <v>41</v>
      </c>
      <c r="G781" t="s">
        <v>424</v>
      </c>
      <c r="I781" t="s">
        <v>552</v>
      </c>
      <c r="J781">
        <v>33049910</v>
      </c>
      <c r="K781">
        <v>3337872413735</v>
      </c>
      <c r="L781" t="s">
        <v>1109</v>
      </c>
      <c r="M781">
        <v>1</v>
      </c>
      <c r="N781">
        <v>1</v>
      </c>
      <c r="O781">
        <v>148.86000000000001</v>
      </c>
      <c r="P781">
        <v>84.22</v>
      </c>
      <c r="Q781">
        <v>102.99</v>
      </c>
      <c r="R781">
        <v>107.28</v>
      </c>
      <c r="S781">
        <v>13.5</v>
      </c>
      <c r="T781">
        <v>-14.48</v>
      </c>
      <c r="U781">
        <v>8</v>
      </c>
      <c r="V781">
        <v>-8.58</v>
      </c>
      <c r="W781">
        <v>18.53</v>
      </c>
      <c r="X781">
        <v>46.11</v>
      </c>
      <c r="Y781">
        <v>5</v>
      </c>
      <c r="Z781">
        <v>2</v>
      </c>
      <c r="AA781" t="s">
        <v>942</v>
      </c>
    </row>
    <row r="782" spans="2:27">
      <c r="B782">
        <v>10054095</v>
      </c>
      <c r="C782">
        <v>400</v>
      </c>
      <c r="D782">
        <v>2</v>
      </c>
      <c r="E782">
        <v>41</v>
      </c>
      <c r="G782" t="s">
        <v>1020</v>
      </c>
      <c r="I782" t="s">
        <v>548</v>
      </c>
      <c r="J782">
        <v>33049910</v>
      </c>
      <c r="K782">
        <v>3337872413971</v>
      </c>
      <c r="L782" t="s">
        <v>1110</v>
      </c>
      <c r="M782">
        <v>1</v>
      </c>
      <c r="N782">
        <v>1</v>
      </c>
      <c r="O782">
        <v>200.98</v>
      </c>
      <c r="P782">
        <v>113.71</v>
      </c>
      <c r="Q782">
        <v>139.06</v>
      </c>
      <c r="R782">
        <v>144.85</v>
      </c>
      <c r="S782">
        <v>13.5</v>
      </c>
      <c r="T782">
        <v>-19.55</v>
      </c>
      <c r="U782">
        <v>8</v>
      </c>
      <c r="V782">
        <v>-11.59</v>
      </c>
      <c r="W782">
        <v>25.02</v>
      </c>
      <c r="X782">
        <v>62.25</v>
      </c>
      <c r="Y782">
        <v>5</v>
      </c>
      <c r="Z782">
        <v>2</v>
      </c>
      <c r="AA782" t="s">
        <v>942</v>
      </c>
    </row>
    <row r="783" spans="2:27">
      <c r="B783">
        <v>10054095</v>
      </c>
      <c r="C783">
        <v>400</v>
      </c>
      <c r="D783">
        <v>2</v>
      </c>
      <c r="E783">
        <v>41</v>
      </c>
      <c r="G783" t="s">
        <v>465</v>
      </c>
      <c r="I783" t="s">
        <v>564</v>
      </c>
      <c r="J783">
        <v>33049910</v>
      </c>
      <c r="K783">
        <v>3337872414039</v>
      </c>
      <c r="L783" t="s">
        <v>1111</v>
      </c>
      <c r="M783">
        <v>1</v>
      </c>
      <c r="N783">
        <v>1</v>
      </c>
      <c r="O783">
        <v>148.86000000000001</v>
      </c>
      <c r="P783">
        <v>84.22</v>
      </c>
      <c r="Q783">
        <v>102.99</v>
      </c>
      <c r="R783">
        <v>107.28</v>
      </c>
      <c r="S783">
        <v>13.5</v>
      </c>
      <c r="T783">
        <v>-14.48</v>
      </c>
      <c r="U783">
        <v>8</v>
      </c>
      <c r="V783">
        <v>-8.58</v>
      </c>
      <c r="W783">
        <v>18.53</v>
      </c>
      <c r="X783">
        <v>46.11</v>
      </c>
      <c r="Y783">
        <v>5</v>
      </c>
      <c r="Z783">
        <v>2</v>
      </c>
      <c r="AA783" t="s">
        <v>942</v>
      </c>
    </row>
    <row r="784" spans="2:27">
      <c r="B784">
        <v>10054095</v>
      </c>
      <c r="C784">
        <v>400</v>
      </c>
      <c r="D784">
        <v>2</v>
      </c>
      <c r="E784">
        <v>41</v>
      </c>
      <c r="G784" t="s">
        <v>713</v>
      </c>
      <c r="I784" t="s">
        <v>641</v>
      </c>
      <c r="J784">
        <v>33049910</v>
      </c>
      <c r="K784">
        <v>3337872414053</v>
      </c>
      <c r="L784" t="s">
        <v>1112</v>
      </c>
      <c r="M784">
        <v>1</v>
      </c>
      <c r="N784">
        <v>1</v>
      </c>
      <c r="O784">
        <v>148.18</v>
      </c>
      <c r="P784">
        <v>83.84</v>
      </c>
      <c r="Q784">
        <v>102.53</v>
      </c>
      <c r="R784">
        <v>106.8</v>
      </c>
      <c r="S784">
        <v>13.5</v>
      </c>
      <c r="T784">
        <v>-14.42</v>
      </c>
      <c r="U784">
        <v>8</v>
      </c>
      <c r="V784">
        <v>-8.5399999999999991</v>
      </c>
      <c r="W784">
        <v>18.440000000000001</v>
      </c>
      <c r="X784">
        <v>45.9</v>
      </c>
      <c r="Y784">
        <v>5</v>
      </c>
      <c r="Z784">
        <v>2</v>
      </c>
      <c r="AA784" t="s">
        <v>942</v>
      </c>
    </row>
    <row r="785" spans="2:27">
      <c r="B785">
        <v>10054095</v>
      </c>
      <c r="C785">
        <v>400</v>
      </c>
      <c r="D785">
        <v>2</v>
      </c>
      <c r="E785">
        <v>41</v>
      </c>
      <c r="G785" t="s">
        <v>793</v>
      </c>
      <c r="I785" t="s">
        <v>1113</v>
      </c>
      <c r="J785">
        <v>34013000</v>
      </c>
      <c r="K785">
        <v>3433422408357</v>
      </c>
      <c r="L785" t="s">
        <v>1114</v>
      </c>
      <c r="M785">
        <v>1</v>
      </c>
      <c r="N785">
        <v>1</v>
      </c>
      <c r="O785">
        <v>45.54</v>
      </c>
      <c r="P785">
        <v>36.33</v>
      </c>
      <c r="Q785">
        <v>40.79</v>
      </c>
      <c r="R785">
        <v>42.49</v>
      </c>
      <c r="S785">
        <v>13.5</v>
      </c>
      <c r="T785">
        <v>-5.74</v>
      </c>
      <c r="U785">
        <v>1</v>
      </c>
      <c r="V785">
        <v>-0.42</v>
      </c>
      <c r="X785">
        <v>9.2100000000000009</v>
      </c>
      <c r="Y785">
        <v>5</v>
      </c>
      <c r="Z785">
        <v>2</v>
      </c>
      <c r="AA785" t="s">
        <v>942</v>
      </c>
    </row>
    <row r="786" spans="2:27">
      <c r="B786">
        <v>10054095</v>
      </c>
      <c r="C786">
        <v>400</v>
      </c>
      <c r="D786">
        <v>2</v>
      </c>
      <c r="E786">
        <v>41</v>
      </c>
      <c r="G786" t="s">
        <v>414</v>
      </c>
      <c r="I786" t="s">
        <v>415</v>
      </c>
      <c r="J786">
        <v>33049910</v>
      </c>
      <c r="K786">
        <v>3337872413155</v>
      </c>
      <c r="L786" t="s">
        <v>1115</v>
      </c>
      <c r="M786">
        <v>1</v>
      </c>
      <c r="N786">
        <v>1</v>
      </c>
      <c r="O786">
        <v>156.32</v>
      </c>
      <c r="P786">
        <v>88.44</v>
      </c>
      <c r="Q786">
        <v>108.15</v>
      </c>
      <c r="R786">
        <v>112.66</v>
      </c>
      <c r="S786">
        <v>13.5</v>
      </c>
      <c r="T786">
        <v>-15.21</v>
      </c>
      <c r="U786">
        <v>8</v>
      </c>
      <c r="V786">
        <v>-9.01</v>
      </c>
      <c r="W786">
        <v>19.46</v>
      </c>
      <c r="X786">
        <v>48.42</v>
      </c>
      <c r="Y786">
        <v>5</v>
      </c>
      <c r="Z786">
        <v>2</v>
      </c>
      <c r="AA786" t="s">
        <v>942</v>
      </c>
    </row>
    <row r="787" spans="2:27">
      <c r="B787">
        <v>10054095</v>
      </c>
      <c r="C787">
        <v>400</v>
      </c>
      <c r="D787">
        <v>2</v>
      </c>
      <c r="E787">
        <v>41</v>
      </c>
      <c r="G787" t="s">
        <v>301</v>
      </c>
      <c r="I787" t="s">
        <v>497</v>
      </c>
      <c r="J787">
        <v>33049910</v>
      </c>
      <c r="K787">
        <v>3337872421037</v>
      </c>
      <c r="L787" t="s">
        <v>1116</v>
      </c>
      <c r="M787">
        <v>1</v>
      </c>
      <c r="N787">
        <v>1</v>
      </c>
      <c r="O787">
        <v>52.05</v>
      </c>
      <c r="P787">
        <v>29.45</v>
      </c>
      <c r="Q787">
        <v>36.01</v>
      </c>
      <c r="R787">
        <v>37.51</v>
      </c>
      <c r="S787">
        <v>13.5</v>
      </c>
      <c r="T787">
        <v>-5.0599999999999996</v>
      </c>
      <c r="U787">
        <v>8</v>
      </c>
      <c r="V787">
        <v>-3</v>
      </c>
      <c r="W787">
        <v>6.48</v>
      </c>
      <c r="X787">
        <v>16.12</v>
      </c>
      <c r="Y787">
        <v>5</v>
      </c>
      <c r="Z787">
        <v>2</v>
      </c>
      <c r="AA787" t="s">
        <v>942</v>
      </c>
    </row>
    <row r="788" spans="2:27">
      <c r="B788">
        <v>10054095</v>
      </c>
      <c r="C788">
        <v>400</v>
      </c>
      <c r="D788">
        <v>2</v>
      </c>
      <c r="E788">
        <v>41</v>
      </c>
      <c r="G788" t="s">
        <v>656</v>
      </c>
      <c r="I788" t="s">
        <v>657</v>
      </c>
      <c r="J788">
        <v>33049910</v>
      </c>
      <c r="K788">
        <v>3337872413025</v>
      </c>
      <c r="L788" t="s">
        <v>1117</v>
      </c>
      <c r="M788">
        <v>1</v>
      </c>
      <c r="N788">
        <v>1</v>
      </c>
      <c r="O788">
        <v>111.60999999999999</v>
      </c>
      <c r="P788">
        <v>63.15</v>
      </c>
      <c r="Q788">
        <v>77.23</v>
      </c>
      <c r="R788">
        <v>80.45</v>
      </c>
      <c r="S788">
        <v>13.5</v>
      </c>
      <c r="T788">
        <v>-10.86</v>
      </c>
      <c r="U788">
        <v>8</v>
      </c>
      <c r="V788">
        <v>-6.44</v>
      </c>
      <c r="W788">
        <v>13.89</v>
      </c>
      <c r="X788">
        <v>34.57</v>
      </c>
      <c r="Y788">
        <v>5</v>
      </c>
      <c r="Z788">
        <v>2</v>
      </c>
      <c r="AA788" t="s">
        <v>942</v>
      </c>
    </row>
    <row r="789" spans="2:27">
      <c r="B789">
        <v>10054095</v>
      </c>
      <c r="C789">
        <v>400</v>
      </c>
      <c r="D789">
        <v>2</v>
      </c>
      <c r="E789">
        <v>41</v>
      </c>
      <c r="G789" t="s">
        <v>466</v>
      </c>
      <c r="I789" t="s">
        <v>467</v>
      </c>
      <c r="J789">
        <v>33049910</v>
      </c>
      <c r="K789">
        <v>3337875517614</v>
      </c>
      <c r="L789" t="s">
        <v>1118</v>
      </c>
      <c r="M789">
        <v>1</v>
      </c>
      <c r="N789">
        <v>1</v>
      </c>
      <c r="O789">
        <v>171.2</v>
      </c>
      <c r="P789">
        <v>96.86</v>
      </c>
      <c r="Q789">
        <v>118.45</v>
      </c>
      <c r="R789">
        <v>123.39</v>
      </c>
      <c r="S789">
        <v>13.5</v>
      </c>
      <c r="T789">
        <v>-16.66</v>
      </c>
      <c r="U789">
        <v>8</v>
      </c>
      <c r="V789">
        <v>-9.8699999999999992</v>
      </c>
      <c r="W789">
        <v>21.31</v>
      </c>
      <c r="X789">
        <v>53.03</v>
      </c>
      <c r="Y789">
        <v>5</v>
      </c>
      <c r="Z789">
        <v>2</v>
      </c>
      <c r="AA789" t="s">
        <v>942</v>
      </c>
    </row>
    <row r="790" spans="2:27">
      <c r="B790">
        <v>10054095</v>
      </c>
      <c r="C790">
        <v>400</v>
      </c>
      <c r="D790">
        <v>2</v>
      </c>
      <c r="E790">
        <v>41</v>
      </c>
      <c r="G790" t="s">
        <v>701</v>
      </c>
      <c r="I790" t="s">
        <v>1119</v>
      </c>
      <c r="J790">
        <v>34013000</v>
      </c>
      <c r="K790">
        <v>3337875518628</v>
      </c>
      <c r="L790" t="s">
        <v>1120</v>
      </c>
      <c r="M790">
        <v>1</v>
      </c>
      <c r="N790">
        <v>1</v>
      </c>
      <c r="O790">
        <v>24.5</v>
      </c>
      <c r="P790">
        <v>19.54</v>
      </c>
      <c r="Q790">
        <v>21.94</v>
      </c>
      <c r="R790">
        <v>22.85</v>
      </c>
      <c r="S790">
        <v>13.5</v>
      </c>
      <c r="T790">
        <v>-3.08</v>
      </c>
      <c r="U790">
        <v>1</v>
      </c>
      <c r="V790">
        <v>-0.23</v>
      </c>
      <c r="X790">
        <v>4.96</v>
      </c>
      <c r="Y790">
        <v>5</v>
      </c>
      <c r="Z790">
        <v>2</v>
      </c>
      <c r="AA790" t="s">
        <v>942</v>
      </c>
    </row>
    <row r="791" spans="2:27">
      <c r="B791">
        <v>10054095</v>
      </c>
      <c r="C791">
        <v>400</v>
      </c>
      <c r="D791">
        <v>2</v>
      </c>
      <c r="E791">
        <v>41</v>
      </c>
      <c r="G791" t="s">
        <v>298</v>
      </c>
      <c r="I791" t="s">
        <v>496</v>
      </c>
      <c r="J791">
        <v>33049910</v>
      </c>
      <c r="K791">
        <v>3337872418587</v>
      </c>
      <c r="L791" t="s">
        <v>1121</v>
      </c>
      <c r="M791">
        <v>1</v>
      </c>
      <c r="N791">
        <v>1</v>
      </c>
      <c r="O791">
        <v>104.15</v>
      </c>
      <c r="P791">
        <v>58.93</v>
      </c>
      <c r="Q791">
        <v>72.08</v>
      </c>
      <c r="R791">
        <v>75.08</v>
      </c>
      <c r="S791">
        <v>13.5</v>
      </c>
      <c r="T791">
        <v>-10.14</v>
      </c>
      <c r="U791">
        <v>8</v>
      </c>
      <c r="V791">
        <v>-6.01</v>
      </c>
      <c r="W791">
        <v>12.96</v>
      </c>
      <c r="X791">
        <v>32.26</v>
      </c>
      <c r="Y791">
        <v>5</v>
      </c>
      <c r="Z791">
        <v>2</v>
      </c>
      <c r="AA791" t="s">
        <v>942</v>
      </c>
    </row>
    <row r="792" spans="2:27">
      <c r="B792">
        <v>10054095</v>
      </c>
      <c r="C792">
        <v>400</v>
      </c>
      <c r="D792">
        <v>2</v>
      </c>
      <c r="E792">
        <v>41</v>
      </c>
      <c r="G792" t="s">
        <v>468</v>
      </c>
      <c r="I792" t="s">
        <v>565</v>
      </c>
      <c r="J792">
        <v>33049910</v>
      </c>
      <c r="K792">
        <v>3337875526838</v>
      </c>
      <c r="L792" t="s">
        <v>1122</v>
      </c>
      <c r="M792">
        <v>1</v>
      </c>
      <c r="N792">
        <v>1</v>
      </c>
      <c r="O792">
        <v>89.27</v>
      </c>
      <c r="P792">
        <v>50.51</v>
      </c>
      <c r="Q792">
        <v>61.78</v>
      </c>
      <c r="R792">
        <v>64.349999999999994</v>
      </c>
      <c r="S792">
        <v>13.5</v>
      </c>
      <c r="T792">
        <v>-8.69</v>
      </c>
      <c r="U792">
        <v>8</v>
      </c>
      <c r="V792">
        <v>-5.15</v>
      </c>
      <c r="W792">
        <v>11.11</v>
      </c>
      <c r="X792">
        <v>27.65</v>
      </c>
      <c r="Y792">
        <v>5</v>
      </c>
      <c r="Z792">
        <v>2</v>
      </c>
      <c r="AA792" t="s">
        <v>942</v>
      </c>
    </row>
    <row r="793" spans="2:27">
      <c r="B793">
        <v>10054095</v>
      </c>
      <c r="C793">
        <v>400</v>
      </c>
      <c r="D793">
        <v>2</v>
      </c>
      <c r="E793">
        <v>41</v>
      </c>
      <c r="G793" t="s">
        <v>434</v>
      </c>
      <c r="I793" t="s">
        <v>558</v>
      </c>
      <c r="J793">
        <v>34013000</v>
      </c>
      <c r="K793">
        <v>3433422408586</v>
      </c>
      <c r="L793" t="s">
        <v>1123</v>
      </c>
      <c r="M793">
        <v>1</v>
      </c>
      <c r="N793">
        <v>1</v>
      </c>
      <c r="O793">
        <v>70.11</v>
      </c>
      <c r="P793">
        <v>55.93</v>
      </c>
      <c r="Q793">
        <v>62.79</v>
      </c>
      <c r="R793">
        <v>65.41</v>
      </c>
      <c r="S793">
        <v>13.5</v>
      </c>
      <c r="T793">
        <v>-8.83</v>
      </c>
      <c r="U793">
        <v>1</v>
      </c>
      <c r="V793">
        <v>-0.65</v>
      </c>
      <c r="X793">
        <v>14.18</v>
      </c>
      <c r="Y793">
        <v>5</v>
      </c>
      <c r="Z793">
        <v>2</v>
      </c>
      <c r="AA793" t="s">
        <v>942</v>
      </c>
    </row>
    <row r="794" spans="2:27">
      <c r="B794">
        <v>10054095</v>
      </c>
      <c r="C794">
        <v>400</v>
      </c>
      <c r="D794">
        <v>2</v>
      </c>
      <c r="E794">
        <v>41</v>
      </c>
      <c r="G794" t="s">
        <v>826</v>
      </c>
      <c r="I794" t="s">
        <v>827</v>
      </c>
      <c r="J794">
        <v>33049910</v>
      </c>
      <c r="K794">
        <v>3337875549493</v>
      </c>
      <c r="L794" t="s">
        <v>1124</v>
      </c>
      <c r="M794">
        <v>1</v>
      </c>
      <c r="N794">
        <v>1</v>
      </c>
      <c r="O794">
        <v>74.38</v>
      </c>
      <c r="P794">
        <v>42.08</v>
      </c>
      <c r="Q794">
        <v>51.47</v>
      </c>
      <c r="R794">
        <v>53.61</v>
      </c>
      <c r="S794">
        <v>13.5</v>
      </c>
      <c r="T794">
        <v>-7.24</v>
      </c>
      <c r="U794">
        <v>8</v>
      </c>
      <c r="V794">
        <v>-4.29</v>
      </c>
      <c r="W794">
        <v>9.26</v>
      </c>
      <c r="X794">
        <v>23.04</v>
      </c>
      <c r="Y794">
        <v>5</v>
      </c>
      <c r="Z794">
        <v>2</v>
      </c>
      <c r="AA794" t="s">
        <v>942</v>
      </c>
    </row>
    <row r="795" spans="2:27">
      <c r="B795">
        <v>10054095</v>
      </c>
      <c r="C795">
        <v>400</v>
      </c>
      <c r="D795">
        <v>2</v>
      </c>
      <c r="E795">
        <v>41</v>
      </c>
      <c r="G795" t="s">
        <v>828</v>
      </c>
      <c r="I795" t="s">
        <v>829</v>
      </c>
      <c r="J795">
        <v>33049910</v>
      </c>
      <c r="K795">
        <v>3337875571487</v>
      </c>
      <c r="L795" t="s">
        <v>1125</v>
      </c>
      <c r="M795">
        <v>1</v>
      </c>
      <c r="N795">
        <v>1</v>
      </c>
      <c r="O795">
        <v>96.72999999999999</v>
      </c>
      <c r="P795">
        <v>54.73</v>
      </c>
      <c r="Q795">
        <v>66.930000000000007</v>
      </c>
      <c r="R795">
        <v>69.72</v>
      </c>
      <c r="S795">
        <v>13.5</v>
      </c>
      <c r="T795">
        <v>-9.41</v>
      </c>
      <c r="U795">
        <v>8</v>
      </c>
      <c r="V795">
        <v>-5.58</v>
      </c>
      <c r="W795">
        <v>12.04</v>
      </c>
      <c r="X795">
        <v>29.96</v>
      </c>
      <c r="Y795">
        <v>5</v>
      </c>
      <c r="Z795">
        <v>2</v>
      </c>
      <c r="AA795" t="s">
        <v>942</v>
      </c>
    </row>
    <row r="796" spans="2:27">
      <c r="B796">
        <v>10054095</v>
      </c>
      <c r="C796">
        <v>400</v>
      </c>
      <c r="D796">
        <v>2</v>
      </c>
      <c r="E796">
        <v>41</v>
      </c>
      <c r="G796" t="s">
        <v>782</v>
      </c>
      <c r="I796" t="s">
        <v>783</v>
      </c>
      <c r="J796">
        <v>33049100</v>
      </c>
      <c r="K796">
        <v>3337875485296</v>
      </c>
      <c r="L796" t="s">
        <v>1126</v>
      </c>
      <c r="M796">
        <v>1</v>
      </c>
      <c r="N796">
        <v>1</v>
      </c>
      <c r="O796">
        <v>115.35</v>
      </c>
      <c r="P796">
        <v>67.37</v>
      </c>
      <c r="Q796">
        <v>82.38</v>
      </c>
      <c r="R796">
        <v>85.81</v>
      </c>
      <c r="S796">
        <v>13.5</v>
      </c>
      <c r="T796">
        <v>-11.58</v>
      </c>
      <c r="U796">
        <v>8</v>
      </c>
      <c r="V796">
        <v>-6.86</v>
      </c>
      <c r="W796">
        <v>14.82</v>
      </c>
      <c r="X796">
        <v>33.159999999999997</v>
      </c>
      <c r="Y796">
        <v>5</v>
      </c>
      <c r="Z796">
        <v>2</v>
      </c>
      <c r="AA796" t="s">
        <v>942</v>
      </c>
    </row>
    <row r="797" spans="2:27">
      <c r="B797">
        <v>10054095</v>
      </c>
      <c r="C797">
        <v>400</v>
      </c>
      <c r="D797">
        <v>2</v>
      </c>
      <c r="E797">
        <v>41</v>
      </c>
      <c r="G797" t="s">
        <v>784</v>
      </c>
      <c r="I797" t="s">
        <v>1127</v>
      </c>
      <c r="J797">
        <v>33049100</v>
      </c>
      <c r="K797">
        <v>3337875482622</v>
      </c>
      <c r="L797" t="s">
        <v>1128</v>
      </c>
      <c r="M797">
        <v>1</v>
      </c>
      <c r="N797">
        <v>1</v>
      </c>
      <c r="O797">
        <v>115.35</v>
      </c>
      <c r="P797">
        <v>67.37</v>
      </c>
      <c r="Q797">
        <v>82.38</v>
      </c>
      <c r="R797">
        <v>85.81</v>
      </c>
      <c r="S797">
        <v>13.5</v>
      </c>
      <c r="T797">
        <v>-11.58</v>
      </c>
      <c r="U797">
        <v>8</v>
      </c>
      <c r="V797">
        <v>-6.86</v>
      </c>
      <c r="W797">
        <v>14.82</v>
      </c>
      <c r="X797">
        <v>33.159999999999997</v>
      </c>
      <c r="Y797">
        <v>5</v>
      </c>
      <c r="Z797">
        <v>2</v>
      </c>
      <c r="AA797" t="s">
        <v>942</v>
      </c>
    </row>
    <row r="798" spans="2:27">
      <c r="B798">
        <v>10054095</v>
      </c>
      <c r="C798">
        <v>400</v>
      </c>
      <c r="D798">
        <v>2</v>
      </c>
      <c r="E798">
        <v>41</v>
      </c>
      <c r="G798" t="s">
        <v>830</v>
      </c>
      <c r="I798" t="s">
        <v>831</v>
      </c>
      <c r="J798">
        <v>33049910</v>
      </c>
      <c r="K798">
        <v>3433422406728</v>
      </c>
      <c r="L798" t="s">
        <v>1129</v>
      </c>
      <c r="M798">
        <v>1</v>
      </c>
      <c r="N798">
        <v>1</v>
      </c>
      <c r="O798">
        <v>44.61</v>
      </c>
      <c r="P798">
        <v>25.24</v>
      </c>
      <c r="Q798">
        <v>30.86</v>
      </c>
      <c r="R798">
        <v>32.15</v>
      </c>
      <c r="S798">
        <v>13.5</v>
      </c>
      <c r="T798">
        <v>-4.34</v>
      </c>
      <c r="U798">
        <v>8</v>
      </c>
      <c r="V798">
        <v>-2.57</v>
      </c>
      <c r="W798">
        <v>5.55</v>
      </c>
      <c r="X798">
        <v>13.82</v>
      </c>
      <c r="Y798">
        <v>5</v>
      </c>
      <c r="Z798">
        <v>2</v>
      </c>
      <c r="AA798" t="s">
        <v>942</v>
      </c>
    </row>
    <row r="799" spans="2:27">
      <c r="B799">
        <v>10054095</v>
      </c>
      <c r="C799">
        <v>400</v>
      </c>
      <c r="D799">
        <v>2</v>
      </c>
      <c r="E799">
        <v>41</v>
      </c>
      <c r="G799" t="s">
        <v>1027</v>
      </c>
      <c r="I799" t="s">
        <v>303</v>
      </c>
      <c r="J799">
        <v>33049910</v>
      </c>
      <c r="K799">
        <v>3337872418570</v>
      </c>
      <c r="L799" t="s">
        <v>1130</v>
      </c>
      <c r="M799">
        <v>1</v>
      </c>
      <c r="N799">
        <v>1</v>
      </c>
      <c r="O799">
        <v>126.52</v>
      </c>
      <c r="P799">
        <v>71.58</v>
      </c>
      <c r="Q799">
        <v>87.54</v>
      </c>
      <c r="R799">
        <v>91.19</v>
      </c>
      <c r="S799">
        <v>13.5</v>
      </c>
      <c r="T799">
        <v>-12.31</v>
      </c>
      <c r="U799">
        <v>8</v>
      </c>
      <c r="V799">
        <v>-7.3</v>
      </c>
      <c r="W799">
        <v>15.75</v>
      </c>
      <c r="X799">
        <v>39.19</v>
      </c>
      <c r="Y799">
        <v>3</v>
      </c>
      <c r="Z799">
        <v>2</v>
      </c>
      <c r="AA799" t="s">
        <v>942</v>
      </c>
    </row>
    <row r="800" spans="2:27">
      <c r="B800">
        <v>10054095</v>
      </c>
      <c r="C800">
        <v>400</v>
      </c>
      <c r="D800">
        <v>2</v>
      </c>
      <c r="E800">
        <v>41</v>
      </c>
      <c r="G800" t="s">
        <v>1025</v>
      </c>
      <c r="I800" t="s">
        <v>1131</v>
      </c>
      <c r="J800">
        <v>33049910</v>
      </c>
      <c r="K800">
        <v>3337875598071</v>
      </c>
      <c r="L800" t="s">
        <v>1124</v>
      </c>
      <c r="M800">
        <v>1</v>
      </c>
      <c r="N800">
        <v>1</v>
      </c>
      <c r="O800">
        <v>74.38</v>
      </c>
      <c r="P800">
        <v>42.08</v>
      </c>
      <c r="Q800">
        <v>51.47</v>
      </c>
      <c r="R800">
        <v>53.61</v>
      </c>
      <c r="S800">
        <v>13.5</v>
      </c>
      <c r="T800">
        <v>-7.24</v>
      </c>
      <c r="U800">
        <v>8</v>
      </c>
      <c r="V800">
        <v>-4.29</v>
      </c>
      <c r="W800">
        <v>9.26</v>
      </c>
      <c r="X800">
        <v>23.04</v>
      </c>
      <c r="Y800">
        <v>3</v>
      </c>
      <c r="Z800">
        <v>2</v>
      </c>
      <c r="AA800" t="s">
        <v>942</v>
      </c>
    </row>
    <row r="801" spans="2:27">
      <c r="B801">
        <v>10054095</v>
      </c>
      <c r="C801">
        <v>400</v>
      </c>
      <c r="D801">
        <v>2</v>
      </c>
      <c r="E801">
        <v>44</v>
      </c>
      <c r="G801">
        <v>17208322</v>
      </c>
      <c r="I801" t="s">
        <v>499</v>
      </c>
      <c r="J801">
        <v>33049910</v>
      </c>
      <c r="K801">
        <v>635494320206</v>
      </c>
      <c r="L801" t="s">
        <v>1132</v>
      </c>
      <c r="M801">
        <v>1</v>
      </c>
      <c r="N801">
        <v>1</v>
      </c>
      <c r="O801">
        <v>240.33999999999997</v>
      </c>
      <c r="P801">
        <v>135.97999999999999</v>
      </c>
      <c r="Q801">
        <v>159.19999999999999</v>
      </c>
      <c r="R801">
        <v>165.83</v>
      </c>
      <c r="S801">
        <v>10</v>
      </c>
      <c r="T801">
        <v>-16.579999999999998</v>
      </c>
      <c r="U801">
        <v>8</v>
      </c>
      <c r="V801">
        <v>-13.27</v>
      </c>
      <c r="W801">
        <v>29.92</v>
      </c>
      <c r="X801">
        <v>74.44</v>
      </c>
      <c r="Y801">
        <v>5</v>
      </c>
      <c r="Z801">
        <v>2</v>
      </c>
      <c r="AA801" t="s">
        <v>942</v>
      </c>
    </row>
    <row r="802" spans="2:27">
      <c r="B802">
        <v>10054095</v>
      </c>
      <c r="C802">
        <v>400</v>
      </c>
      <c r="D802">
        <v>2</v>
      </c>
      <c r="E802">
        <v>44</v>
      </c>
      <c r="G802" t="s">
        <v>319</v>
      </c>
      <c r="I802" t="s">
        <v>1133</v>
      </c>
      <c r="J802">
        <v>34012010</v>
      </c>
      <c r="K802">
        <v>7899026493056</v>
      </c>
      <c r="L802" t="s">
        <v>1134</v>
      </c>
      <c r="M802">
        <v>1</v>
      </c>
      <c r="N802">
        <v>1</v>
      </c>
      <c r="O802">
        <v>35.76</v>
      </c>
      <c r="P802">
        <v>31.72</v>
      </c>
      <c r="Q802">
        <v>31.37</v>
      </c>
      <c r="R802">
        <v>35.65</v>
      </c>
      <c r="S802">
        <v>10</v>
      </c>
      <c r="T802">
        <v>-3.57</v>
      </c>
      <c r="U802">
        <v>1</v>
      </c>
      <c r="V802">
        <v>-0.36</v>
      </c>
      <c r="X802">
        <v>4.04</v>
      </c>
      <c r="Y802">
        <v>5</v>
      </c>
      <c r="Z802">
        <v>5</v>
      </c>
    </row>
    <row r="803" spans="2:27">
      <c r="B803">
        <v>10054095</v>
      </c>
      <c r="C803">
        <v>400</v>
      </c>
      <c r="D803">
        <v>2</v>
      </c>
      <c r="E803">
        <v>44</v>
      </c>
      <c r="G803" t="s">
        <v>699</v>
      </c>
      <c r="I803" t="s">
        <v>317</v>
      </c>
      <c r="J803">
        <v>33049910</v>
      </c>
      <c r="K803">
        <v>7899706135504</v>
      </c>
      <c r="L803" t="s">
        <v>1135</v>
      </c>
      <c r="M803">
        <v>1</v>
      </c>
      <c r="N803">
        <v>1</v>
      </c>
      <c r="O803">
        <v>188.02</v>
      </c>
      <c r="P803">
        <v>114.75</v>
      </c>
      <c r="Q803">
        <v>123.14</v>
      </c>
      <c r="R803">
        <v>139.93</v>
      </c>
      <c r="S803">
        <v>10</v>
      </c>
      <c r="T803">
        <v>-13.99</v>
      </c>
      <c r="U803">
        <v>8</v>
      </c>
      <c r="V803">
        <v>-11.19</v>
      </c>
      <c r="W803">
        <v>25.25</v>
      </c>
      <c r="X803">
        <v>48.02</v>
      </c>
      <c r="Y803">
        <v>5</v>
      </c>
      <c r="Z803">
        <v>5</v>
      </c>
    </row>
    <row r="804" spans="2:27">
      <c r="B804">
        <v>10054095</v>
      </c>
      <c r="C804">
        <v>400</v>
      </c>
      <c r="D804">
        <v>2</v>
      </c>
      <c r="E804">
        <v>44</v>
      </c>
      <c r="G804" t="s">
        <v>730</v>
      </c>
      <c r="I804" t="s">
        <v>1136</v>
      </c>
      <c r="J804">
        <v>33049910</v>
      </c>
      <c r="K804">
        <v>7899706140942</v>
      </c>
      <c r="L804" t="s">
        <v>1137</v>
      </c>
      <c r="M804">
        <v>1</v>
      </c>
      <c r="N804">
        <v>1</v>
      </c>
      <c r="O804">
        <v>314.59000000000003</v>
      </c>
      <c r="P804">
        <v>192</v>
      </c>
      <c r="Q804">
        <v>206.04</v>
      </c>
      <c r="R804">
        <v>234.14</v>
      </c>
      <c r="S804">
        <v>10</v>
      </c>
      <c r="T804">
        <v>-23.41</v>
      </c>
      <c r="U804">
        <v>8</v>
      </c>
      <c r="V804">
        <v>-18.73</v>
      </c>
      <c r="W804">
        <v>42.24</v>
      </c>
      <c r="X804">
        <v>80.349999999999994</v>
      </c>
      <c r="Y804">
        <v>5</v>
      </c>
      <c r="Z804">
        <v>5</v>
      </c>
    </row>
    <row r="805" spans="2:27">
      <c r="B805">
        <v>10054095</v>
      </c>
      <c r="C805">
        <v>400</v>
      </c>
      <c r="D805">
        <v>2</v>
      </c>
      <c r="E805">
        <v>44</v>
      </c>
      <c r="G805" t="s">
        <v>732</v>
      </c>
      <c r="I805" t="s">
        <v>309</v>
      </c>
      <c r="J805">
        <v>33049910</v>
      </c>
      <c r="K805">
        <v>7899706141048</v>
      </c>
      <c r="L805" t="s">
        <v>1138</v>
      </c>
      <c r="M805">
        <v>1</v>
      </c>
      <c r="N805">
        <v>1</v>
      </c>
      <c r="O805">
        <v>392.53999999999996</v>
      </c>
      <c r="P805">
        <v>239.57</v>
      </c>
      <c r="Q805">
        <v>257.10000000000002</v>
      </c>
      <c r="R805">
        <v>292.16000000000003</v>
      </c>
      <c r="S805">
        <v>10</v>
      </c>
      <c r="T805">
        <v>-29.22</v>
      </c>
      <c r="U805">
        <v>8</v>
      </c>
      <c r="V805">
        <v>-23.37</v>
      </c>
      <c r="W805">
        <v>52.71</v>
      </c>
      <c r="X805">
        <v>100.26</v>
      </c>
      <c r="Y805">
        <v>5</v>
      </c>
      <c r="Z805">
        <v>5</v>
      </c>
    </row>
    <row r="806" spans="2:27">
      <c r="B806">
        <v>10054095</v>
      </c>
      <c r="C806">
        <v>400</v>
      </c>
      <c r="D806">
        <v>2</v>
      </c>
      <c r="E806">
        <v>44</v>
      </c>
      <c r="G806" t="s">
        <v>734</v>
      </c>
      <c r="I806" t="s">
        <v>313</v>
      </c>
      <c r="J806">
        <v>33049910</v>
      </c>
      <c r="K806">
        <v>7899706140997</v>
      </c>
      <c r="L806" t="s">
        <v>1139</v>
      </c>
      <c r="M806">
        <v>1</v>
      </c>
      <c r="N806">
        <v>1</v>
      </c>
      <c r="O806">
        <v>195.87</v>
      </c>
      <c r="P806">
        <v>119.54</v>
      </c>
      <c r="Q806">
        <v>128.29</v>
      </c>
      <c r="R806">
        <v>145.78</v>
      </c>
      <c r="S806">
        <v>10</v>
      </c>
      <c r="T806">
        <v>-14.58</v>
      </c>
      <c r="U806">
        <v>8</v>
      </c>
      <c r="V806">
        <v>-11.66</v>
      </c>
      <c r="W806">
        <v>26.3</v>
      </c>
      <c r="X806">
        <v>50.03</v>
      </c>
      <c r="Y806">
        <v>5</v>
      </c>
      <c r="Z806">
        <v>5</v>
      </c>
    </row>
    <row r="807" spans="2:27">
      <c r="B807">
        <v>10054095</v>
      </c>
      <c r="C807">
        <v>400</v>
      </c>
      <c r="D807">
        <v>2</v>
      </c>
      <c r="E807">
        <v>44</v>
      </c>
      <c r="G807" t="s">
        <v>859</v>
      </c>
      <c r="I807" t="s">
        <v>860</v>
      </c>
      <c r="J807">
        <v>34012010</v>
      </c>
      <c r="K807">
        <v>7899706149297</v>
      </c>
      <c r="L807" t="s">
        <v>1140</v>
      </c>
      <c r="M807">
        <v>1</v>
      </c>
      <c r="N807">
        <v>1</v>
      </c>
      <c r="O807">
        <v>56.62</v>
      </c>
      <c r="P807">
        <v>50.23</v>
      </c>
      <c r="Q807">
        <v>49.66</v>
      </c>
      <c r="R807">
        <v>56.43</v>
      </c>
      <c r="S807">
        <v>10</v>
      </c>
      <c r="T807">
        <v>-5.64</v>
      </c>
      <c r="U807">
        <v>1</v>
      </c>
      <c r="V807">
        <v>-0.56000000000000005</v>
      </c>
      <c r="X807">
        <v>6.39</v>
      </c>
      <c r="Y807">
        <v>5</v>
      </c>
      <c r="Z807">
        <v>5</v>
      </c>
    </row>
    <row r="808" spans="2:27">
      <c r="B808">
        <v>10054095</v>
      </c>
      <c r="C808">
        <v>400</v>
      </c>
      <c r="D808">
        <v>2</v>
      </c>
      <c r="E808">
        <v>44</v>
      </c>
      <c r="G808" t="s">
        <v>853</v>
      </c>
      <c r="I808" t="s">
        <v>854</v>
      </c>
      <c r="J808">
        <v>33049910</v>
      </c>
      <c r="K808">
        <v>7899706150477</v>
      </c>
      <c r="L808" t="s">
        <v>1141</v>
      </c>
      <c r="M808">
        <v>1</v>
      </c>
      <c r="N808">
        <v>1</v>
      </c>
      <c r="O808">
        <v>132.93</v>
      </c>
      <c r="P808">
        <v>81.13</v>
      </c>
      <c r="Q808">
        <v>87.07</v>
      </c>
      <c r="R808">
        <v>98.94</v>
      </c>
      <c r="S808">
        <v>10</v>
      </c>
      <c r="T808">
        <v>-9.89</v>
      </c>
      <c r="U808">
        <v>8</v>
      </c>
      <c r="V808">
        <v>-7.92</v>
      </c>
      <c r="W808">
        <v>17.850000000000001</v>
      </c>
      <c r="X808">
        <v>33.950000000000003</v>
      </c>
      <c r="Y808">
        <v>5</v>
      </c>
      <c r="Z808">
        <v>5</v>
      </c>
    </row>
    <row r="809" spans="2:27">
      <c r="B809">
        <v>10054095</v>
      </c>
      <c r="C809">
        <v>400</v>
      </c>
      <c r="D809">
        <v>2</v>
      </c>
      <c r="E809">
        <v>44</v>
      </c>
      <c r="G809" t="s">
        <v>857</v>
      </c>
      <c r="I809" t="s">
        <v>858</v>
      </c>
      <c r="J809">
        <v>33049910</v>
      </c>
      <c r="K809">
        <v>7899706150491</v>
      </c>
      <c r="L809" t="s">
        <v>1142</v>
      </c>
      <c r="M809">
        <v>1</v>
      </c>
      <c r="N809">
        <v>1</v>
      </c>
      <c r="O809">
        <v>195.87</v>
      </c>
      <c r="P809">
        <v>119.54</v>
      </c>
      <c r="Q809">
        <v>128.29</v>
      </c>
      <c r="R809">
        <v>145.78</v>
      </c>
      <c r="S809">
        <v>10</v>
      </c>
      <c r="T809">
        <v>-14.58</v>
      </c>
      <c r="U809">
        <v>8</v>
      </c>
      <c r="V809">
        <v>-11.66</v>
      </c>
      <c r="W809">
        <v>26.3</v>
      </c>
      <c r="X809">
        <v>50.03</v>
      </c>
      <c r="Y809">
        <v>5</v>
      </c>
      <c r="Z809">
        <v>5</v>
      </c>
    </row>
    <row r="810" spans="2:27">
      <c r="B810">
        <v>10054095</v>
      </c>
      <c r="C810">
        <v>400</v>
      </c>
      <c r="D810">
        <v>2</v>
      </c>
      <c r="E810">
        <v>44</v>
      </c>
      <c r="G810" t="s">
        <v>578</v>
      </c>
      <c r="I810" t="s">
        <v>579</v>
      </c>
      <c r="J810">
        <v>33049910</v>
      </c>
      <c r="K810">
        <v>883140022336</v>
      </c>
      <c r="L810" t="s">
        <v>1143</v>
      </c>
      <c r="M810">
        <v>1</v>
      </c>
      <c r="N810">
        <v>1</v>
      </c>
      <c r="O810">
        <v>62.160000000000004</v>
      </c>
      <c r="P810">
        <v>35.17</v>
      </c>
      <c r="Q810">
        <v>41.17</v>
      </c>
      <c r="R810">
        <v>42.89</v>
      </c>
      <c r="S810">
        <v>10</v>
      </c>
      <c r="T810">
        <v>-4.29</v>
      </c>
      <c r="U810">
        <v>8</v>
      </c>
      <c r="V810">
        <v>-3.43</v>
      </c>
      <c r="W810">
        <v>7.74</v>
      </c>
      <c r="X810">
        <v>19.25</v>
      </c>
      <c r="Y810">
        <v>3</v>
      </c>
      <c r="Z810">
        <v>2</v>
      </c>
      <c r="AA810" t="s">
        <v>942</v>
      </c>
    </row>
    <row r="811" spans="2:27">
      <c r="B811">
        <v>10054095</v>
      </c>
      <c r="C811">
        <v>400</v>
      </c>
      <c r="D811">
        <v>2</v>
      </c>
      <c r="E811">
        <v>44</v>
      </c>
      <c r="G811" t="s">
        <v>569</v>
      </c>
      <c r="I811" t="s">
        <v>570</v>
      </c>
      <c r="J811">
        <v>34012010</v>
      </c>
      <c r="K811">
        <v>635494330205</v>
      </c>
      <c r="L811" t="s">
        <v>1144</v>
      </c>
      <c r="M811">
        <v>1</v>
      </c>
      <c r="N811">
        <v>1</v>
      </c>
      <c r="O811">
        <v>214.26999999999998</v>
      </c>
      <c r="P811">
        <v>174.23</v>
      </c>
      <c r="Q811">
        <v>187.94</v>
      </c>
      <c r="R811">
        <v>195.77</v>
      </c>
      <c r="S811">
        <v>10</v>
      </c>
      <c r="T811">
        <v>-19.579999999999998</v>
      </c>
      <c r="U811">
        <v>1</v>
      </c>
      <c r="V811">
        <v>-1.96</v>
      </c>
      <c r="X811">
        <v>40.04</v>
      </c>
      <c r="Y811">
        <v>5</v>
      </c>
      <c r="Z811">
        <v>2</v>
      </c>
      <c r="AA811" t="s">
        <v>942</v>
      </c>
    </row>
    <row r="812" spans="2:27">
      <c r="B812">
        <v>10054095</v>
      </c>
      <c r="C812">
        <v>400</v>
      </c>
      <c r="D812">
        <v>2</v>
      </c>
      <c r="E812">
        <v>44</v>
      </c>
      <c r="G812" t="s">
        <v>1018</v>
      </c>
      <c r="I812" t="s">
        <v>502</v>
      </c>
      <c r="J812" t="s">
        <v>897</v>
      </c>
      <c r="K812">
        <v>3606000495432</v>
      </c>
      <c r="L812" t="s">
        <v>1145</v>
      </c>
      <c r="M812">
        <v>1</v>
      </c>
      <c r="N812">
        <v>1</v>
      </c>
      <c r="O812">
        <v>107.32</v>
      </c>
      <c r="P812">
        <v>86.82</v>
      </c>
      <c r="Q812">
        <v>93.66</v>
      </c>
      <c r="R812">
        <v>97.56</v>
      </c>
      <c r="S812">
        <v>10</v>
      </c>
      <c r="T812">
        <v>-9.76</v>
      </c>
      <c r="U812">
        <v>1</v>
      </c>
      <c r="V812">
        <v>-0.98</v>
      </c>
      <c r="X812">
        <v>20.5</v>
      </c>
      <c r="Y812">
        <v>5</v>
      </c>
      <c r="Z812">
        <v>2</v>
      </c>
      <c r="AA812" t="s">
        <v>942</v>
      </c>
    </row>
    <row r="813" spans="2:27">
      <c r="B813">
        <v>10054095</v>
      </c>
      <c r="C813">
        <v>400</v>
      </c>
      <c r="D813">
        <v>2</v>
      </c>
      <c r="E813">
        <v>44</v>
      </c>
      <c r="G813" t="s">
        <v>1016</v>
      </c>
      <c r="I813" t="s">
        <v>505</v>
      </c>
      <c r="J813">
        <v>33049910</v>
      </c>
      <c r="K813">
        <v>635494358209</v>
      </c>
      <c r="L813" t="s">
        <v>1146</v>
      </c>
      <c r="M813">
        <v>1</v>
      </c>
      <c r="N813">
        <v>1</v>
      </c>
      <c r="O813">
        <v>310.36</v>
      </c>
      <c r="P813">
        <v>175.6</v>
      </c>
      <c r="Q813">
        <v>205.57</v>
      </c>
      <c r="R813">
        <v>214.14</v>
      </c>
      <c r="S813">
        <v>10</v>
      </c>
      <c r="T813">
        <v>-21.41</v>
      </c>
      <c r="U813">
        <v>8</v>
      </c>
      <c r="V813">
        <v>-17.13</v>
      </c>
      <c r="W813">
        <v>38.630000000000003</v>
      </c>
      <c r="X813">
        <v>96.13</v>
      </c>
      <c r="Y813">
        <v>3</v>
      </c>
      <c r="Z813">
        <v>2</v>
      </c>
      <c r="AA813" t="s">
        <v>942</v>
      </c>
    </row>
    <row r="814" spans="2:27">
      <c r="B814">
        <v>10054095</v>
      </c>
      <c r="C814">
        <v>400</v>
      </c>
      <c r="D814">
        <v>2</v>
      </c>
      <c r="E814">
        <v>44</v>
      </c>
      <c r="G814" t="s">
        <v>367</v>
      </c>
      <c r="I814" t="s">
        <v>501</v>
      </c>
      <c r="J814" t="s">
        <v>897</v>
      </c>
      <c r="K814">
        <v>6354943770020</v>
      </c>
      <c r="L814" t="s">
        <v>1147</v>
      </c>
      <c r="M814">
        <v>1</v>
      </c>
      <c r="N814">
        <v>1</v>
      </c>
      <c r="O814">
        <v>107.32</v>
      </c>
      <c r="P814">
        <v>86.82</v>
      </c>
      <c r="Q814">
        <v>93.66</v>
      </c>
      <c r="R814">
        <v>97.56</v>
      </c>
      <c r="S814">
        <v>10</v>
      </c>
      <c r="T814">
        <v>-9.76</v>
      </c>
      <c r="U814">
        <v>1</v>
      </c>
      <c r="V814">
        <v>-0.98</v>
      </c>
      <c r="X814">
        <v>20.5</v>
      </c>
      <c r="Y814">
        <v>5</v>
      </c>
      <c r="Z814">
        <v>2</v>
      </c>
      <c r="AA814" t="s">
        <v>942</v>
      </c>
    </row>
    <row r="815" spans="2:27">
      <c r="B815">
        <v>10054095</v>
      </c>
      <c r="C815">
        <v>400</v>
      </c>
      <c r="D815">
        <v>2</v>
      </c>
      <c r="E815">
        <v>44</v>
      </c>
      <c r="G815" t="s">
        <v>690</v>
      </c>
      <c r="I815" t="s">
        <v>503</v>
      </c>
      <c r="J815">
        <v>33049910</v>
      </c>
      <c r="K815">
        <v>635494345254</v>
      </c>
      <c r="L815" t="s">
        <v>1148</v>
      </c>
      <c r="M815">
        <v>1</v>
      </c>
      <c r="N815">
        <v>1</v>
      </c>
      <c r="O815">
        <v>543.71</v>
      </c>
      <c r="P815">
        <v>307.62</v>
      </c>
      <c r="Q815">
        <v>360.14</v>
      </c>
      <c r="R815">
        <v>375.15</v>
      </c>
      <c r="S815">
        <v>10</v>
      </c>
      <c r="T815">
        <v>-37.520000000000003</v>
      </c>
      <c r="U815">
        <v>8</v>
      </c>
      <c r="V815">
        <v>-30.01</v>
      </c>
      <c r="W815">
        <v>67.680000000000007</v>
      </c>
      <c r="X815">
        <v>168.41</v>
      </c>
      <c r="Y815">
        <v>5</v>
      </c>
      <c r="Z815">
        <v>2</v>
      </c>
      <c r="AA815" t="s">
        <v>942</v>
      </c>
    </row>
    <row r="816" spans="2:27">
      <c r="B816">
        <v>10054095</v>
      </c>
      <c r="C816">
        <v>400</v>
      </c>
      <c r="D816">
        <v>2</v>
      </c>
      <c r="E816">
        <v>44</v>
      </c>
      <c r="G816" t="s">
        <v>370</v>
      </c>
      <c r="I816" t="s">
        <v>500</v>
      </c>
      <c r="J816">
        <v>33049910</v>
      </c>
      <c r="K816">
        <v>635494348200</v>
      </c>
      <c r="L816" t="s">
        <v>1149</v>
      </c>
      <c r="M816">
        <v>1</v>
      </c>
      <c r="N816">
        <v>1</v>
      </c>
      <c r="O816">
        <v>255.89</v>
      </c>
      <c r="P816">
        <v>144.78</v>
      </c>
      <c r="Q816">
        <v>169.51</v>
      </c>
      <c r="R816">
        <v>176.57</v>
      </c>
      <c r="S816">
        <v>10</v>
      </c>
      <c r="T816">
        <v>-17.66</v>
      </c>
      <c r="U816">
        <v>8</v>
      </c>
      <c r="V816">
        <v>-14.13</v>
      </c>
      <c r="W816">
        <v>31.85</v>
      </c>
      <c r="X816">
        <v>79.260000000000005</v>
      </c>
      <c r="Y816">
        <v>5</v>
      </c>
      <c r="Z816">
        <v>2</v>
      </c>
      <c r="AA816" t="s">
        <v>942</v>
      </c>
    </row>
    <row r="817" spans="2:27">
      <c r="B817">
        <v>10054095</v>
      </c>
      <c r="C817">
        <v>400</v>
      </c>
      <c r="D817">
        <v>2</v>
      </c>
      <c r="E817">
        <v>44</v>
      </c>
      <c r="G817" t="s">
        <v>1019</v>
      </c>
      <c r="I817" t="s">
        <v>315</v>
      </c>
      <c r="J817">
        <v>33049910</v>
      </c>
      <c r="K817">
        <v>635494317206</v>
      </c>
      <c r="L817" t="s">
        <v>1150</v>
      </c>
      <c r="M817">
        <v>1</v>
      </c>
      <c r="N817">
        <v>1</v>
      </c>
      <c r="O817">
        <v>232.56</v>
      </c>
      <c r="P817">
        <v>131.58000000000001</v>
      </c>
      <c r="Q817">
        <v>154.05000000000001</v>
      </c>
      <c r="R817">
        <v>160.47</v>
      </c>
      <c r="S817">
        <v>10</v>
      </c>
      <c r="T817">
        <v>-16.05</v>
      </c>
      <c r="U817">
        <v>8</v>
      </c>
      <c r="V817">
        <v>-12.84</v>
      </c>
      <c r="W817">
        <v>28.95</v>
      </c>
      <c r="X817">
        <v>72.03</v>
      </c>
      <c r="Y817">
        <v>3</v>
      </c>
      <c r="Z817">
        <v>2</v>
      </c>
      <c r="AA817" t="s">
        <v>942</v>
      </c>
    </row>
    <row r="818" spans="2:27">
      <c r="B818">
        <v>10054095</v>
      </c>
      <c r="C818">
        <v>400</v>
      </c>
      <c r="D818">
        <v>2</v>
      </c>
      <c r="E818">
        <v>44</v>
      </c>
      <c r="G818" t="s">
        <v>325</v>
      </c>
      <c r="I818" t="s">
        <v>506</v>
      </c>
      <c r="J818">
        <v>33049910</v>
      </c>
      <c r="K818">
        <v>3606000498822</v>
      </c>
      <c r="L818" t="s">
        <v>1151</v>
      </c>
      <c r="M818">
        <v>1</v>
      </c>
      <c r="N818">
        <v>1</v>
      </c>
      <c r="O818">
        <v>388.15000000000003</v>
      </c>
      <c r="P818">
        <v>219.61</v>
      </c>
      <c r="Q818">
        <v>257.10000000000002</v>
      </c>
      <c r="R818">
        <v>267.81</v>
      </c>
      <c r="S818">
        <v>10</v>
      </c>
      <c r="T818">
        <v>-26.78</v>
      </c>
      <c r="U818">
        <v>8</v>
      </c>
      <c r="V818">
        <v>-21.42</v>
      </c>
      <c r="W818">
        <v>48.31</v>
      </c>
      <c r="X818">
        <v>120.23</v>
      </c>
      <c r="Y818">
        <v>5</v>
      </c>
      <c r="Z818">
        <v>2</v>
      </c>
      <c r="AA818" t="s">
        <v>942</v>
      </c>
    </row>
    <row r="819" spans="2:27">
      <c r="B819">
        <v>10054095</v>
      </c>
      <c r="C819">
        <v>400</v>
      </c>
      <c r="D819">
        <v>2</v>
      </c>
      <c r="E819">
        <v>44</v>
      </c>
      <c r="G819" t="s">
        <v>567</v>
      </c>
      <c r="I819" t="s">
        <v>568</v>
      </c>
      <c r="J819">
        <v>33049910</v>
      </c>
      <c r="K819">
        <v>635494317237</v>
      </c>
      <c r="L819" t="s">
        <v>1152</v>
      </c>
      <c r="M819">
        <v>1</v>
      </c>
      <c r="N819">
        <v>1</v>
      </c>
      <c r="O819">
        <v>154.80000000000001</v>
      </c>
      <c r="P819">
        <v>87.58</v>
      </c>
      <c r="Q819">
        <v>102.53</v>
      </c>
      <c r="R819">
        <v>106.8</v>
      </c>
      <c r="S819">
        <v>10</v>
      </c>
      <c r="T819">
        <v>-10.68</v>
      </c>
      <c r="U819">
        <v>8</v>
      </c>
      <c r="V819">
        <v>-8.5399999999999991</v>
      </c>
      <c r="W819">
        <v>19.27</v>
      </c>
      <c r="X819">
        <v>47.95</v>
      </c>
      <c r="Y819">
        <v>5</v>
      </c>
      <c r="Z819">
        <v>2</v>
      </c>
      <c r="AA819" t="s">
        <v>942</v>
      </c>
    </row>
    <row r="820" spans="2:27">
      <c r="B820">
        <v>10054095</v>
      </c>
      <c r="C820">
        <v>400</v>
      </c>
      <c r="D820">
        <v>2</v>
      </c>
      <c r="E820">
        <v>44</v>
      </c>
      <c r="G820" t="s">
        <v>789</v>
      </c>
      <c r="I820" t="s">
        <v>790</v>
      </c>
      <c r="J820" t="s">
        <v>897</v>
      </c>
      <c r="K820">
        <v>3606000419292</v>
      </c>
      <c r="L820" t="s">
        <v>1153</v>
      </c>
      <c r="M820">
        <v>1</v>
      </c>
      <c r="N820">
        <v>1</v>
      </c>
      <c r="O820">
        <v>92.93</v>
      </c>
      <c r="P820">
        <v>75.180000000000007</v>
      </c>
      <c r="Q820">
        <v>81.09</v>
      </c>
      <c r="R820">
        <v>84.47</v>
      </c>
      <c r="S820">
        <v>10</v>
      </c>
      <c r="T820">
        <v>-8.4499999999999993</v>
      </c>
      <c r="U820">
        <v>1</v>
      </c>
      <c r="V820">
        <v>-0.84</v>
      </c>
      <c r="X820">
        <v>17.75</v>
      </c>
      <c r="Y820">
        <v>5</v>
      </c>
      <c r="Z820">
        <v>2</v>
      </c>
      <c r="AA820" t="s">
        <v>942</v>
      </c>
    </row>
    <row r="821" spans="2:27">
      <c r="B821">
        <v>10054095</v>
      </c>
      <c r="C821">
        <v>400</v>
      </c>
      <c r="D821">
        <v>2</v>
      </c>
      <c r="E821">
        <v>44</v>
      </c>
      <c r="G821" t="s">
        <v>708</v>
      </c>
      <c r="I821" t="s">
        <v>1154</v>
      </c>
      <c r="J821">
        <v>33049910</v>
      </c>
      <c r="K821">
        <v>3606000436442</v>
      </c>
      <c r="L821" t="s">
        <v>1155</v>
      </c>
      <c r="M821">
        <v>1</v>
      </c>
      <c r="N821">
        <v>1</v>
      </c>
      <c r="O821">
        <v>310.36</v>
      </c>
      <c r="P821">
        <v>175.6</v>
      </c>
      <c r="Q821">
        <v>205.57</v>
      </c>
      <c r="R821">
        <v>214.14</v>
      </c>
      <c r="S821">
        <v>10</v>
      </c>
      <c r="T821">
        <v>-21.41</v>
      </c>
      <c r="U821">
        <v>8</v>
      </c>
      <c r="V821">
        <v>-17.13</v>
      </c>
      <c r="W821">
        <v>38.630000000000003</v>
      </c>
      <c r="X821">
        <v>96.13</v>
      </c>
      <c r="Y821">
        <v>5</v>
      </c>
      <c r="Z821">
        <v>2</v>
      </c>
      <c r="AA821" t="s">
        <v>942</v>
      </c>
    </row>
    <row r="822" spans="2:27">
      <c r="B822">
        <v>10054095</v>
      </c>
      <c r="C822">
        <v>400</v>
      </c>
      <c r="D822">
        <v>2</v>
      </c>
      <c r="E822">
        <v>44</v>
      </c>
      <c r="G822" t="s">
        <v>1017</v>
      </c>
      <c r="I822" t="s">
        <v>1156</v>
      </c>
      <c r="J822">
        <v>33049910</v>
      </c>
      <c r="K822">
        <v>3606000474741</v>
      </c>
      <c r="L822" t="s">
        <v>1157</v>
      </c>
      <c r="M822">
        <v>1</v>
      </c>
      <c r="N822">
        <v>1</v>
      </c>
      <c r="O822">
        <v>193.7</v>
      </c>
      <c r="P822">
        <v>109.59</v>
      </c>
      <c r="Q822">
        <v>128.29</v>
      </c>
      <c r="R822">
        <v>133.63999999999999</v>
      </c>
      <c r="S822">
        <v>10</v>
      </c>
      <c r="T822">
        <v>-13.36</v>
      </c>
      <c r="U822">
        <v>8</v>
      </c>
      <c r="V822">
        <v>-10.69</v>
      </c>
      <c r="W822">
        <v>24.11</v>
      </c>
      <c r="X822">
        <v>60</v>
      </c>
      <c r="Y822">
        <v>3</v>
      </c>
      <c r="Z822">
        <v>2</v>
      </c>
      <c r="AA822" t="s">
        <v>942</v>
      </c>
    </row>
    <row r="823" spans="2:27">
      <c r="B823">
        <v>10054095</v>
      </c>
    </row>
    <row r="824" spans="2:27">
      <c r="B824" t="s">
        <v>1009</v>
      </c>
      <c r="I824" t="s">
        <v>1010</v>
      </c>
    </row>
    <row r="825" spans="2:27">
      <c r="B825" t="s">
        <v>1009</v>
      </c>
      <c r="C825">
        <v>400</v>
      </c>
      <c r="D825">
        <v>2</v>
      </c>
      <c r="E825">
        <v>40</v>
      </c>
      <c r="G825" t="s">
        <v>472</v>
      </c>
      <c r="I825" t="s">
        <v>626</v>
      </c>
      <c r="L825" t="s">
        <v>1011</v>
      </c>
      <c r="O825" t="s">
        <v>1012</v>
      </c>
      <c r="AA825" t="s">
        <v>1013</v>
      </c>
    </row>
    <row r="826" spans="2:27">
      <c r="B826" t="s">
        <v>1009</v>
      </c>
      <c r="C826">
        <v>400</v>
      </c>
      <c r="D826">
        <v>2</v>
      </c>
      <c r="E826">
        <v>40</v>
      </c>
      <c r="G826" t="s">
        <v>670</v>
      </c>
      <c r="I826" t="s">
        <v>671</v>
      </c>
      <c r="L826" t="s">
        <v>958</v>
      </c>
      <c r="O826" t="s">
        <v>1012</v>
      </c>
      <c r="AA826" t="s">
        <v>1014</v>
      </c>
    </row>
    <row r="827" spans="2:27">
      <c r="B827" t="s">
        <v>1009</v>
      </c>
      <c r="C827">
        <v>400</v>
      </c>
      <c r="D827">
        <v>2</v>
      </c>
      <c r="E827">
        <v>41</v>
      </c>
      <c r="G827" t="s">
        <v>728</v>
      </c>
      <c r="I827" t="s">
        <v>729</v>
      </c>
      <c r="L827" t="s">
        <v>1079</v>
      </c>
      <c r="O827" t="s">
        <v>1012</v>
      </c>
      <c r="AA827" t="s">
        <v>1014</v>
      </c>
    </row>
    <row r="828" spans="2:27">
      <c r="B828" t="s">
        <v>1009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XFD360"/>
  <sheetViews>
    <sheetView showGridLines="0" workbookViewId="0">
      <pane ySplit="2" topLeftCell="A3" activePane="bottomLeft" state="frozen"/>
      <selection sqref="A1:AE27"/>
      <selection pane="bottomLeft" activeCell="H346" sqref="H346:N346"/>
    </sheetView>
  </sheetViews>
  <sheetFormatPr defaultRowHeight="15"/>
  <cols>
    <col min="2" max="3" width="9.85546875" bestFit="1" customWidth="1"/>
    <col min="4" max="4" width="45.28515625" bestFit="1" customWidth="1"/>
    <col min="5" max="5" width="10.28515625" customWidth="1"/>
    <col min="6" max="6" width="13.7109375" customWidth="1"/>
    <col min="7" max="7" width="10.28515625" customWidth="1"/>
    <col min="8" max="8" width="16" bestFit="1" customWidth="1"/>
    <col min="9" max="9" width="9.140625" customWidth="1"/>
    <col min="10" max="10" width="9.140625" bestFit="1" customWidth="1"/>
    <col min="11" max="11" width="8.140625" customWidth="1"/>
    <col min="12" max="12" width="11.42578125" customWidth="1"/>
    <col min="13" max="13" width="9.140625" customWidth="1"/>
    <col min="14" max="14" width="12.42578125" customWidth="1"/>
    <col min="15" max="16" width="9.140625" customWidth="1"/>
    <col min="17" max="17" width="12.42578125" bestFit="1" customWidth="1"/>
    <col min="18" max="18" width="9.140625" customWidth="1"/>
  </cols>
  <sheetData>
    <row r="1" spans="1:21" ht="15.75" thickBot="1">
      <c r="L1" s="141" t="s">
        <v>362</v>
      </c>
      <c r="M1" s="142"/>
      <c r="N1" s="143"/>
    </row>
    <row r="2" spans="1:21" ht="30">
      <c r="A2" s="51" t="s">
        <v>203</v>
      </c>
      <c r="B2" s="51" t="s">
        <v>204</v>
      </c>
      <c r="C2" s="51" t="s">
        <v>63</v>
      </c>
      <c r="D2" s="51" t="s">
        <v>205</v>
      </c>
      <c r="E2" s="51" t="s">
        <v>12</v>
      </c>
      <c r="F2" s="51" t="s">
        <v>140</v>
      </c>
      <c r="G2" s="51" t="s">
        <v>141</v>
      </c>
      <c r="H2" s="98" t="s">
        <v>861</v>
      </c>
      <c r="I2" s="98" t="s">
        <v>142</v>
      </c>
      <c r="J2" s="75" t="s">
        <v>206</v>
      </c>
      <c r="K2" s="55" t="s">
        <v>363</v>
      </c>
      <c r="L2" s="76" t="s">
        <v>119</v>
      </c>
      <c r="M2" s="76" t="s">
        <v>68</v>
      </c>
      <c r="N2" s="76" t="s">
        <v>120</v>
      </c>
      <c r="P2" s="56">
        <v>0.18032786885245899</v>
      </c>
    </row>
    <row r="3" spans="1:21" ht="15" customHeight="1">
      <c r="A3" s="52" t="s">
        <v>207</v>
      </c>
      <c r="B3" s="52"/>
      <c r="C3" s="52" t="s">
        <v>208</v>
      </c>
      <c r="D3" s="52" t="s">
        <v>474</v>
      </c>
      <c r="E3" s="52" t="s">
        <v>17</v>
      </c>
      <c r="F3" s="52">
        <v>33049910</v>
      </c>
      <c r="G3" s="99">
        <v>0.27</v>
      </c>
      <c r="H3" s="53">
        <v>79.900000000000006</v>
      </c>
      <c r="I3" s="58">
        <v>0.4</v>
      </c>
      <c r="J3" s="53">
        <v>41.166276346604221</v>
      </c>
      <c r="K3" s="58">
        <v>0.22</v>
      </c>
      <c r="L3" s="53">
        <v>46.779859484777525</v>
      </c>
      <c r="M3" s="54">
        <v>47.867763193725835</v>
      </c>
      <c r="N3" s="53">
        <v>44.26481327591852</v>
      </c>
      <c r="P3" s="57"/>
      <c r="U3" s="57"/>
    </row>
    <row r="4" spans="1:21" ht="15" customHeight="1">
      <c r="A4" s="52" t="s">
        <v>207</v>
      </c>
      <c r="B4" s="52"/>
      <c r="C4" s="52" t="s">
        <v>209</v>
      </c>
      <c r="D4" s="52" t="s">
        <v>475</v>
      </c>
      <c r="E4" s="52" t="s">
        <v>17</v>
      </c>
      <c r="F4" s="52">
        <v>3401119001</v>
      </c>
      <c r="G4" s="99">
        <v>7.0000000000000007E-2</v>
      </c>
      <c r="H4" s="53">
        <v>31.9</v>
      </c>
      <c r="I4" s="58">
        <v>0.4</v>
      </c>
      <c r="J4" s="53">
        <v>20.05142857142857</v>
      </c>
      <c r="K4" s="58">
        <v>0</v>
      </c>
      <c r="L4" s="53">
        <v>22.785714285714285</v>
      </c>
      <c r="M4" s="54">
        <v>21.560675883256529</v>
      </c>
      <c r="N4" s="53">
        <v>21.560675883256529</v>
      </c>
      <c r="O4" s="68"/>
      <c r="P4" s="57"/>
      <c r="U4" s="57"/>
    </row>
    <row r="5" spans="1:21" ht="15" customHeight="1">
      <c r="A5" s="52" t="s">
        <v>207</v>
      </c>
      <c r="B5" s="52"/>
      <c r="C5" s="52" t="s">
        <v>210</v>
      </c>
      <c r="D5" s="52" t="s">
        <v>476</v>
      </c>
      <c r="E5" s="52" t="s">
        <v>17</v>
      </c>
      <c r="F5" s="52">
        <v>3401119001</v>
      </c>
      <c r="G5" s="99">
        <v>7.0000000000000007E-2</v>
      </c>
      <c r="H5" s="53">
        <v>32.9</v>
      </c>
      <c r="I5" s="58">
        <v>0.4</v>
      </c>
      <c r="J5" s="53">
        <v>20.68</v>
      </c>
      <c r="K5" s="58">
        <v>0</v>
      </c>
      <c r="L5" s="53">
        <v>23.5</v>
      </c>
      <c r="M5" s="54">
        <v>22.236559139784948</v>
      </c>
      <c r="N5" s="53">
        <v>22.236559139784948</v>
      </c>
      <c r="O5" s="68"/>
      <c r="P5" s="57"/>
      <c r="U5" s="57"/>
    </row>
    <row r="6" spans="1:21" ht="15" customHeight="1">
      <c r="A6" s="52" t="s">
        <v>207</v>
      </c>
      <c r="B6" s="52"/>
      <c r="C6" s="52" t="s">
        <v>211</v>
      </c>
      <c r="D6" s="52" t="s">
        <v>212</v>
      </c>
      <c r="E6" s="52" t="s">
        <v>15</v>
      </c>
      <c r="F6" s="52">
        <v>33049910</v>
      </c>
      <c r="G6" s="99">
        <v>0.27</v>
      </c>
      <c r="H6" s="53">
        <v>269.89999999999998</v>
      </c>
      <c r="I6" s="58">
        <v>0.4</v>
      </c>
      <c r="J6" s="53">
        <v>139.05854800936768</v>
      </c>
      <c r="K6" s="58">
        <v>0.22</v>
      </c>
      <c r="L6" s="53">
        <v>144.85265417642466</v>
      </c>
      <c r="M6" s="54">
        <v>161.6959860574043</v>
      </c>
      <c r="N6" s="53">
        <v>144.85265417642466</v>
      </c>
      <c r="O6" s="68"/>
      <c r="P6" s="57"/>
      <c r="U6" s="57"/>
    </row>
    <row r="7" spans="1:21" ht="15" customHeight="1">
      <c r="A7" s="52" t="s">
        <v>207</v>
      </c>
      <c r="B7" s="52"/>
      <c r="C7" s="52" t="s">
        <v>646</v>
      </c>
      <c r="D7" s="52" t="s">
        <v>647</v>
      </c>
      <c r="E7" s="52" t="s">
        <v>15</v>
      </c>
      <c r="F7" s="52">
        <v>33049910</v>
      </c>
      <c r="G7" s="99">
        <v>0.27</v>
      </c>
      <c r="H7" s="53">
        <v>269.89999999999998</v>
      </c>
      <c r="I7" s="58">
        <v>0.4</v>
      </c>
      <c r="J7" s="53">
        <v>139.05854800936768</v>
      </c>
      <c r="K7" s="58">
        <v>0.22</v>
      </c>
      <c r="L7" s="53">
        <v>144.85265417642466</v>
      </c>
      <c r="M7" s="54">
        <v>161.6959860574043</v>
      </c>
      <c r="N7" s="53">
        <v>144.85265417642466</v>
      </c>
      <c r="O7" s="68"/>
      <c r="P7" s="57"/>
      <c r="U7" s="57"/>
    </row>
    <row r="8" spans="1:21" ht="15" customHeight="1">
      <c r="A8" s="52" t="s">
        <v>207</v>
      </c>
      <c r="B8" s="52"/>
      <c r="C8" s="52" t="s">
        <v>213</v>
      </c>
      <c r="D8" s="52" t="s">
        <v>214</v>
      </c>
      <c r="E8" s="52" t="s">
        <v>15</v>
      </c>
      <c r="F8" s="52">
        <v>33049910</v>
      </c>
      <c r="G8" s="99">
        <v>0.27</v>
      </c>
      <c r="H8" s="53">
        <v>209.9</v>
      </c>
      <c r="I8" s="58">
        <v>0.4</v>
      </c>
      <c r="J8" s="53">
        <v>108.14519906323186</v>
      </c>
      <c r="K8" s="58">
        <v>0.22</v>
      </c>
      <c r="L8" s="53">
        <v>112.65124902419986</v>
      </c>
      <c r="M8" s="54">
        <v>125.75023146887425</v>
      </c>
      <c r="N8" s="53">
        <v>112.65124902419986</v>
      </c>
      <c r="O8" s="68"/>
      <c r="P8" s="57"/>
      <c r="U8" s="57"/>
    </row>
    <row r="9" spans="1:21" ht="15" customHeight="1">
      <c r="A9" s="52" t="s">
        <v>207</v>
      </c>
      <c r="B9" s="52"/>
      <c r="C9" s="52" t="s">
        <v>215</v>
      </c>
      <c r="D9" s="52" t="s">
        <v>477</v>
      </c>
      <c r="E9" s="52" t="s">
        <v>15</v>
      </c>
      <c r="F9" s="52">
        <v>33049910</v>
      </c>
      <c r="G9" s="99">
        <v>0.27</v>
      </c>
      <c r="H9" s="53">
        <v>239.9</v>
      </c>
      <c r="I9" s="58">
        <v>0.4</v>
      </c>
      <c r="J9" s="53">
        <v>123.60187353629978</v>
      </c>
      <c r="K9" s="58">
        <v>0.22</v>
      </c>
      <c r="L9" s="53">
        <v>128.75195160031228</v>
      </c>
      <c r="M9" s="54">
        <v>143.72310876313927</v>
      </c>
      <c r="N9" s="53">
        <v>128.75195160031228</v>
      </c>
      <c r="O9" s="68"/>
      <c r="P9" s="57"/>
      <c r="U9" s="57"/>
    </row>
    <row r="10" spans="1:21" ht="15" customHeight="1">
      <c r="A10" s="52" t="s">
        <v>207</v>
      </c>
      <c r="B10" s="52"/>
      <c r="C10" s="52" t="s">
        <v>216</v>
      </c>
      <c r="D10" s="52" t="s">
        <v>478</v>
      </c>
      <c r="E10" s="52" t="s">
        <v>15</v>
      </c>
      <c r="F10" s="52">
        <v>33049910</v>
      </c>
      <c r="G10" s="99">
        <v>0.27</v>
      </c>
      <c r="H10" s="53">
        <v>149.9</v>
      </c>
      <c r="I10" s="58">
        <v>0.4</v>
      </c>
      <c r="J10" s="53">
        <v>77.23185011709603</v>
      </c>
      <c r="K10" s="58">
        <v>0.22</v>
      </c>
      <c r="L10" s="53">
        <v>80.449843871975034</v>
      </c>
      <c r="M10" s="54">
        <v>89.804476880344225</v>
      </c>
      <c r="N10" s="53">
        <v>80.449843871975034</v>
      </c>
      <c r="O10" s="68"/>
      <c r="P10" s="57"/>
      <c r="U10" s="57"/>
    </row>
    <row r="11" spans="1:21" ht="15" customHeight="1">
      <c r="A11" s="52" t="s">
        <v>207</v>
      </c>
      <c r="B11" s="52"/>
      <c r="C11" s="52" t="s">
        <v>217</v>
      </c>
      <c r="D11" s="52" t="s">
        <v>218</v>
      </c>
      <c r="E11" s="52" t="s">
        <v>15</v>
      </c>
      <c r="F11" s="52">
        <v>33049910</v>
      </c>
      <c r="G11" s="99">
        <v>0.27</v>
      </c>
      <c r="H11" s="53">
        <v>199.9</v>
      </c>
      <c r="I11" s="58">
        <v>0.4</v>
      </c>
      <c r="J11" s="53">
        <v>102.99297423887589</v>
      </c>
      <c r="K11" s="58">
        <v>0.22</v>
      </c>
      <c r="L11" s="53">
        <v>107.28434816549571</v>
      </c>
      <c r="M11" s="54">
        <v>119.75927237078592</v>
      </c>
      <c r="N11" s="53">
        <v>107.28434816549571</v>
      </c>
      <c r="O11" s="68"/>
      <c r="P11" s="57"/>
      <c r="U11" s="57"/>
    </row>
    <row r="12" spans="1:21" ht="15" customHeight="1">
      <c r="A12" s="52" t="s">
        <v>207</v>
      </c>
      <c r="B12" s="52"/>
      <c r="C12" s="52" t="s">
        <v>219</v>
      </c>
      <c r="D12" s="52" t="s">
        <v>220</v>
      </c>
      <c r="E12" s="52" t="s">
        <v>15</v>
      </c>
      <c r="F12" s="52">
        <v>33049910</v>
      </c>
      <c r="G12" s="99">
        <v>0.27</v>
      </c>
      <c r="H12" s="53">
        <v>229.9</v>
      </c>
      <c r="I12" s="58">
        <v>0.4</v>
      </c>
      <c r="J12" s="53">
        <v>118.44964871194379</v>
      </c>
      <c r="K12" s="58">
        <v>0.22</v>
      </c>
      <c r="L12" s="53">
        <v>123.38505074160813</v>
      </c>
      <c r="M12" s="54">
        <v>137.73214966505091</v>
      </c>
      <c r="N12" s="53">
        <v>123.38505074160813</v>
      </c>
      <c r="O12" s="68"/>
      <c r="P12" s="57"/>
      <c r="U12" s="57"/>
    </row>
    <row r="13" spans="1:21" ht="15" customHeight="1">
      <c r="A13" s="52" t="s">
        <v>207</v>
      </c>
      <c r="B13" s="52"/>
      <c r="C13" s="52" t="s">
        <v>221</v>
      </c>
      <c r="D13" s="52" t="s">
        <v>479</v>
      </c>
      <c r="E13" s="52" t="s">
        <v>15</v>
      </c>
      <c r="F13" s="52">
        <v>34013000</v>
      </c>
      <c r="G13" s="99">
        <v>7.0000000000000007E-2</v>
      </c>
      <c r="H13" s="53">
        <v>64.900000000000006</v>
      </c>
      <c r="I13" s="58">
        <v>0.4</v>
      </c>
      <c r="J13" s="53">
        <v>40.794285714285721</v>
      </c>
      <c r="K13" s="58">
        <v>0.1</v>
      </c>
      <c r="L13" s="53">
        <v>42.494047619047628</v>
      </c>
      <c r="M13" s="54">
        <v>43.86482334869433</v>
      </c>
      <c r="N13" s="53">
        <v>42.494047619047628</v>
      </c>
      <c r="O13" s="68"/>
      <c r="P13" s="57"/>
      <c r="U13" s="57"/>
    </row>
    <row r="14" spans="1:21" ht="15" customHeight="1">
      <c r="A14" s="52" t="s">
        <v>207</v>
      </c>
      <c r="B14" s="52"/>
      <c r="C14" s="52" t="s">
        <v>222</v>
      </c>
      <c r="D14" s="52" t="s">
        <v>480</v>
      </c>
      <c r="E14" s="52" t="s">
        <v>15</v>
      </c>
      <c r="F14" s="52">
        <v>33059000</v>
      </c>
      <c r="G14" s="99">
        <v>0.27</v>
      </c>
      <c r="H14" s="53">
        <v>209.9</v>
      </c>
      <c r="I14" s="58">
        <v>0.4</v>
      </c>
      <c r="J14" s="53">
        <v>108.14519906323186</v>
      </c>
      <c r="K14" s="58">
        <v>0.22</v>
      </c>
      <c r="L14" s="53">
        <v>112.65124902419986</v>
      </c>
      <c r="M14" s="54">
        <v>125.75023146887425</v>
      </c>
      <c r="N14" s="53">
        <v>112.65124902419986</v>
      </c>
      <c r="O14" s="68"/>
      <c r="P14" s="57"/>
      <c r="U14" s="57"/>
    </row>
    <row r="15" spans="1:21" ht="15" customHeight="1">
      <c r="A15" s="52" t="s">
        <v>207</v>
      </c>
      <c r="B15" s="52"/>
      <c r="C15" s="52" t="s">
        <v>223</v>
      </c>
      <c r="D15" s="52" t="s">
        <v>481</v>
      </c>
      <c r="E15" s="52" t="s">
        <v>15</v>
      </c>
      <c r="F15" s="52">
        <v>33051000</v>
      </c>
      <c r="G15" s="99">
        <v>0.2</v>
      </c>
      <c r="H15" s="53">
        <v>89.9</v>
      </c>
      <c r="I15" s="58">
        <v>0.4</v>
      </c>
      <c r="J15" s="53">
        <v>56.508571428571436</v>
      </c>
      <c r="K15" s="58">
        <v>7.0000000000000007E-2</v>
      </c>
      <c r="L15" s="53">
        <v>58.863095238095248</v>
      </c>
      <c r="M15" s="54">
        <v>65.707641196013299</v>
      </c>
      <c r="N15" s="53">
        <v>58.863095238095248</v>
      </c>
      <c r="O15" s="68"/>
      <c r="P15" s="57"/>
      <c r="U15" s="57"/>
    </row>
    <row r="16" spans="1:21" ht="15" customHeight="1">
      <c r="A16" s="52" t="s">
        <v>207</v>
      </c>
      <c r="B16" s="52" t="s">
        <v>359</v>
      </c>
      <c r="C16" s="52">
        <v>17171217</v>
      </c>
      <c r="D16" s="52" t="s">
        <v>482</v>
      </c>
      <c r="E16" s="52" t="s">
        <v>15</v>
      </c>
      <c r="F16" s="52">
        <v>33049910</v>
      </c>
      <c r="G16" s="99">
        <v>0.27</v>
      </c>
      <c r="H16" s="53">
        <v>69.900000000000006</v>
      </c>
      <c r="I16" s="58">
        <v>0.4</v>
      </c>
      <c r="J16" s="53">
        <v>36.014051522248252</v>
      </c>
      <c r="K16" s="58">
        <v>0.22</v>
      </c>
      <c r="L16" s="53">
        <v>37.514637002341928</v>
      </c>
      <c r="M16" s="54">
        <v>41.876804095637503</v>
      </c>
      <c r="N16" s="53">
        <v>37.514637002341928</v>
      </c>
      <c r="O16" s="68"/>
      <c r="P16" s="57"/>
      <c r="U16" s="57"/>
    </row>
    <row r="17" spans="1:21" ht="15" customHeight="1">
      <c r="A17" s="52" t="s">
        <v>207</v>
      </c>
      <c r="B17" s="52" t="s">
        <v>360</v>
      </c>
      <c r="C17" s="52">
        <v>17971197</v>
      </c>
      <c r="D17" s="52" t="s">
        <v>483</v>
      </c>
      <c r="E17" s="52" t="s">
        <v>15</v>
      </c>
      <c r="F17" s="52">
        <v>33049910</v>
      </c>
      <c r="G17" s="99">
        <v>0.27</v>
      </c>
      <c r="H17" s="53">
        <v>54.9</v>
      </c>
      <c r="I17" s="58">
        <v>0.4</v>
      </c>
      <c r="J17" s="53">
        <v>28.285714285714288</v>
      </c>
      <c r="K17" s="58">
        <v>0.22</v>
      </c>
      <c r="L17" s="53">
        <v>29.464285714285719</v>
      </c>
      <c r="M17" s="54">
        <v>32.890365448504987</v>
      </c>
      <c r="N17" s="53">
        <v>29.464285714285719</v>
      </c>
      <c r="O17" s="68"/>
      <c r="P17" s="57"/>
      <c r="U17" s="57"/>
    </row>
    <row r="18" spans="1:21" ht="15" customHeight="1">
      <c r="A18" s="52" t="s">
        <v>207</v>
      </c>
      <c r="B18" s="52"/>
      <c r="C18" s="52" t="s">
        <v>224</v>
      </c>
      <c r="D18" s="52" t="s">
        <v>225</v>
      </c>
      <c r="E18" s="52" t="s">
        <v>17</v>
      </c>
      <c r="F18" s="52">
        <v>33049910</v>
      </c>
      <c r="G18" s="99">
        <v>0.27</v>
      </c>
      <c r="H18" s="53">
        <v>59.9</v>
      </c>
      <c r="I18" s="58">
        <v>0.4</v>
      </c>
      <c r="J18" s="53">
        <v>30.861826697892273</v>
      </c>
      <c r="K18" s="58">
        <v>0.22</v>
      </c>
      <c r="L18" s="53">
        <v>35.070257611241217</v>
      </c>
      <c r="M18" s="54">
        <v>35.885844997549157</v>
      </c>
      <c r="N18" s="53">
        <v>33.184759890206749</v>
      </c>
      <c r="O18" s="68"/>
      <c r="P18" s="57"/>
      <c r="U18" s="57"/>
    </row>
    <row r="19" spans="1:21" ht="15" customHeight="1">
      <c r="A19" s="52" t="s">
        <v>207</v>
      </c>
      <c r="B19" s="52"/>
      <c r="C19" s="52" t="s">
        <v>226</v>
      </c>
      <c r="D19" s="52" t="s">
        <v>227</v>
      </c>
      <c r="E19" s="52" t="s">
        <v>17</v>
      </c>
      <c r="F19" s="52">
        <v>33049910</v>
      </c>
      <c r="G19" s="99">
        <v>0.27</v>
      </c>
      <c r="H19" s="53">
        <v>69.900000000000006</v>
      </c>
      <c r="I19" s="58">
        <v>0.4</v>
      </c>
      <c r="J19" s="53">
        <v>36.014051522248252</v>
      </c>
      <c r="K19" s="58">
        <v>0.22</v>
      </c>
      <c r="L19" s="53">
        <v>40.925058548009375</v>
      </c>
      <c r="M19" s="54">
        <v>41.876804095637503</v>
      </c>
      <c r="N19" s="53">
        <v>38.724786583062638</v>
      </c>
      <c r="O19" s="68"/>
      <c r="P19" s="57"/>
      <c r="U19" s="57"/>
    </row>
    <row r="20" spans="1:21" ht="15" customHeight="1">
      <c r="A20" s="52" t="s">
        <v>207</v>
      </c>
      <c r="B20" s="52"/>
      <c r="C20" s="52" t="s">
        <v>228</v>
      </c>
      <c r="D20" s="52" t="s">
        <v>229</v>
      </c>
      <c r="E20" s="52" t="s">
        <v>17</v>
      </c>
      <c r="F20" s="52">
        <v>3401119001</v>
      </c>
      <c r="G20" s="99">
        <v>7.0000000000000007E-2</v>
      </c>
      <c r="H20" s="53">
        <v>39.9</v>
      </c>
      <c r="I20" s="58">
        <v>0.4</v>
      </c>
      <c r="J20" s="53">
        <v>25.080000000000002</v>
      </c>
      <c r="K20" s="58">
        <v>0</v>
      </c>
      <c r="L20" s="53">
        <v>28.500000000000004</v>
      </c>
      <c r="M20" s="54">
        <v>26.967741935483875</v>
      </c>
      <c r="N20" s="53">
        <v>26.967741935483875</v>
      </c>
      <c r="O20" s="68"/>
      <c r="P20" s="57"/>
      <c r="U20" s="57"/>
    </row>
    <row r="21" spans="1:21" ht="15" customHeight="1">
      <c r="A21" s="52" t="s">
        <v>207</v>
      </c>
      <c r="B21" s="52"/>
      <c r="C21" s="52" t="s">
        <v>230</v>
      </c>
      <c r="D21" s="52" t="s">
        <v>231</v>
      </c>
      <c r="E21" s="52" t="s">
        <v>17</v>
      </c>
      <c r="F21" s="52">
        <v>33051000</v>
      </c>
      <c r="G21" s="99">
        <v>0.2</v>
      </c>
      <c r="H21" s="53">
        <v>79.900000000000006</v>
      </c>
      <c r="I21" s="58">
        <v>0.4</v>
      </c>
      <c r="J21" s="53">
        <v>50.222857142857144</v>
      </c>
      <c r="K21" s="58">
        <v>7.0000000000000007E-2</v>
      </c>
      <c r="L21" s="53">
        <v>57.071428571428569</v>
      </c>
      <c r="M21" s="54">
        <v>58.398671096345517</v>
      </c>
      <c r="N21" s="53">
        <v>54.003072196620586</v>
      </c>
      <c r="O21" s="68"/>
      <c r="P21" s="57"/>
      <c r="U21" s="57"/>
    </row>
    <row r="22" spans="1:21" ht="15" customHeight="1">
      <c r="A22" s="52" t="s">
        <v>207</v>
      </c>
      <c r="B22" s="52"/>
      <c r="C22" s="52" t="s">
        <v>232</v>
      </c>
      <c r="D22" s="52" t="s">
        <v>484</v>
      </c>
      <c r="E22" s="52" t="s">
        <v>15</v>
      </c>
      <c r="F22" s="52">
        <v>33049910</v>
      </c>
      <c r="G22" s="99">
        <v>0.27</v>
      </c>
      <c r="H22" s="53">
        <v>219.9</v>
      </c>
      <c r="I22" s="58">
        <v>0.4</v>
      </c>
      <c r="J22" s="53">
        <v>113.29742388758784</v>
      </c>
      <c r="K22" s="58">
        <v>0.22</v>
      </c>
      <c r="L22" s="53">
        <v>118.018149882904</v>
      </c>
      <c r="M22" s="54">
        <v>131.74119056696262</v>
      </c>
      <c r="N22" s="53">
        <v>118.018149882904</v>
      </c>
      <c r="O22" s="68"/>
      <c r="P22" s="57"/>
      <c r="U22" s="57"/>
    </row>
    <row r="23" spans="1:21" ht="15" customHeight="1">
      <c r="A23" s="52" t="s">
        <v>207</v>
      </c>
      <c r="B23" s="52"/>
      <c r="C23" s="52" t="s">
        <v>233</v>
      </c>
      <c r="D23" s="52" t="s">
        <v>234</v>
      </c>
      <c r="E23" s="52" t="s">
        <v>15</v>
      </c>
      <c r="F23" s="52">
        <v>33049910</v>
      </c>
      <c r="G23" s="99">
        <v>0.27</v>
      </c>
      <c r="H23" s="53">
        <v>279.89999999999998</v>
      </c>
      <c r="I23" s="58">
        <v>0.4</v>
      </c>
      <c r="J23" s="53">
        <v>144.21077283372367</v>
      </c>
      <c r="K23" s="58">
        <v>0.22</v>
      </c>
      <c r="L23" s="53">
        <v>150.21955503512882</v>
      </c>
      <c r="M23" s="54">
        <v>167.68694515549265</v>
      </c>
      <c r="N23" s="53">
        <v>150.21955503512882</v>
      </c>
      <c r="O23" s="68"/>
      <c r="P23" s="57"/>
      <c r="U23" s="57"/>
    </row>
    <row r="24" spans="1:21" ht="15" customHeight="1">
      <c r="A24" s="52" t="s">
        <v>207</v>
      </c>
      <c r="B24" s="52"/>
      <c r="C24" s="52" t="s">
        <v>235</v>
      </c>
      <c r="D24" s="52" t="s">
        <v>485</v>
      </c>
      <c r="E24" s="52" t="s">
        <v>15</v>
      </c>
      <c r="F24" s="52">
        <v>33059000</v>
      </c>
      <c r="G24" s="99">
        <v>0.27</v>
      </c>
      <c r="H24" s="53">
        <v>109.9</v>
      </c>
      <c r="I24" s="58">
        <v>0.4</v>
      </c>
      <c r="J24" s="53">
        <v>56.622950819672141</v>
      </c>
      <c r="K24" s="58">
        <v>0.22</v>
      </c>
      <c r="L24" s="53">
        <v>58.982240437158481</v>
      </c>
      <c r="M24" s="54">
        <v>65.840640487990868</v>
      </c>
      <c r="N24" s="53">
        <v>58.982240437158481</v>
      </c>
      <c r="O24" s="68"/>
      <c r="P24" s="57"/>
      <c r="U24" s="57"/>
    </row>
    <row r="25" spans="1:21" ht="15" customHeight="1">
      <c r="A25" s="52" t="s">
        <v>207</v>
      </c>
      <c r="B25" s="52"/>
      <c r="C25" s="52" t="s">
        <v>236</v>
      </c>
      <c r="D25" s="52" t="s">
        <v>237</v>
      </c>
      <c r="E25" s="52" t="s">
        <v>17</v>
      </c>
      <c r="F25" s="52">
        <v>33051000</v>
      </c>
      <c r="G25" s="99">
        <v>0.2</v>
      </c>
      <c r="H25" s="53">
        <v>79.900000000000006</v>
      </c>
      <c r="I25" s="58">
        <v>0.4</v>
      </c>
      <c r="J25" s="53">
        <v>50.222857142857144</v>
      </c>
      <c r="K25" s="58">
        <v>7.0000000000000007E-2</v>
      </c>
      <c r="L25" s="53">
        <v>57.071428571428569</v>
      </c>
      <c r="M25" s="54">
        <v>58.398671096345517</v>
      </c>
      <c r="N25" s="53">
        <v>54.003072196620586</v>
      </c>
      <c r="O25" s="68"/>
      <c r="P25" s="57"/>
      <c r="U25" s="57"/>
    </row>
    <row r="26" spans="1:21" ht="15" customHeight="1">
      <c r="A26" s="52" t="s">
        <v>207</v>
      </c>
      <c r="B26" s="52"/>
      <c r="C26" s="52" t="s">
        <v>238</v>
      </c>
      <c r="D26" s="52" t="s">
        <v>239</v>
      </c>
      <c r="E26" s="52" t="s">
        <v>15</v>
      </c>
      <c r="F26" s="52">
        <v>33049910</v>
      </c>
      <c r="G26" s="99">
        <v>0.27</v>
      </c>
      <c r="H26" s="53">
        <v>199.9</v>
      </c>
      <c r="I26" s="58">
        <v>0.4</v>
      </c>
      <c r="J26" s="53">
        <v>102.99297423887589</v>
      </c>
      <c r="K26" s="58">
        <v>0.22</v>
      </c>
      <c r="L26" s="53">
        <v>107.28434816549571</v>
      </c>
      <c r="M26" s="54">
        <v>119.75927237078592</v>
      </c>
      <c r="N26" s="53">
        <v>107.28434816549571</v>
      </c>
      <c r="O26" s="68"/>
      <c r="P26" s="57"/>
      <c r="U26" s="57"/>
    </row>
    <row r="27" spans="1:21" ht="15" customHeight="1">
      <c r="A27" s="52" t="s">
        <v>207</v>
      </c>
      <c r="B27" s="52"/>
      <c r="C27" s="52" t="s">
        <v>240</v>
      </c>
      <c r="D27" s="52" t="s">
        <v>241</v>
      </c>
      <c r="E27" s="52" t="s">
        <v>17</v>
      </c>
      <c r="F27" s="52">
        <v>33049910</v>
      </c>
      <c r="G27" s="99">
        <v>0.27</v>
      </c>
      <c r="H27" s="53">
        <v>119.9</v>
      </c>
      <c r="I27" s="58">
        <v>0.4</v>
      </c>
      <c r="J27" s="53">
        <v>61.775175644028117</v>
      </c>
      <c r="K27" s="58">
        <v>0.22</v>
      </c>
      <c r="L27" s="53">
        <v>70.199063231850133</v>
      </c>
      <c r="M27" s="54">
        <v>71.831599586079207</v>
      </c>
      <c r="N27" s="53">
        <v>66.42492004734207</v>
      </c>
      <c r="O27" s="68"/>
      <c r="P27" s="57"/>
      <c r="U27" s="57"/>
    </row>
    <row r="28" spans="1:21" ht="15" customHeight="1">
      <c r="A28" s="52" t="s">
        <v>207</v>
      </c>
      <c r="B28" s="52"/>
      <c r="C28" s="52" t="s">
        <v>242</v>
      </c>
      <c r="D28" s="52" t="s">
        <v>243</v>
      </c>
      <c r="E28" s="52" t="s">
        <v>17</v>
      </c>
      <c r="F28" s="52">
        <v>33049910</v>
      </c>
      <c r="G28" s="99">
        <v>0.27</v>
      </c>
      <c r="H28" s="53">
        <v>97.9</v>
      </c>
      <c r="I28" s="58">
        <v>0.4</v>
      </c>
      <c r="J28" s="53">
        <v>50.440281030444964</v>
      </c>
      <c r="K28" s="58">
        <v>0.22</v>
      </c>
      <c r="L28" s="53">
        <v>57.318501170960189</v>
      </c>
      <c r="M28" s="54">
        <v>58.651489570284845</v>
      </c>
      <c r="N28" s="53">
        <v>54.236861323059102</v>
      </c>
      <c r="O28" s="68"/>
      <c r="P28" s="57"/>
      <c r="U28" s="57"/>
    </row>
    <row r="29" spans="1:21" ht="15" customHeight="1">
      <c r="A29" s="52" t="s">
        <v>207</v>
      </c>
      <c r="B29" s="52"/>
      <c r="C29" s="52" t="s">
        <v>244</v>
      </c>
      <c r="D29" s="52" t="s">
        <v>245</v>
      </c>
      <c r="E29" s="52" t="s">
        <v>15</v>
      </c>
      <c r="F29" s="52">
        <v>33049910</v>
      </c>
      <c r="G29" s="99">
        <v>0.27</v>
      </c>
      <c r="H29" s="53">
        <v>189.9</v>
      </c>
      <c r="I29" s="58">
        <v>0.4</v>
      </c>
      <c r="J29" s="53">
        <v>97.840749414519934</v>
      </c>
      <c r="K29" s="58">
        <v>0.22</v>
      </c>
      <c r="L29" s="53">
        <v>101.9174473067916</v>
      </c>
      <c r="M29" s="54">
        <v>113.7683132726976</v>
      </c>
      <c r="N29" s="53">
        <v>101.9174473067916</v>
      </c>
      <c r="O29" s="68"/>
      <c r="P29" s="57"/>
      <c r="U29" s="57"/>
    </row>
    <row r="30" spans="1:21" ht="15" customHeight="1">
      <c r="A30" s="52" t="s">
        <v>207</v>
      </c>
      <c r="B30" s="52"/>
      <c r="C30" s="52" t="s">
        <v>246</v>
      </c>
      <c r="D30" s="52" t="s">
        <v>247</v>
      </c>
      <c r="E30" s="52" t="s">
        <v>17</v>
      </c>
      <c r="F30" s="52">
        <v>33051000</v>
      </c>
      <c r="G30" s="99">
        <v>0.2</v>
      </c>
      <c r="H30" s="53">
        <v>77.900000000000006</v>
      </c>
      <c r="I30" s="58">
        <v>0.4</v>
      </c>
      <c r="J30" s="53">
        <v>48.965714285714292</v>
      </c>
      <c r="K30" s="58">
        <v>7.0000000000000007E-2</v>
      </c>
      <c r="L30" s="53">
        <v>55.642857142857146</v>
      </c>
      <c r="M30" s="54">
        <v>56.936877076411967</v>
      </c>
      <c r="N30" s="53">
        <v>52.651305683563756</v>
      </c>
      <c r="O30" s="68"/>
      <c r="P30" s="57"/>
      <c r="U30" s="57"/>
    </row>
    <row r="31" spans="1:21" ht="15" customHeight="1">
      <c r="A31" s="52" t="s">
        <v>207</v>
      </c>
      <c r="B31" s="52"/>
      <c r="C31" s="52" t="s">
        <v>248</v>
      </c>
      <c r="D31" s="52" t="s">
        <v>249</v>
      </c>
      <c r="E31" s="52" t="s">
        <v>15</v>
      </c>
      <c r="F31" s="52">
        <v>33049910</v>
      </c>
      <c r="G31" s="99">
        <v>0.27</v>
      </c>
      <c r="H31" s="53">
        <v>199.9</v>
      </c>
      <c r="I31" s="58">
        <v>0.4</v>
      </c>
      <c r="J31" s="53">
        <v>102.99297423887589</v>
      </c>
      <c r="K31" s="58">
        <v>0.22</v>
      </c>
      <c r="L31" s="53">
        <v>107.28434816549571</v>
      </c>
      <c r="M31" s="54">
        <v>119.75927237078592</v>
      </c>
      <c r="N31" s="53">
        <v>107.28434816549571</v>
      </c>
      <c r="O31" s="68"/>
      <c r="P31" s="57"/>
      <c r="U31" s="57"/>
    </row>
    <row r="32" spans="1:21" ht="15" customHeight="1">
      <c r="A32" s="52" t="s">
        <v>207</v>
      </c>
      <c r="B32" s="52"/>
      <c r="C32" s="52" t="s">
        <v>250</v>
      </c>
      <c r="D32" s="52" t="s">
        <v>251</v>
      </c>
      <c r="E32" s="52" t="s">
        <v>17</v>
      </c>
      <c r="F32" s="52">
        <v>34012010</v>
      </c>
      <c r="G32" s="99">
        <v>7.0000000000000007E-2</v>
      </c>
      <c r="H32" s="53">
        <v>49.9</v>
      </c>
      <c r="I32" s="58">
        <v>0.4</v>
      </c>
      <c r="J32" s="53">
        <v>31.36571428571429</v>
      </c>
      <c r="K32" s="58">
        <v>0.05</v>
      </c>
      <c r="L32" s="53">
        <v>35.642857142857146</v>
      </c>
      <c r="M32" s="54">
        <v>33.726574500768059</v>
      </c>
      <c r="N32" s="53">
        <v>33.726574500768059</v>
      </c>
      <c r="O32" s="68"/>
      <c r="P32" s="57"/>
      <c r="U32" s="57"/>
    </row>
    <row r="33" spans="1:21" ht="15" customHeight="1">
      <c r="A33" s="52" t="s">
        <v>207</v>
      </c>
      <c r="B33" s="52"/>
      <c r="C33" s="52" t="s">
        <v>252</v>
      </c>
      <c r="D33" s="52" t="s">
        <v>253</v>
      </c>
      <c r="E33" s="52" t="s">
        <v>17</v>
      </c>
      <c r="F33" s="52">
        <v>34012010</v>
      </c>
      <c r="G33" s="99">
        <v>7.0000000000000007E-2</v>
      </c>
      <c r="H33" s="53">
        <v>32.9</v>
      </c>
      <c r="I33" s="58">
        <v>0.4</v>
      </c>
      <c r="J33" s="53">
        <v>20.68</v>
      </c>
      <c r="K33" s="58">
        <v>0.05</v>
      </c>
      <c r="L33" s="53">
        <v>23.5</v>
      </c>
      <c r="M33" s="54">
        <v>22.236559139784948</v>
      </c>
      <c r="N33" s="53">
        <v>22.236559139784948</v>
      </c>
      <c r="O33" s="68"/>
      <c r="P33" s="57"/>
      <c r="U33" s="57"/>
    </row>
    <row r="34" spans="1:21" ht="15" customHeight="1">
      <c r="A34" s="52" t="s">
        <v>207</v>
      </c>
      <c r="B34" s="52"/>
      <c r="C34" s="52" t="s">
        <v>254</v>
      </c>
      <c r="D34" s="52" t="s">
        <v>255</v>
      </c>
      <c r="E34" s="52" t="s">
        <v>17</v>
      </c>
      <c r="F34" s="52">
        <v>3304999002</v>
      </c>
      <c r="G34" s="99">
        <v>7.0000000000000007E-2</v>
      </c>
      <c r="H34" s="53">
        <v>89.9</v>
      </c>
      <c r="I34" s="58">
        <v>0.36</v>
      </c>
      <c r="J34" s="53">
        <v>58.170588235294126</v>
      </c>
      <c r="K34" s="58">
        <v>0</v>
      </c>
      <c r="L34" s="53">
        <v>66.102941176470594</v>
      </c>
      <c r="M34" s="54">
        <v>62.54901960784315</v>
      </c>
      <c r="N34" s="53">
        <v>62.54901960784315</v>
      </c>
      <c r="O34" s="68"/>
      <c r="P34" s="57"/>
      <c r="U34" s="57"/>
    </row>
    <row r="35" spans="1:21" ht="15" customHeight="1">
      <c r="A35" s="52" t="s">
        <v>207</v>
      </c>
      <c r="B35" s="52"/>
      <c r="C35" s="52" t="s">
        <v>256</v>
      </c>
      <c r="D35" s="52" t="s">
        <v>257</v>
      </c>
      <c r="E35" s="52" t="s">
        <v>17</v>
      </c>
      <c r="F35" s="52">
        <v>3304999002</v>
      </c>
      <c r="G35" s="99">
        <v>7.0000000000000007E-2</v>
      </c>
      <c r="H35" s="53">
        <v>94.9</v>
      </c>
      <c r="I35" s="58">
        <v>0.36</v>
      </c>
      <c r="J35" s="53">
        <v>61.405882352941191</v>
      </c>
      <c r="K35" s="58">
        <v>0</v>
      </c>
      <c r="L35" s="53">
        <v>69.779411764705898</v>
      </c>
      <c r="M35" s="54">
        <v>66.02783048703354</v>
      </c>
      <c r="N35" s="53">
        <v>66.02783048703354</v>
      </c>
      <c r="O35" s="68"/>
      <c r="P35" s="57"/>
      <c r="U35" s="57"/>
    </row>
    <row r="36" spans="1:21" ht="15" customHeight="1">
      <c r="A36" s="52" t="s">
        <v>207</v>
      </c>
      <c r="B36" s="52"/>
      <c r="C36" s="52" t="s">
        <v>258</v>
      </c>
      <c r="D36" s="52" t="s">
        <v>486</v>
      </c>
      <c r="E36" s="52" t="s">
        <v>15</v>
      </c>
      <c r="F36" s="52">
        <v>33049910</v>
      </c>
      <c r="G36" s="99">
        <v>0.27</v>
      </c>
      <c r="H36" s="53">
        <v>269.89999999999998</v>
      </c>
      <c r="I36" s="58">
        <v>0.4</v>
      </c>
      <c r="J36" s="53">
        <v>139.05854800936768</v>
      </c>
      <c r="K36" s="58">
        <v>0.22</v>
      </c>
      <c r="L36" s="53">
        <v>144.85265417642466</v>
      </c>
      <c r="M36" s="54">
        <v>161.6959860574043</v>
      </c>
      <c r="N36" s="53">
        <v>144.85265417642466</v>
      </c>
      <c r="O36" s="68"/>
      <c r="P36" s="57"/>
      <c r="U36" s="57"/>
    </row>
    <row r="37" spans="1:21" ht="15" customHeight="1">
      <c r="A37" s="52" t="s">
        <v>207</v>
      </c>
      <c r="B37" s="52"/>
      <c r="C37" s="52" t="s">
        <v>259</v>
      </c>
      <c r="D37" s="52" t="s">
        <v>487</v>
      </c>
      <c r="E37" s="52" t="s">
        <v>15</v>
      </c>
      <c r="F37" s="52">
        <v>33049910</v>
      </c>
      <c r="G37" s="99">
        <v>0.27</v>
      </c>
      <c r="H37" s="53">
        <v>199.9</v>
      </c>
      <c r="I37" s="58">
        <v>0.4</v>
      </c>
      <c r="J37" s="53">
        <v>102.99297423887589</v>
      </c>
      <c r="K37" s="58">
        <v>0.22</v>
      </c>
      <c r="L37" s="53">
        <v>107.28434816549571</v>
      </c>
      <c r="M37" s="54">
        <v>119.75927237078592</v>
      </c>
      <c r="N37" s="53">
        <v>107.28434816549571</v>
      </c>
      <c r="O37" s="68"/>
      <c r="P37" s="57"/>
      <c r="U37" s="57"/>
    </row>
    <row r="38" spans="1:21" ht="15" customHeight="1">
      <c r="A38" s="52" t="s">
        <v>207</v>
      </c>
      <c r="B38" s="52"/>
      <c r="C38" s="52" t="s">
        <v>260</v>
      </c>
      <c r="D38" s="52" t="s">
        <v>488</v>
      </c>
      <c r="E38" s="52" t="s">
        <v>15</v>
      </c>
      <c r="F38" s="52">
        <v>33049910</v>
      </c>
      <c r="G38" s="99">
        <v>0.27</v>
      </c>
      <c r="H38" s="53">
        <v>199</v>
      </c>
      <c r="I38" s="58">
        <v>0.4</v>
      </c>
      <c r="J38" s="53">
        <v>102.52927400468384</v>
      </c>
      <c r="K38" s="58">
        <v>0.22</v>
      </c>
      <c r="L38" s="53">
        <v>106.80132708821233</v>
      </c>
      <c r="M38" s="54">
        <v>119.22008605195796</v>
      </c>
      <c r="N38" s="53">
        <v>106.80132708821233</v>
      </c>
      <c r="O38" s="68"/>
      <c r="P38" s="57"/>
      <c r="U38" s="57"/>
    </row>
    <row r="39" spans="1:21" ht="15" customHeight="1">
      <c r="A39" s="52" t="s">
        <v>207</v>
      </c>
      <c r="B39" s="52"/>
      <c r="C39" s="52" t="s">
        <v>261</v>
      </c>
      <c r="D39" s="52" t="s">
        <v>489</v>
      </c>
      <c r="E39" s="52" t="s">
        <v>15</v>
      </c>
      <c r="F39" s="52">
        <v>33049910</v>
      </c>
      <c r="G39" s="99">
        <v>0.27</v>
      </c>
      <c r="H39" s="53">
        <v>189.9</v>
      </c>
      <c r="I39" s="58">
        <v>0.4</v>
      </c>
      <c r="J39" s="53">
        <v>97.840749414519934</v>
      </c>
      <c r="K39" s="58">
        <v>0.22</v>
      </c>
      <c r="L39" s="53">
        <v>101.9174473067916</v>
      </c>
      <c r="M39" s="54">
        <v>113.7683132726976</v>
      </c>
      <c r="N39" s="53">
        <v>101.9174473067916</v>
      </c>
      <c r="O39" s="68"/>
      <c r="P39" s="57"/>
      <c r="U39" s="57"/>
    </row>
    <row r="40" spans="1:21" ht="15" customHeight="1">
      <c r="A40" s="52" t="s">
        <v>207</v>
      </c>
      <c r="B40" s="52"/>
      <c r="C40" s="52" t="s">
        <v>262</v>
      </c>
      <c r="D40" s="52" t="s">
        <v>263</v>
      </c>
      <c r="E40" s="52" t="s">
        <v>17</v>
      </c>
      <c r="F40" s="52">
        <v>3304999002</v>
      </c>
      <c r="G40" s="99">
        <v>7.0000000000000007E-2</v>
      </c>
      <c r="H40" s="53">
        <v>89.9</v>
      </c>
      <c r="I40" s="58">
        <v>0.36</v>
      </c>
      <c r="J40" s="53">
        <v>58.170588235294126</v>
      </c>
      <c r="K40" s="58">
        <v>0</v>
      </c>
      <c r="L40" s="53">
        <v>66.102941176470594</v>
      </c>
      <c r="M40" s="54">
        <v>62.54901960784315</v>
      </c>
      <c r="N40" s="53">
        <v>62.54901960784315</v>
      </c>
      <c r="O40" s="68"/>
      <c r="P40" s="57"/>
      <c r="U40" s="57"/>
    </row>
    <row r="41" spans="1:21" ht="15" customHeight="1">
      <c r="A41" s="52" t="s">
        <v>207</v>
      </c>
      <c r="B41" s="52"/>
      <c r="C41" s="52" t="s">
        <v>264</v>
      </c>
      <c r="D41" s="52" t="s">
        <v>265</v>
      </c>
      <c r="E41" s="52" t="s">
        <v>15</v>
      </c>
      <c r="F41" s="52">
        <v>3304999002</v>
      </c>
      <c r="G41" s="99">
        <v>7.0000000000000007E-2</v>
      </c>
      <c r="H41" s="53">
        <v>49.9</v>
      </c>
      <c r="I41" s="58">
        <v>0.36</v>
      </c>
      <c r="J41" s="53">
        <v>32.288235294117648</v>
      </c>
      <c r="K41" s="58">
        <v>0</v>
      </c>
      <c r="L41" s="53">
        <v>33.633578431372548</v>
      </c>
      <c r="M41" s="54">
        <v>34.718532574320051</v>
      </c>
      <c r="N41" s="53">
        <v>33.633578431372548</v>
      </c>
      <c r="O41" s="68"/>
      <c r="P41" s="57"/>
      <c r="U41" s="57"/>
    </row>
    <row r="42" spans="1:21" ht="15" customHeight="1">
      <c r="A42" s="52" t="s">
        <v>207</v>
      </c>
      <c r="B42" s="52"/>
      <c r="C42" s="52" t="s">
        <v>266</v>
      </c>
      <c r="D42" s="52" t="s">
        <v>267</v>
      </c>
      <c r="E42" s="52" t="s">
        <v>17</v>
      </c>
      <c r="F42" s="52">
        <v>34012010</v>
      </c>
      <c r="G42" s="99">
        <v>7.0000000000000007E-2</v>
      </c>
      <c r="H42" s="53">
        <v>49.9</v>
      </c>
      <c r="I42" s="58">
        <v>0.4</v>
      </c>
      <c r="J42" s="53">
        <v>31.36571428571429</v>
      </c>
      <c r="K42" s="58">
        <v>0.05</v>
      </c>
      <c r="L42" s="53">
        <v>35.642857142857146</v>
      </c>
      <c r="M42" s="54">
        <v>33.726574500768059</v>
      </c>
      <c r="N42" s="53">
        <v>33.726574500768059</v>
      </c>
      <c r="O42" s="68"/>
      <c r="P42" s="57"/>
      <c r="U42" s="57"/>
    </row>
    <row r="43" spans="1:21" ht="15" customHeight="1">
      <c r="A43" s="52" t="s">
        <v>207</v>
      </c>
      <c r="B43" s="52"/>
      <c r="C43" s="52" t="s">
        <v>268</v>
      </c>
      <c r="D43" s="52" t="s">
        <v>269</v>
      </c>
      <c r="E43" s="52" t="s">
        <v>17</v>
      </c>
      <c r="F43" s="52">
        <v>3304999002</v>
      </c>
      <c r="G43" s="99">
        <v>7.0000000000000007E-2</v>
      </c>
      <c r="H43" s="53">
        <v>49.9</v>
      </c>
      <c r="I43" s="58">
        <v>0.36</v>
      </c>
      <c r="J43" s="53">
        <v>32.288235294117648</v>
      </c>
      <c r="K43" s="58">
        <v>0</v>
      </c>
      <c r="L43" s="53">
        <v>36.691176470588239</v>
      </c>
      <c r="M43" s="54">
        <v>34.718532574320051</v>
      </c>
      <c r="N43" s="53">
        <v>34.718532574320051</v>
      </c>
      <c r="O43" s="68"/>
      <c r="P43" s="57"/>
      <c r="U43" s="57"/>
    </row>
    <row r="44" spans="1:21" ht="15" customHeight="1">
      <c r="A44" s="52" t="s">
        <v>207</v>
      </c>
      <c r="B44" s="52"/>
      <c r="C44" s="52" t="s">
        <v>270</v>
      </c>
      <c r="D44" s="52" t="s">
        <v>366</v>
      </c>
      <c r="E44" s="52" t="s">
        <v>17</v>
      </c>
      <c r="F44" s="52">
        <v>3304999002</v>
      </c>
      <c r="G44" s="99">
        <v>7.0000000000000007E-2</v>
      </c>
      <c r="H44" s="53">
        <v>39.9</v>
      </c>
      <c r="I44" s="58">
        <v>0.36</v>
      </c>
      <c r="J44" s="53">
        <v>25.817647058823532</v>
      </c>
      <c r="K44" s="58">
        <v>0</v>
      </c>
      <c r="L44" s="53">
        <v>29.338235294117649</v>
      </c>
      <c r="M44" s="54">
        <v>27.760910815939283</v>
      </c>
      <c r="N44" s="53">
        <v>27.760910815939283</v>
      </c>
      <c r="O44" s="68"/>
      <c r="P44" s="57"/>
      <c r="U44" s="57"/>
    </row>
    <row r="45" spans="1:21" ht="15" customHeight="1">
      <c r="A45" s="52" t="s">
        <v>207</v>
      </c>
      <c r="B45" s="52"/>
      <c r="C45" s="52" t="s">
        <v>271</v>
      </c>
      <c r="D45" s="52" t="s">
        <v>490</v>
      </c>
      <c r="E45" s="52" t="s">
        <v>17</v>
      </c>
      <c r="F45" s="52">
        <v>3304999002</v>
      </c>
      <c r="G45" s="99">
        <v>7.0000000000000007E-2</v>
      </c>
      <c r="H45" s="53">
        <v>89.9</v>
      </c>
      <c r="I45" s="58">
        <v>0.36</v>
      </c>
      <c r="J45" s="53">
        <v>58.170588235294126</v>
      </c>
      <c r="K45" s="58">
        <v>0</v>
      </c>
      <c r="L45" s="53">
        <v>66.102941176470594</v>
      </c>
      <c r="M45" s="54">
        <v>62.54901960784315</v>
      </c>
      <c r="N45" s="53">
        <v>62.54901960784315</v>
      </c>
      <c r="O45" s="68"/>
      <c r="P45" s="57"/>
      <c r="U45" s="57"/>
    </row>
    <row r="46" spans="1:21" ht="15" customHeight="1">
      <c r="A46" s="52" t="s">
        <v>207</v>
      </c>
      <c r="B46" s="52"/>
      <c r="C46" s="52" t="s">
        <v>272</v>
      </c>
      <c r="D46" s="52" t="s">
        <v>491</v>
      </c>
      <c r="E46" s="52" t="s">
        <v>15</v>
      </c>
      <c r="F46" s="52">
        <v>33049910</v>
      </c>
      <c r="G46" s="99">
        <v>0.27</v>
      </c>
      <c r="H46" s="53">
        <v>109.9</v>
      </c>
      <c r="I46" s="58">
        <v>0.4</v>
      </c>
      <c r="J46" s="53">
        <v>56.622950819672141</v>
      </c>
      <c r="K46" s="58">
        <v>0.22</v>
      </c>
      <c r="L46" s="53">
        <v>58.982240437158481</v>
      </c>
      <c r="M46" s="54">
        <v>65.840640487990868</v>
      </c>
      <c r="N46" s="53">
        <v>58.982240437158481</v>
      </c>
      <c r="O46" s="68"/>
      <c r="P46" s="57"/>
      <c r="U46" s="57"/>
    </row>
    <row r="47" spans="1:21" ht="15" customHeight="1">
      <c r="A47" s="52" t="s">
        <v>207</v>
      </c>
      <c r="B47" s="52"/>
      <c r="C47" s="52" t="s">
        <v>648</v>
      </c>
      <c r="D47" s="52" t="s">
        <v>491</v>
      </c>
      <c r="E47" s="52" t="s">
        <v>15</v>
      </c>
      <c r="F47" s="52">
        <v>33049910</v>
      </c>
      <c r="G47" s="99">
        <v>0.27</v>
      </c>
      <c r="H47" s="53">
        <v>99.9</v>
      </c>
      <c r="I47" s="58">
        <v>0.4</v>
      </c>
      <c r="J47" s="53">
        <v>51.470725995316165</v>
      </c>
      <c r="K47" s="58">
        <v>0.22</v>
      </c>
      <c r="L47" s="53">
        <v>53.615339578454339</v>
      </c>
      <c r="M47" s="54">
        <v>59.849681389902521</v>
      </c>
      <c r="N47" s="53">
        <v>53.615339578454339</v>
      </c>
      <c r="O47" s="68"/>
      <c r="P47" s="57"/>
      <c r="U47" s="57"/>
    </row>
    <row r="48" spans="1:21" ht="15" customHeight="1">
      <c r="A48" s="52" t="s">
        <v>207</v>
      </c>
      <c r="B48" s="52"/>
      <c r="C48" s="52" t="s">
        <v>273</v>
      </c>
      <c r="D48" s="52" t="s">
        <v>274</v>
      </c>
      <c r="E48" s="52" t="s">
        <v>17</v>
      </c>
      <c r="F48" s="52">
        <v>34012010</v>
      </c>
      <c r="G48" s="99">
        <v>7.0000000000000007E-2</v>
      </c>
      <c r="H48" s="53">
        <v>32.9</v>
      </c>
      <c r="I48" s="58">
        <v>0.4</v>
      </c>
      <c r="J48" s="53">
        <v>20.68</v>
      </c>
      <c r="K48" s="58">
        <v>0.05</v>
      </c>
      <c r="L48" s="53">
        <v>23.5</v>
      </c>
      <c r="M48" s="54">
        <v>22.236559139784948</v>
      </c>
      <c r="N48" s="53">
        <v>22.236559139784948</v>
      </c>
      <c r="O48" s="68"/>
      <c r="P48" s="57"/>
      <c r="U48" s="57"/>
    </row>
    <row r="49" spans="1:21" ht="15" customHeight="1">
      <c r="A49" s="52" t="s">
        <v>207</v>
      </c>
      <c r="B49" s="52"/>
      <c r="C49" s="52" t="s">
        <v>275</v>
      </c>
      <c r="D49" s="52" t="s">
        <v>276</v>
      </c>
      <c r="E49" s="52" t="s">
        <v>17</v>
      </c>
      <c r="F49" s="52">
        <v>3304999002</v>
      </c>
      <c r="G49" s="99">
        <v>7.0000000000000007E-2</v>
      </c>
      <c r="H49" s="53">
        <v>49.9</v>
      </c>
      <c r="I49" s="58">
        <v>0.36</v>
      </c>
      <c r="J49" s="53">
        <v>32.288235294117648</v>
      </c>
      <c r="K49" s="58">
        <v>0</v>
      </c>
      <c r="L49" s="53">
        <v>36.691176470588239</v>
      </c>
      <c r="M49" s="54">
        <v>34.718532574320051</v>
      </c>
      <c r="N49" s="53">
        <v>34.718532574320051</v>
      </c>
      <c r="O49" s="68"/>
      <c r="P49" s="57"/>
      <c r="U49" s="57"/>
    </row>
    <row r="50" spans="1:21" ht="15" customHeight="1">
      <c r="A50" s="52" t="s">
        <v>207</v>
      </c>
      <c r="B50" s="52"/>
      <c r="C50" s="52" t="s">
        <v>277</v>
      </c>
      <c r="D50" s="52" t="s">
        <v>278</v>
      </c>
      <c r="E50" s="52" t="s">
        <v>17</v>
      </c>
      <c r="F50" s="52">
        <v>3304999002</v>
      </c>
      <c r="G50" s="99">
        <v>7.0000000000000007E-2</v>
      </c>
      <c r="H50" s="53">
        <v>75.900000000000006</v>
      </c>
      <c r="I50" s="58">
        <v>0.36</v>
      </c>
      <c r="J50" s="53">
        <v>49.111764705882365</v>
      </c>
      <c r="K50" s="58">
        <v>0</v>
      </c>
      <c r="L50" s="53">
        <v>55.808823529411775</v>
      </c>
      <c r="M50" s="54">
        <v>52.808349146110075</v>
      </c>
      <c r="N50" s="53">
        <v>52.808349146110075</v>
      </c>
      <c r="O50" s="68"/>
      <c r="P50" s="57"/>
      <c r="U50" s="57"/>
    </row>
    <row r="51" spans="1:21" ht="15" customHeight="1">
      <c r="A51" s="52" t="s">
        <v>207</v>
      </c>
      <c r="B51" s="52"/>
      <c r="C51" s="52" t="s">
        <v>279</v>
      </c>
      <c r="D51" s="52" t="s">
        <v>492</v>
      </c>
      <c r="E51" s="52" t="s">
        <v>17</v>
      </c>
      <c r="F51" s="52">
        <v>3304999002</v>
      </c>
      <c r="G51" s="99">
        <v>7.0000000000000007E-2</v>
      </c>
      <c r="H51" s="53">
        <v>89.9</v>
      </c>
      <c r="I51" s="58">
        <v>0.36</v>
      </c>
      <c r="J51" s="53">
        <v>58.170588235294126</v>
      </c>
      <c r="K51" s="58">
        <v>0</v>
      </c>
      <c r="L51" s="53">
        <v>66.102941176470594</v>
      </c>
      <c r="M51" s="54">
        <v>62.54901960784315</v>
      </c>
      <c r="N51" s="53">
        <v>62.54901960784315</v>
      </c>
      <c r="O51" s="68"/>
      <c r="P51" s="57"/>
      <c r="U51" s="57"/>
    </row>
    <row r="52" spans="1:21" ht="15" customHeight="1">
      <c r="A52" s="52" t="s">
        <v>207</v>
      </c>
      <c r="B52" s="52"/>
      <c r="C52" s="52" t="s">
        <v>280</v>
      </c>
      <c r="D52" s="52" t="s">
        <v>281</v>
      </c>
      <c r="E52" s="52" t="s">
        <v>17</v>
      </c>
      <c r="F52" s="52">
        <v>3304999002</v>
      </c>
      <c r="G52" s="99">
        <v>7.0000000000000007E-2</v>
      </c>
      <c r="H52" s="53">
        <v>74.900000000000006</v>
      </c>
      <c r="I52" s="58">
        <v>0.36</v>
      </c>
      <c r="J52" s="53">
        <v>48.464705882352952</v>
      </c>
      <c r="K52" s="58">
        <v>0</v>
      </c>
      <c r="L52" s="53">
        <v>55.073529411764717</v>
      </c>
      <c r="M52" s="54">
        <v>52.112586970271998</v>
      </c>
      <c r="N52" s="53">
        <v>52.112586970271998</v>
      </c>
      <c r="O52" s="68"/>
      <c r="P52" s="57"/>
      <c r="U52" s="57"/>
    </row>
    <row r="53" spans="1:21" ht="15" customHeight="1">
      <c r="A53" s="52" t="s">
        <v>207</v>
      </c>
      <c r="B53" s="52"/>
      <c r="C53" s="52" t="s">
        <v>282</v>
      </c>
      <c r="D53" s="52" t="s">
        <v>283</v>
      </c>
      <c r="E53" s="52" t="s">
        <v>17</v>
      </c>
      <c r="F53" s="52">
        <v>3304999002</v>
      </c>
      <c r="G53" s="99">
        <v>7.0000000000000007E-2</v>
      </c>
      <c r="H53" s="53">
        <v>59.9</v>
      </c>
      <c r="I53" s="58">
        <v>0.36</v>
      </c>
      <c r="J53" s="53">
        <v>38.758823529411764</v>
      </c>
      <c r="K53" s="58">
        <v>0</v>
      </c>
      <c r="L53" s="53">
        <v>44.044117647058819</v>
      </c>
      <c r="M53" s="54">
        <v>41.676154332700825</v>
      </c>
      <c r="N53" s="53">
        <v>41.676154332700825</v>
      </c>
      <c r="O53" s="68"/>
      <c r="P53" s="57"/>
      <c r="U53" s="57"/>
    </row>
    <row r="54" spans="1:21" ht="15" customHeight="1">
      <c r="A54" s="52" t="s">
        <v>207</v>
      </c>
      <c r="B54" s="52"/>
      <c r="C54" s="52" t="s">
        <v>284</v>
      </c>
      <c r="D54" s="52" t="s">
        <v>285</v>
      </c>
      <c r="E54" s="52" t="s">
        <v>15</v>
      </c>
      <c r="F54" s="52">
        <v>3304999002</v>
      </c>
      <c r="G54" s="99">
        <v>7.0000000000000007E-2</v>
      </c>
      <c r="H54" s="53">
        <v>85.9</v>
      </c>
      <c r="I54" s="58">
        <v>0.36</v>
      </c>
      <c r="J54" s="53">
        <v>55.582352941176481</v>
      </c>
      <c r="K54" s="58">
        <v>0</v>
      </c>
      <c r="L54" s="53">
        <v>57.898284313725505</v>
      </c>
      <c r="M54" s="54">
        <v>59.765970904490842</v>
      </c>
      <c r="N54" s="53">
        <v>57.898284313725505</v>
      </c>
      <c r="O54" s="68"/>
      <c r="P54" s="57"/>
      <c r="U54" s="57"/>
    </row>
    <row r="55" spans="1:21" ht="15" customHeight="1">
      <c r="A55" s="52" t="s">
        <v>207</v>
      </c>
      <c r="B55" s="52"/>
      <c r="C55" s="52" t="s">
        <v>286</v>
      </c>
      <c r="D55" s="52" t="s">
        <v>287</v>
      </c>
      <c r="E55" s="52" t="s">
        <v>17</v>
      </c>
      <c r="F55" s="52">
        <v>3304999002</v>
      </c>
      <c r="G55" s="99">
        <v>7.0000000000000007E-2</v>
      </c>
      <c r="H55" s="53">
        <v>53.9</v>
      </c>
      <c r="I55" s="58">
        <v>0.36</v>
      </c>
      <c r="J55" s="53">
        <v>34.876470588235293</v>
      </c>
      <c r="K55" s="58">
        <v>0</v>
      </c>
      <c r="L55" s="53">
        <v>39.632352941176471</v>
      </c>
      <c r="M55" s="54">
        <v>37.501581277672358</v>
      </c>
      <c r="N55" s="53">
        <v>37.501581277672358</v>
      </c>
      <c r="O55" s="68"/>
      <c r="P55" s="57"/>
      <c r="U55" s="57"/>
    </row>
    <row r="56" spans="1:21" ht="15" customHeight="1">
      <c r="A56" s="52" t="s">
        <v>207</v>
      </c>
      <c r="B56" s="52"/>
      <c r="C56" s="52" t="s">
        <v>288</v>
      </c>
      <c r="D56" s="52" t="s">
        <v>289</v>
      </c>
      <c r="E56" s="52" t="s">
        <v>17</v>
      </c>
      <c r="F56" s="52">
        <v>3304999002</v>
      </c>
      <c r="G56" s="99">
        <v>7.0000000000000007E-2</v>
      </c>
      <c r="H56" s="53">
        <v>53.9</v>
      </c>
      <c r="I56" s="58">
        <v>0.36</v>
      </c>
      <c r="J56" s="53">
        <v>34.876470588235293</v>
      </c>
      <c r="K56" s="58">
        <v>0</v>
      </c>
      <c r="L56" s="53">
        <v>39.632352941176471</v>
      </c>
      <c r="M56" s="54">
        <v>37.501581277672358</v>
      </c>
      <c r="N56" s="53">
        <v>37.501581277672358</v>
      </c>
      <c r="O56" s="68"/>
      <c r="P56" s="57"/>
      <c r="U56" s="57"/>
    </row>
    <row r="57" spans="1:21" ht="15" customHeight="1">
      <c r="A57" s="52" t="s">
        <v>207</v>
      </c>
      <c r="B57" s="52"/>
      <c r="C57" s="52" t="s">
        <v>290</v>
      </c>
      <c r="D57" s="52" t="s">
        <v>291</v>
      </c>
      <c r="E57" s="52" t="s">
        <v>17</v>
      </c>
      <c r="F57" s="52">
        <v>3304999002</v>
      </c>
      <c r="G57" s="99">
        <v>7.0000000000000007E-2</v>
      </c>
      <c r="H57" s="53">
        <v>53.9</v>
      </c>
      <c r="I57" s="58">
        <v>0.36</v>
      </c>
      <c r="J57" s="53">
        <v>34.876470588235293</v>
      </c>
      <c r="K57" s="58">
        <v>0</v>
      </c>
      <c r="L57" s="53">
        <v>39.632352941176471</v>
      </c>
      <c r="M57" s="54">
        <v>37.501581277672358</v>
      </c>
      <c r="N57" s="53">
        <v>37.501581277672358</v>
      </c>
      <c r="O57" s="68"/>
      <c r="P57" s="57"/>
      <c r="U57" s="57"/>
    </row>
    <row r="58" spans="1:21" ht="15" customHeight="1">
      <c r="A58" s="52" t="s">
        <v>207</v>
      </c>
      <c r="B58" s="52" t="s">
        <v>292</v>
      </c>
      <c r="C58" s="52" t="s">
        <v>293</v>
      </c>
      <c r="D58" s="52" t="s">
        <v>493</v>
      </c>
      <c r="E58" s="52" t="s">
        <v>17</v>
      </c>
      <c r="F58" s="52">
        <v>3304999002</v>
      </c>
      <c r="G58" s="99">
        <v>7.0000000000000007E-2</v>
      </c>
      <c r="H58" s="53">
        <v>84.9</v>
      </c>
      <c r="I58" s="58">
        <v>0.36</v>
      </c>
      <c r="J58" s="53">
        <v>54.935294117647068</v>
      </c>
      <c r="K58" s="58">
        <v>0</v>
      </c>
      <c r="L58" s="53">
        <v>62.426470588235304</v>
      </c>
      <c r="M58" s="54">
        <v>59.070208728652766</v>
      </c>
      <c r="N58" s="53">
        <v>59.070208728652766</v>
      </c>
      <c r="O58" s="68"/>
      <c r="P58" s="57"/>
      <c r="U58" s="57"/>
    </row>
    <row r="59" spans="1:21" ht="15" customHeight="1">
      <c r="A59" s="52" t="s">
        <v>207</v>
      </c>
      <c r="B59" s="52" t="s">
        <v>294</v>
      </c>
      <c r="C59" s="52" t="s">
        <v>407</v>
      </c>
      <c r="D59" s="52" t="s">
        <v>494</v>
      </c>
      <c r="E59" s="52" t="s">
        <v>17</v>
      </c>
      <c r="F59" s="52">
        <v>33049910</v>
      </c>
      <c r="G59" s="99">
        <v>0.27</v>
      </c>
      <c r="H59" s="53">
        <v>34.9</v>
      </c>
      <c r="I59" s="58">
        <v>0.4</v>
      </c>
      <c r="J59" s="53">
        <v>17.981264637002344</v>
      </c>
      <c r="K59" s="58">
        <v>0.22</v>
      </c>
      <c r="L59" s="53">
        <v>20.433255269320846</v>
      </c>
      <c r="M59" s="54">
        <v>20.908447252328308</v>
      </c>
      <c r="N59" s="53">
        <v>19.334693158067036</v>
      </c>
      <c r="O59" s="68"/>
      <c r="P59" s="57"/>
      <c r="U59" s="57"/>
    </row>
    <row r="60" spans="1:21" ht="15" customHeight="1">
      <c r="A60" s="52" t="s">
        <v>207</v>
      </c>
      <c r="B60" s="52" t="s">
        <v>295</v>
      </c>
      <c r="C60" s="52" t="s">
        <v>296</v>
      </c>
      <c r="D60" s="52" t="s">
        <v>495</v>
      </c>
      <c r="E60" s="52" t="s">
        <v>15</v>
      </c>
      <c r="F60" s="52">
        <v>33049910</v>
      </c>
      <c r="G60" s="99">
        <v>0.27</v>
      </c>
      <c r="H60" s="53">
        <v>129.9</v>
      </c>
      <c r="I60" s="58">
        <v>0.4</v>
      </c>
      <c r="J60" s="53">
        <v>66.927400468384079</v>
      </c>
      <c r="K60" s="58">
        <v>0.22</v>
      </c>
      <c r="L60" s="53">
        <v>69.71604215456675</v>
      </c>
      <c r="M60" s="54">
        <v>77.822558684167532</v>
      </c>
      <c r="N60" s="53">
        <v>69.71604215456675</v>
      </c>
      <c r="O60" s="68"/>
      <c r="P60" s="57"/>
      <c r="U60" s="57"/>
    </row>
    <row r="61" spans="1:21" ht="15" customHeight="1">
      <c r="A61" s="52" t="s">
        <v>207</v>
      </c>
      <c r="B61" s="52" t="s">
        <v>297</v>
      </c>
      <c r="C61" s="52" t="s">
        <v>361</v>
      </c>
      <c r="D61" s="52" t="s">
        <v>408</v>
      </c>
      <c r="E61" s="52" t="s">
        <v>17</v>
      </c>
      <c r="F61" s="52">
        <v>33049910</v>
      </c>
      <c r="G61" s="99">
        <v>0.27</v>
      </c>
      <c r="H61" s="53">
        <v>34.9</v>
      </c>
      <c r="I61" s="58">
        <v>0.4</v>
      </c>
      <c r="J61" s="53">
        <v>17.981264637002344</v>
      </c>
      <c r="K61" s="58">
        <v>0.22</v>
      </c>
      <c r="L61" s="53">
        <v>20.433255269320846</v>
      </c>
      <c r="M61" s="54">
        <v>20.908447252328308</v>
      </c>
      <c r="N61" s="53">
        <v>19.334693158067036</v>
      </c>
      <c r="O61" s="68"/>
      <c r="P61" s="57"/>
      <c r="U61" s="57"/>
    </row>
    <row r="62" spans="1:21" ht="15" customHeight="1">
      <c r="A62" s="52" t="s">
        <v>207</v>
      </c>
      <c r="B62" s="52"/>
      <c r="C62" s="52" t="s">
        <v>298</v>
      </c>
      <c r="D62" s="52" t="s">
        <v>496</v>
      </c>
      <c r="E62" s="52" t="s">
        <v>15</v>
      </c>
      <c r="F62" s="52">
        <v>33049910</v>
      </c>
      <c r="G62" s="99">
        <v>0.27</v>
      </c>
      <c r="H62" s="53">
        <v>139.9</v>
      </c>
      <c r="I62" s="58">
        <v>0.4</v>
      </c>
      <c r="J62" s="53">
        <v>72.079625292740062</v>
      </c>
      <c r="K62" s="58">
        <v>0.22</v>
      </c>
      <c r="L62" s="53">
        <v>75.082943013270906</v>
      </c>
      <c r="M62" s="54">
        <v>83.813517782255886</v>
      </c>
      <c r="N62" s="53">
        <v>75.082943013270906</v>
      </c>
      <c r="O62" s="68"/>
      <c r="P62" s="57"/>
      <c r="U62" s="57"/>
    </row>
    <row r="63" spans="1:21" ht="15" customHeight="1">
      <c r="A63" s="52" t="s">
        <v>207</v>
      </c>
      <c r="B63" s="52"/>
      <c r="C63" s="52" t="s">
        <v>299</v>
      </c>
      <c r="D63" s="52" t="s">
        <v>300</v>
      </c>
      <c r="E63" s="52" t="s">
        <v>17</v>
      </c>
      <c r="F63" s="52">
        <v>3304999002</v>
      </c>
      <c r="G63" s="99">
        <v>7.0000000000000007E-2</v>
      </c>
      <c r="H63" s="53">
        <v>44.9</v>
      </c>
      <c r="I63" s="58">
        <v>0.36</v>
      </c>
      <c r="J63" s="53">
        <v>29.05294117647059</v>
      </c>
      <c r="K63" s="58">
        <v>0</v>
      </c>
      <c r="L63" s="53">
        <v>33.014705882352942</v>
      </c>
      <c r="M63" s="54">
        <v>31.239721695129667</v>
      </c>
      <c r="N63" s="53">
        <v>31.239721695129667</v>
      </c>
      <c r="O63" s="68"/>
      <c r="P63" s="57"/>
      <c r="U63" s="57"/>
    </row>
    <row r="64" spans="1:21" ht="15" customHeight="1">
      <c r="A64" s="52" t="s">
        <v>207</v>
      </c>
      <c r="B64" s="52"/>
      <c r="C64" s="52" t="s">
        <v>301</v>
      </c>
      <c r="D64" s="52" t="s">
        <v>497</v>
      </c>
      <c r="E64" s="52" t="s">
        <v>15</v>
      </c>
      <c r="F64" s="52">
        <v>33049910</v>
      </c>
      <c r="G64" s="99">
        <v>0.27</v>
      </c>
      <c r="H64" s="53">
        <v>69.900000000000006</v>
      </c>
      <c r="I64" s="58">
        <v>0.4</v>
      </c>
      <c r="J64" s="53">
        <v>36.014051522248252</v>
      </c>
      <c r="K64" s="58">
        <v>0.22</v>
      </c>
      <c r="L64" s="53">
        <v>37.514637002341928</v>
      </c>
      <c r="M64" s="54">
        <v>41.876804095637503</v>
      </c>
      <c r="N64" s="53">
        <v>37.514637002341928</v>
      </c>
      <c r="O64" s="68"/>
      <c r="P64" s="57"/>
      <c r="U64" s="57"/>
    </row>
    <row r="65" spans="1:21" ht="15" customHeight="1">
      <c r="A65" s="52" t="s">
        <v>207</v>
      </c>
      <c r="B65" s="52"/>
      <c r="C65" s="52" t="s">
        <v>302</v>
      </c>
      <c r="D65" s="52" t="s">
        <v>303</v>
      </c>
      <c r="E65" s="52" t="s">
        <v>15</v>
      </c>
      <c r="F65" s="52">
        <v>33049910</v>
      </c>
      <c r="G65" s="99">
        <v>0.27</v>
      </c>
      <c r="H65" s="53">
        <v>169.9</v>
      </c>
      <c r="I65" s="58">
        <v>0.4</v>
      </c>
      <c r="J65" s="53">
        <v>87.536299765807982</v>
      </c>
      <c r="K65" s="58">
        <v>0.22</v>
      </c>
      <c r="L65" s="53">
        <v>91.183645589383318</v>
      </c>
      <c r="M65" s="54">
        <v>101.7863950765209</v>
      </c>
      <c r="N65" s="53">
        <v>91.183645589383318</v>
      </c>
      <c r="O65" s="68"/>
      <c r="P65" s="57"/>
      <c r="U65" s="57"/>
    </row>
    <row r="66" spans="1:21" ht="15" customHeight="1">
      <c r="A66" s="52" t="s">
        <v>207</v>
      </c>
      <c r="B66" s="52"/>
      <c r="C66" s="52" t="s">
        <v>304</v>
      </c>
      <c r="D66" s="52" t="s">
        <v>498</v>
      </c>
      <c r="E66" s="52" t="s">
        <v>17</v>
      </c>
      <c r="F66" s="52">
        <v>3304999002</v>
      </c>
      <c r="G66" s="99">
        <v>7.0000000000000007E-2</v>
      </c>
      <c r="H66" s="53">
        <v>89.9</v>
      </c>
      <c r="I66" s="58">
        <v>0.36</v>
      </c>
      <c r="J66" s="53">
        <v>58.170588235294126</v>
      </c>
      <c r="K66" s="58">
        <v>0</v>
      </c>
      <c r="L66" s="53">
        <v>66.102941176470594</v>
      </c>
      <c r="M66" s="54">
        <v>62.54901960784315</v>
      </c>
      <c r="N66" s="53">
        <v>62.54901960784315</v>
      </c>
      <c r="O66" s="68"/>
      <c r="P66" s="57"/>
      <c r="U66" s="57"/>
    </row>
    <row r="67" spans="1:21" ht="15" customHeight="1">
      <c r="A67" s="52" t="s">
        <v>305</v>
      </c>
      <c r="B67" s="52"/>
      <c r="C67" s="52" t="s">
        <v>306</v>
      </c>
      <c r="D67" s="52" t="s">
        <v>307</v>
      </c>
      <c r="E67" s="52" t="s">
        <v>15</v>
      </c>
      <c r="F67" s="52">
        <v>33049910</v>
      </c>
      <c r="G67" s="99">
        <v>0.27</v>
      </c>
      <c r="H67" s="53">
        <v>329</v>
      </c>
      <c r="I67" s="58">
        <v>0.4</v>
      </c>
      <c r="J67" s="53">
        <v>169.50819672131149</v>
      </c>
      <c r="K67" s="58">
        <v>0.22</v>
      </c>
      <c r="L67" s="53">
        <v>176.57103825136613</v>
      </c>
      <c r="M67" s="54">
        <v>197.10255432710639</v>
      </c>
      <c r="N67" s="53">
        <v>176.57103825136613</v>
      </c>
      <c r="O67" s="68"/>
      <c r="P67" s="57"/>
      <c r="U67" s="57"/>
    </row>
    <row r="68" spans="1:21" ht="15" customHeight="1">
      <c r="A68" s="52" t="s">
        <v>305</v>
      </c>
      <c r="B68" s="52"/>
      <c r="C68" s="52" t="s">
        <v>370</v>
      </c>
      <c r="D68" s="52" t="s">
        <v>500</v>
      </c>
      <c r="E68" s="52" t="s">
        <v>15</v>
      </c>
      <c r="F68" s="52">
        <v>33049910</v>
      </c>
      <c r="G68" s="99">
        <v>0.27</v>
      </c>
      <c r="H68" s="53">
        <v>329</v>
      </c>
      <c r="I68" s="58">
        <v>0.4</v>
      </c>
      <c r="J68" s="53">
        <v>169.50819672131149</v>
      </c>
      <c r="K68" s="58">
        <v>0.22</v>
      </c>
      <c r="L68" s="53">
        <v>176.57103825136613</v>
      </c>
      <c r="M68" s="54">
        <v>197.10255432710639</v>
      </c>
      <c r="N68" s="53">
        <v>176.57103825136613</v>
      </c>
      <c r="O68" s="68"/>
      <c r="P68" s="57"/>
      <c r="U68" s="57"/>
    </row>
    <row r="69" spans="1:21" ht="15" customHeight="1">
      <c r="A69" s="52" t="s">
        <v>305</v>
      </c>
      <c r="B69" s="52"/>
      <c r="C69" s="52" t="s">
        <v>308</v>
      </c>
      <c r="D69" s="52" t="s">
        <v>309</v>
      </c>
      <c r="E69" s="52" t="s">
        <v>15</v>
      </c>
      <c r="F69" s="52">
        <v>33049910</v>
      </c>
      <c r="G69" s="99">
        <v>0.27</v>
      </c>
      <c r="H69" s="53">
        <v>499</v>
      </c>
      <c r="I69" s="58">
        <v>0.4</v>
      </c>
      <c r="J69" s="53">
        <v>257.09601873536303</v>
      </c>
      <c r="K69" s="58">
        <v>0.22</v>
      </c>
      <c r="L69" s="53">
        <v>267.80835284933653</v>
      </c>
      <c r="M69" s="54">
        <v>298.9488589946082</v>
      </c>
      <c r="N69" s="53">
        <v>267.80835284933653</v>
      </c>
      <c r="O69" s="68"/>
      <c r="P69" s="57"/>
      <c r="U69" s="57"/>
    </row>
    <row r="70" spans="1:21" ht="15" customHeight="1">
      <c r="A70" s="52" t="s">
        <v>305</v>
      </c>
      <c r="B70" s="52"/>
      <c r="C70" s="52" t="s">
        <v>310</v>
      </c>
      <c r="D70" s="52" t="s">
        <v>311</v>
      </c>
      <c r="E70" s="52" t="s">
        <v>15</v>
      </c>
      <c r="F70" s="52">
        <v>33049910</v>
      </c>
      <c r="G70" s="99">
        <v>0.27</v>
      </c>
      <c r="H70" s="53">
        <v>399.9</v>
      </c>
      <c r="I70" s="58">
        <v>0.4</v>
      </c>
      <c r="J70" s="53">
        <v>206.03747072599535</v>
      </c>
      <c r="K70" s="58">
        <v>0.22</v>
      </c>
      <c r="L70" s="53">
        <v>214.62236533957849</v>
      </c>
      <c r="M70" s="54">
        <v>239.57845433255272</v>
      </c>
      <c r="N70" s="53">
        <v>214.62236533957849</v>
      </c>
      <c r="O70" s="68"/>
      <c r="P70" s="57"/>
      <c r="U70" s="57"/>
    </row>
    <row r="71" spans="1:21" ht="15" customHeight="1">
      <c r="A71" s="52" t="s">
        <v>305</v>
      </c>
      <c r="B71" s="52"/>
      <c r="C71" s="52" t="s">
        <v>312</v>
      </c>
      <c r="D71" s="52" t="s">
        <v>313</v>
      </c>
      <c r="E71" s="52" t="s">
        <v>15</v>
      </c>
      <c r="F71" s="52">
        <v>33049910</v>
      </c>
      <c r="G71" s="99">
        <v>0.27</v>
      </c>
      <c r="H71" s="53">
        <v>299</v>
      </c>
      <c r="I71" s="58">
        <v>0.4</v>
      </c>
      <c r="J71" s="53">
        <v>154.05152224824357</v>
      </c>
      <c r="K71" s="58">
        <v>0.22</v>
      </c>
      <c r="L71" s="53">
        <v>160.47033567525372</v>
      </c>
      <c r="M71" s="54">
        <v>179.12967703284136</v>
      </c>
      <c r="N71" s="53">
        <v>160.47033567525372</v>
      </c>
      <c r="O71" s="68"/>
      <c r="P71" s="57"/>
      <c r="U71" s="57"/>
    </row>
    <row r="72" spans="1:21" ht="15" customHeight="1">
      <c r="A72" s="52" t="s">
        <v>305</v>
      </c>
      <c r="B72" s="52"/>
      <c r="C72" s="52" t="s">
        <v>314</v>
      </c>
      <c r="D72" s="52" t="s">
        <v>315</v>
      </c>
      <c r="E72" s="52" t="s">
        <v>15</v>
      </c>
      <c r="F72" s="52">
        <v>33049910</v>
      </c>
      <c r="G72" s="99">
        <v>0.27</v>
      </c>
      <c r="H72" s="53">
        <v>299</v>
      </c>
      <c r="I72" s="58">
        <v>0.4</v>
      </c>
      <c r="J72" s="53">
        <v>154.05152224824357</v>
      </c>
      <c r="K72" s="58">
        <v>0.22</v>
      </c>
      <c r="L72" s="53">
        <v>160.47033567525372</v>
      </c>
      <c r="M72" s="54">
        <v>179.12967703284136</v>
      </c>
      <c r="N72" s="53">
        <v>160.47033567525372</v>
      </c>
      <c r="O72" s="68"/>
      <c r="P72" s="57"/>
      <c r="U72" s="57"/>
    </row>
    <row r="73" spans="1:21" ht="15" customHeight="1">
      <c r="A73" s="52" t="s">
        <v>305</v>
      </c>
      <c r="B73" s="52"/>
      <c r="C73" s="52" t="s">
        <v>367</v>
      </c>
      <c r="D73" s="52" t="s">
        <v>501</v>
      </c>
      <c r="E73" s="52" t="s">
        <v>15</v>
      </c>
      <c r="F73" s="52">
        <v>3304999002</v>
      </c>
      <c r="G73" s="99">
        <v>7.0000000000000007E-2</v>
      </c>
      <c r="H73" s="53">
        <v>149</v>
      </c>
      <c r="I73" s="58">
        <v>0.4</v>
      </c>
      <c r="J73" s="53">
        <v>93.657142857142858</v>
      </c>
      <c r="K73" s="58">
        <v>0</v>
      </c>
      <c r="L73" s="53">
        <v>97.55952380952381</v>
      </c>
      <c r="M73" s="54">
        <v>100.70660522273427</v>
      </c>
      <c r="N73" s="53">
        <v>97.55952380952381</v>
      </c>
      <c r="O73" s="68"/>
      <c r="P73" s="57"/>
      <c r="U73" s="57"/>
    </row>
    <row r="74" spans="1:21" ht="15" customHeight="1">
      <c r="A74" s="52" t="s">
        <v>305</v>
      </c>
      <c r="B74" s="52"/>
      <c r="C74" s="52" t="s">
        <v>368</v>
      </c>
      <c r="D74" s="52" t="s">
        <v>502</v>
      </c>
      <c r="E74" s="52" t="s">
        <v>15</v>
      </c>
      <c r="F74" s="52">
        <v>3304999002</v>
      </c>
      <c r="G74" s="99">
        <v>7.0000000000000007E-2</v>
      </c>
      <c r="H74" s="53">
        <v>149</v>
      </c>
      <c r="I74" s="58">
        <v>0.4</v>
      </c>
      <c r="J74" s="53">
        <v>93.657142857142858</v>
      </c>
      <c r="K74" s="58">
        <v>0</v>
      </c>
      <c r="L74" s="53">
        <v>97.55952380952381</v>
      </c>
      <c r="M74" s="54">
        <v>100.70660522273427</v>
      </c>
      <c r="N74" s="53">
        <v>97.55952380952381</v>
      </c>
      <c r="O74" s="68"/>
      <c r="P74" s="57"/>
      <c r="U74" s="57"/>
    </row>
    <row r="75" spans="1:21" ht="15" customHeight="1">
      <c r="A75" s="52" t="s">
        <v>305</v>
      </c>
      <c r="B75" s="52"/>
      <c r="C75" s="52" t="s">
        <v>316</v>
      </c>
      <c r="D75" s="52" t="s">
        <v>317</v>
      </c>
      <c r="E75" s="52" t="s">
        <v>15</v>
      </c>
      <c r="F75" s="52">
        <v>33049910</v>
      </c>
      <c r="G75" s="99">
        <v>0.27</v>
      </c>
      <c r="H75" s="53">
        <v>239</v>
      </c>
      <c r="I75" s="58">
        <v>0.4</v>
      </c>
      <c r="J75" s="53">
        <v>123.13817330210775</v>
      </c>
      <c r="K75" s="58">
        <v>0.22</v>
      </c>
      <c r="L75" s="53">
        <v>128.2689305230289</v>
      </c>
      <c r="M75" s="54">
        <v>143.18392244431132</v>
      </c>
      <c r="N75" s="53">
        <v>128.2689305230289</v>
      </c>
      <c r="O75" s="68"/>
      <c r="P75" s="57"/>
      <c r="U75" s="57"/>
    </row>
    <row r="76" spans="1:21" ht="15" customHeight="1">
      <c r="A76" s="52" t="s">
        <v>305</v>
      </c>
      <c r="B76" s="52"/>
      <c r="C76" s="52" t="s">
        <v>318</v>
      </c>
      <c r="D76" s="52" t="s">
        <v>503</v>
      </c>
      <c r="E76" s="52" t="s">
        <v>15</v>
      </c>
      <c r="F76" s="52">
        <v>33049910</v>
      </c>
      <c r="G76" s="99">
        <v>0.27</v>
      </c>
      <c r="H76" s="53">
        <v>699</v>
      </c>
      <c r="I76" s="58">
        <v>0.4</v>
      </c>
      <c r="J76" s="53">
        <v>360.14051522248246</v>
      </c>
      <c r="K76" s="58">
        <v>0.22</v>
      </c>
      <c r="L76" s="53">
        <v>375.14637002341925</v>
      </c>
      <c r="M76" s="54">
        <v>418.76804095637499</v>
      </c>
      <c r="N76" s="53">
        <v>375.14637002341925</v>
      </c>
      <c r="O76" s="68"/>
      <c r="P76" s="57"/>
      <c r="U76" s="57"/>
    </row>
    <row r="77" spans="1:21" ht="15" customHeight="1">
      <c r="A77" s="52" t="s">
        <v>305</v>
      </c>
      <c r="B77" s="52"/>
      <c r="C77" s="52" t="s">
        <v>319</v>
      </c>
      <c r="D77" s="52" t="s">
        <v>504</v>
      </c>
      <c r="E77" s="52" t="s">
        <v>17</v>
      </c>
      <c r="F77" s="52">
        <v>34012010</v>
      </c>
      <c r="G77" s="99">
        <v>7.0000000000000007E-2</v>
      </c>
      <c r="H77" s="53">
        <v>49.9</v>
      </c>
      <c r="I77" s="58">
        <v>0.4</v>
      </c>
      <c r="J77" s="53">
        <v>31.36571428571429</v>
      </c>
      <c r="K77" s="58">
        <v>0.05</v>
      </c>
      <c r="L77" s="53">
        <v>35.642857142857146</v>
      </c>
      <c r="M77" s="54">
        <v>33.726574500768059</v>
      </c>
      <c r="N77" s="53">
        <v>33.726574500768059</v>
      </c>
      <c r="O77" s="68"/>
      <c r="P77" s="57"/>
      <c r="U77" s="57"/>
    </row>
    <row r="78" spans="1:21" ht="15" customHeight="1">
      <c r="A78" s="52" t="s">
        <v>305</v>
      </c>
      <c r="B78" s="52"/>
      <c r="C78" s="52" t="s">
        <v>320</v>
      </c>
      <c r="D78" s="52" t="s">
        <v>505</v>
      </c>
      <c r="E78" s="52" t="s">
        <v>15</v>
      </c>
      <c r="F78" s="52">
        <v>33049910</v>
      </c>
      <c r="G78" s="99">
        <v>0.27</v>
      </c>
      <c r="H78" s="53">
        <v>399</v>
      </c>
      <c r="I78" s="58">
        <v>0.4</v>
      </c>
      <c r="J78" s="53">
        <v>205.57377049180329</v>
      </c>
      <c r="K78" s="58">
        <v>0.22</v>
      </c>
      <c r="L78" s="53">
        <v>214.13934426229511</v>
      </c>
      <c r="M78" s="54">
        <v>239.03926801372475</v>
      </c>
      <c r="N78" s="53">
        <v>214.13934426229511</v>
      </c>
      <c r="O78" s="68"/>
      <c r="P78" s="57"/>
      <c r="U78" s="57"/>
    </row>
    <row r="79" spans="1:21" ht="15" customHeight="1">
      <c r="A79" s="52" t="s">
        <v>305</v>
      </c>
      <c r="B79" s="52" t="s">
        <v>321</v>
      </c>
      <c r="C79" s="52" t="s">
        <v>322</v>
      </c>
      <c r="D79" s="52" t="s">
        <v>409</v>
      </c>
      <c r="E79" s="52" t="s">
        <v>15</v>
      </c>
      <c r="F79" s="52">
        <v>33049910</v>
      </c>
      <c r="G79" s="99">
        <v>0.27</v>
      </c>
      <c r="H79" s="53">
        <v>279</v>
      </c>
      <c r="I79" s="58">
        <v>0.4</v>
      </c>
      <c r="J79" s="53">
        <v>143.74707259953163</v>
      </c>
      <c r="K79" s="58">
        <v>0.22</v>
      </c>
      <c r="L79" s="53">
        <v>149.73653395784547</v>
      </c>
      <c r="M79" s="54">
        <v>167.14775883666471</v>
      </c>
      <c r="N79" s="53">
        <v>149.73653395784547</v>
      </c>
      <c r="O79" s="68"/>
      <c r="P79" s="57"/>
      <c r="U79" s="57"/>
    </row>
    <row r="80" spans="1:21" ht="15" customHeight="1">
      <c r="A80" s="52" t="s">
        <v>305</v>
      </c>
      <c r="B80" s="52"/>
      <c r="C80" s="52" t="s">
        <v>323</v>
      </c>
      <c r="D80" s="52" t="s">
        <v>324</v>
      </c>
      <c r="E80" s="52" t="s">
        <v>15</v>
      </c>
      <c r="F80" s="52">
        <v>33049910</v>
      </c>
      <c r="G80" s="99">
        <v>0.27</v>
      </c>
      <c r="H80" s="53">
        <v>459</v>
      </c>
      <c r="I80" s="58">
        <v>0.4</v>
      </c>
      <c r="J80" s="53">
        <v>236.48711943793913</v>
      </c>
      <c r="K80" s="58">
        <v>0.22</v>
      </c>
      <c r="L80" s="53">
        <v>246.34074941451993</v>
      </c>
      <c r="M80" s="54">
        <v>274.98502260225479</v>
      </c>
      <c r="N80" s="53">
        <v>246.34074941451993</v>
      </c>
      <c r="O80" s="68"/>
      <c r="P80" s="57"/>
      <c r="U80" s="57"/>
    </row>
    <row r="81" spans="1:21" ht="15" customHeight="1">
      <c r="A81" s="52" t="s">
        <v>305</v>
      </c>
      <c r="B81" s="52"/>
      <c r="C81" s="52" t="s">
        <v>371</v>
      </c>
      <c r="D81" s="52" t="s">
        <v>324</v>
      </c>
      <c r="E81" s="52" t="s">
        <v>15</v>
      </c>
      <c r="F81" s="52">
        <v>33049910</v>
      </c>
      <c r="G81" s="99">
        <v>0.27</v>
      </c>
      <c r="H81" s="53">
        <v>459</v>
      </c>
      <c r="I81" s="58">
        <v>0.4</v>
      </c>
      <c r="J81" s="53">
        <v>236.48711943793913</v>
      </c>
      <c r="K81" s="58">
        <v>0.22</v>
      </c>
      <c r="L81" s="53">
        <v>246.34074941451993</v>
      </c>
      <c r="M81" s="54">
        <v>274.98502260225479</v>
      </c>
      <c r="N81" s="53">
        <v>246.34074941451993</v>
      </c>
      <c r="O81" s="68"/>
      <c r="P81" s="57"/>
      <c r="U81" s="57"/>
    </row>
    <row r="82" spans="1:21" ht="15" customHeight="1">
      <c r="A82" s="52" t="s">
        <v>305</v>
      </c>
      <c r="B82" s="52"/>
      <c r="C82" s="52" t="s">
        <v>325</v>
      </c>
      <c r="D82" s="52" t="s">
        <v>506</v>
      </c>
      <c r="E82" s="52" t="s">
        <v>15</v>
      </c>
      <c r="F82" s="52">
        <v>33049910</v>
      </c>
      <c r="G82" s="99">
        <v>0.27</v>
      </c>
      <c r="H82" s="53">
        <v>499</v>
      </c>
      <c r="I82" s="58">
        <v>0.4</v>
      </c>
      <c r="J82" s="53">
        <v>257.09601873536303</v>
      </c>
      <c r="K82" s="58">
        <v>0.22</v>
      </c>
      <c r="L82" s="53">
        <v>267.80835284933653</v>
      </c>
      <c r="M82" s="54">
        <v>298.9488589946082</v>
      </c>
      <c r="N82" s="53">
        <v>267.80835284933653</v>
      </c>
      <c r="O82" s="68"/>
      <c r="P82" s="57"/>
      <c r="U82" s="57"/>
    </row>
    <row r="83" spans="1:21" ht="15" customHeight="1">
      <c r="A83" s="52" t="s">
        <v>305</v>
      </c>
      <c r="B83" s="52"/>
      <c r="C83" s="52" t="s">
        <v>326</v>
      </c>
      <c r="D83" s="52" t="s">
        <v>327</v>
      </c>
      <c r="E83" s="52" t="s">
        <v>15</v>
      </c>
      <c r="F83" s="52">
        <v>33049910</v>
      </c>
      <c r="G83" s="99">
        <v>0.27</v>
      </c>
      <c r="H83" s="53">
        <v>369</v>
      </c>
      <c r="I83" s="58">
        <v>0.4</v>
      </c>
      <c r="J83" s="53">
        <v>190.1170960187354</v>
      </c>
      <c r="K83" s="58">
        <v>0.22</v>
      </c>
      <c r="L83" s="53">
        <v>198.0386416861827</v>
      </c>
      <c r="M83" s="53">
        <v>221.06639071945978</v>
      </c>
      <c r="N83" s="53">
        <v>198.0386416861827</v>
      </c>
      <c r="O83" s="68"/>
      <c r="P83" s="57"/>
      <c r="U83" s="57"/>
    </row>
    <row r="84" spans="1:21" ht="15" customHeight="1">
      <c r="A84" s="52" t="s">
        <v>328</v>
      </c>
      <c r="B84" s="52" t="s">
        <v>13</v>
      </c>
      <c r="C84" s="52">
        <v>17215556</v>
      </c>
      <c r="D84" s="52" t="s">
        <v>507</v>
      </c>
      <c r="E84" s="52" t="s">
        <v>15</v>
      </c>
      <c r="F84" s="52">
        <v>33049910</v>
      </c>
      <c r="G84" s="99">
        <v>0.27</v>
      </c>
      <c r="H84" s="53">
        <v>69.900000000000006</v>
      </c>
      <c r="I84" s="58">
        <v>0.4</v>
      </c>
      <c r="J84" s="53">
        <v>36.014051522248252</v>
      </c>
      <c r="K84" s="58">
        <v>0.22</v>
      </c>
      <c r="L84" s="53">
        <v>37.514637002341928</v>
      </c>
      <c r="M84" s="53">
        <v>41.876804095637503</v>
      </c>
      <c r="N84" s="53">
        <v>37.514637002341928</v>
      </c>
      <c r="O84" s="68"/>
      <c r="P84" s="57"/>
      <c r="U84" s="57"/>
    </row>
    <row r="85" spans="1:21" ht="15" customHeight="1">
      <c r="A85" s="52" t="s">
        <v>328</v>
      </c>
      <c r="B85" s="52"/>
      <c r="C85" s="52" t="s">
        <v>171</v>
      </c>
      <c r="D85" s="52" t="s">
        <v>172</v>
      </c>
      <c r="E85" s="52" t="s">
        <v>15</v>
      </c>
      <c r="F85" s="52">
        <v>33049910</v>
      </c>
      <c r="G85" s="99">
        <v>0.27</v>
      </c>
      <c r="H85" s="53">
        <v>84.9</v>
      </c>
      <c r="I85" s="58">
        <v>0.4</v>
      </c>
      <c r="J85" s="53">
        <v>43.742388758782212</v>
      </c>
      <c r="K85" s="58">
        <v>0.22</v>
      </c>
      <c r="L85" s="53">
        <v>45.564988290398141</v>
      </c>
      <c r="M85" s="53">
        <v>50.863242742770012</v>
      </c>
      <c r="N85" s="53">
        <v>45.564988290398141</v>
      </c>
      <c r="O85" s="68"/>
      <c r="P85" s="57"/>
      <c r="U85" s="57"/>
    </row>
    <row r="86" spans="1:21" ht="15" customHeight="1">
      <c r="A86" s="52" t="s">
        <v>328</v>
      </c>
      <c r="B86" s="52"/>
      <c r="C86" s="52" t="s">
        <v>162</v>
      </c>
      <c r="D86" s="52" t="s">
        <v>508</v>
      </c>
      <c r="E86" s="52" t="s">
        <v>15</v>
      </c>
      <c r="F86" s="52">
        <v>33049910</v>
      </c>
      <c r="G86" s="99">
        <v>0.27</v>
      </c>
      <c r="H86" s="53">
        <v>49.9</v>
      </c>
      <c r="I86" s="58">
        <v>0.4</v>
      </c>
      <c r="J86" s="53">
        <v>25.709601873536304</v>
      </c>
      <c r="K86" s="58">
        <v>0.22</v>
      </c>
      <c r="L86" s="53">
        <v>26.780835284933652</v>
      </c>
      <c r="M86" s="53">
        <v>29.894885899460817</v>
      </c>
      <c r="N86" s="53">
        <v>26.780835284933652</v>
      </c>
      <c r="O86" s="68"/>
      <c r="P86" s="57"/>
      <c r="U86" s="57"/>
    </row>
    <row r="87" spans="1:21" ht="15" customHeight="1">
      <c r="A87" s="52" t="s">
        <v>328</v>
      </c>
      <c r="B87" s="52"/>
      <c r="C87" s="52" t="s">
        <v>161</v>
      </c>
      <c r="D87" s="52" t="s">
        <v>358</v>
      </c>
      <c r="E87" s="52" t="s">
        <v>17</v>
      </c>
      <c r="F87" s="52">
        <v>34012010</v>
      </c>
      <c r="G87" s="99">
        <v>7.0000000000000007E-2</v>
      </c>
      <c r="H87" s="53">
        <v>29.9</v>
      </c>
      <c r="I87" s="58">
        <v>0.4</v>
      </c>
      <c r="J87" s="53">
        <v>18.794285714285714</v>
      </c>
      <c r="K87" s="58">
        <v>0.05</v>
      </c>
      <c r="L87" s="53">
        <v>21.357142857142858</v>
      </c>
      <c r="M87" s="53">
        <v>20.208909370199695</v>
      </c>
      <c r="N87" s="53">
        <v>20.208909370199695</v>
      </c>
      <c r="O87" s="68"/>
      <c r="P87" s="57"/>
      <c r="U87" s="57"/>
    </row>
    <row r="88" spans="1:21" ht="15" customHeight="1">
      <c r="A88" s="52" t="s">
        <v>328</v>
      </c>
      <c r="B88" s="52"/>
      <c r="C88" s="52" t="s">
        <v>41</v>
      </c>
      <c r="D88" s="52" t="s">
        <v>42</v>
      </c>
      <c r="E88" s="52" t="s">
        <v>15</v>
      </c>
      <c r="F88" s="52">
        <v>34013000</v>
      </c>
      <c r="G88" s="99">
        <v>7.0000000000000007E-2</v>
      </c>
      <c r="H88" s="53">
        <v>69.900000000000006</v>
      </c>
      <c r="I88" s="58">
        <v>0.4</v>
      </c>
      <c r="J88" s="53">
        <v>43.937142857142867</v>
      </c>
      <c r="K88" s="58">
        <v>0.1</v>
      </c>
      <c r="L88" s="53">
        <v>45.767857142857153</v>
      </c>
      <c r="M88" s="53">
        <v>47.24423963133642</v>
      </c>
      <c r="N88" s="53">
        <v>45.767857142857153</v>
      </c>
      <c r="O88" s="68"/>
      <c r="P88" s="57"/>
      <c r="U88" s="57"/>
    </row>
    <row r="89" spans="1:21" ht="15" customHeight="1">
      <c r="A89" s="52" t="s">
        <v>328</v>
      </c>
      <c r="B89" s="52"/>
      <c r="C89" s="52" t="s">
        <v>52</v>
      </c>
      <c r="D89" s="52" t="s">
        <v>193</v>
      </c>
      <c r="E89" s="52" t="s">
        <v>15</v>
      </c>
      <c r="F89" s="52">
        <v>33049910</v>
      </c>
      <c r="G89" s="99">
        <v>0.27</v>
      </c>
      <c r="H89" s="53">
        <v>79.900000000000006</v>
      </c>
      <c r="I89" s="58">
        <v>0.4</v>
      </c>
      <c r="J89" s="53">
        <v>41.166276346604221</v>
      </c>
      <c r="K89" s="58">
        <v>0.22</v>
      </c>
      <c r="L89" s="53">
        <v>42.881537861046063</v>
      </c>
      <c r="M89" s="53">
        <v>47.867763193725835</v>
      </c>
      <c r="N89" s="53">
        <v>42.881537861046063</v>
      </c>
      <c r="O89" s="68"/>
      <c r="P89" s="57"/>
      <c r="U89" s="57"/>
    </row>
    <row r="90" spans="1:21" ht="15" customHeight="1">
      <c r="A90" s="52" t="s">
        <v>328</v>
      </c>
      <c r="B90" s="52"/>
      <c r="C90" s="52" t="s">
        <v>37</v>
      </c>
      <c r="D90" s="52" t="s">
        <v>152</v>
      </c>
      <c r="E90" s="52" t="s">
        <v>17</v>
      </c>
      <c r="F90" s="52">
        <v>34012010</v>
      </c>
      <c r="G90" s="99">
        <v>7.0000000000000007E-2</v>
      </c>
      <c r="H90" s="53">
        <v>54.9</v>
      </c>
      <c r="I90" s="58">
        <v>0.4</v>
      </c>
      <c r="J90" s="53">
        <v>34.508571428571429</v>
      </c>
      <c r="K90" s="92">
        <v>0.05</v>
      </c>
      <c r="L90" s="53">
        <v>39.214285714285715</v>
      </c>
      <c r="M90" s="54">
        <v>37.105990783410142</v>
      </c>
      <c r="N90" s="53">
        <v>37.105990783410142</v>
      </c>
      <c r="O90" s="68"/>
      <c r="P90" s="57"/>
      <c r="U90" s="57"/>
    </row>
    <row r="91" spans="1:21" ht="15" customHeight="1">
      <c r="A91" s="52" t="s">
        <v>328</v>
      </c>
      <c r="B91" s="52" t="s">
        <v>399</v>
      </c>
      <c r="C91" s="52" t="s">
        <v>47</v>
      </c>
      <c r="D91" s="52" t="s">
        <v>509</v>
      </c>
      <c r="E91" s="52" t="s">
        <v>15</v>
      </c>
      <c r="F91" s="52">
        <v>33049910</v>
      </c>
      <c r="G91" s="99">
        <v>0.27</v>
      </c>
      <c r="H91" s="53">
        <v>89.9</v>
      </c>
      <c r="I91" s="58">
        <v>0.4</v>
      </c>
      <c r="J91" s="53">
        <v>46.318501170960197</v>
      </c>
      <c r="K91" s="58">
        <v>0.22</v>
      </c>
      <c r="L91" s="53">
        <v>48.248438719750204</v>
      </c>
      <c r="M91" s="53">
        <v>53.858722291814182</v>
      </c>
      <c r="N91" s="53">
        <v>48.248438719750204</v>
      </c>
      <c r="O91" s="68"/>
      <c r="P91" s="57"/>
      <c r="U91" s="57"/>
    </row>
    <row r="92" spans="1:21" ht="15" customHeight="1">
      <c r="A92" s="52" t="s">
        <v>328</v>
      </c>
      <c r="B92" s="52"/>
      <c r="C92" s="52" t="s">
        <v>39</v>
      </c>
      <c r="D92" s="52" t="s">
        <v>189</v>
      </c>
      <c r="E92" s="52" t="s">
        <v>17</v>
      </c>
      <c r="F92" s="52">
        <v>3401119001</v>
      </c>
      <c r="G92" s="99">
        <v>7.0000000000000007E-2</v>
      </c>
      <c r="H92" s="53">
        <v>29.9</v>
      </c>
      <c r="I92" s="58">
        <v>0.4</v>
      </c>
      <c r="J92" s="53">
        <v>18.794285714285714</v>
      </c>
      <c r="K92" s="58">
        <v>0</v>
      </c>
      <c r="L92" s="53">
        <v>21.357142857142858</v>
      </c>
      <c r="M92" s="53">
        <v>20.208909370199695</v>
      </c>
      <c r="N92" s="53">
        <v>20.208909370199695</v>
      </c>
      <c r="O92" s="68"/>
      <c r="P92" s="57"/>
      <c r="U92" s="57"/>
    </row>
    <row r="93" spans="1:21" ht="15" customHeight="1">
      <c r="A93" s="52" t="s">
        <v>328</v>
      </c>
      <c r="B93" s="52"/>
      <c r="C93" s="52" t="s">
        <v>44</v>
      </c>
      <c r="D93" s="52" t="s">
        <v>190</v>
      </c>
      <c r="E93" s="52" t="s">
        <v>15</v>
      </c>
      <c r="F93" s="52">
        <v>33049910</v>
      </c>
      <c r="G93" s="99">
        <v>0.27</v>
      </c>
      <c r="H93" s="53">
        <v>129.9</v>
      </c>
      <c r="I93" s="58">
        <v>0.4</v>
      </c>
      <c r="J93" s="53">
        <v>66.927400468384079</v>
      </c>
      <c r="K93" s="58">
        <v>0.22</v>
      </c>
      <c r="L93" s="53">
        <v>69.71604215456675</v>
      </c>
      <c r="M93" s="53">
        <v>77.822558684167532</v>
      </c>
      <c r="N93" s="53">
        <v>69.71604215456675</v>
      </c>
      <c r="O93" s="68"/>
      <c r="P93" s="57"/>
      <c r="U93" s="57"/>
    </row>
    <row r="94" spans="1:21" ht="15" customHeight="1">
      <c r="A94" s="52" t="s">
        <v>328</v>
      </c>
      <c r="B94" s="52"/>
      <c r="C94" s="52" t="s">
        <v>45</v>
      </c>
      <c r="D94" s="52" t="s">
        <v>191</v>
      </c>
      <c r="E94" s="52" t="s">
        <v>15</v>
      </c>
      <c r="F94" s="52">
        <v>33049910</v>
      </c>
      <c r="G94" s="99">
        <v>0.27</v>
      </c>
      <c r="H94" s="53">
        <v>129.9</v>
      </c>
      <c r="I94" s="58">
        <v>0.4</v>
      </c>
      <c r="J94" s="53">
        <v>66.927400468384079</v>
      </c>
      <c r="K94" s="58">
        <v>0.22</v>
      </c>
      <c r="L94" s="53">
        <v>69.71604215456675</v>
      </c>
      <c r="M94" s="53">
        <v>77.822558684167532</v>
      </c>
      <c r="N94" s="53">
        <v>69.71604215456675</v>
      </c>
      <c r="O94" s="68"/>
      <c r="P94" s="57"/>
      <c r="U94" s="57"/>
    </row>
    <row r="95" spans="1:21" ht="15" customHeight="1">
      <c r="A95" s="52" t="s">
        <v>328</v>
      </c>
      <c r="B95" s="52"/>
      <c r="C95" s="52" t="s">
        <v>46</v>
      </c>
      <c r="D95" s="52" t="s">
        <v>510</v>
      </c>
      <c r="E95" s="52" t="s">
        <v>15</v>
      </c>
      <c r="F95" s="52">
        <v>33049910</v>
      </c>
      <c r="G95" s="99">
        <v>0.27</v>
      </c>
      <c r="H95" s="53">
        <v>129.9</v>
      </c>
      <c r="I95" s="58">
        <v>0.4</v>
      </c>
      <c r="J95" s="53">
        <v>66.927400468384079</v>
      </c>
      <c r="K95" s="58">
        <v>0.22</v>
      </c>
      <c r="L95" s="53">
        <v>69.71604215456675</v>
      </c>
      <c r="M95" s="53">
        <v>77.822558684167532</v>
      </c>
      <c r="N95" s="53">
        <v>69.71604215456675</v>
      </c>
      <c r="O95" s="68"/>
      <c r="P95" s="57"/>
      <c r="U95" s="57"/>
    </row>
    <row r="96" spans="1:21" ht="15" customHeight="1">
      <c r="A96" s="52" t="s">
        <v>328</v>
      </c>
      <c r="B96" s="52"/>
      <c r="C96" s="52" t="s">
        <v>43</v>
      </c>
      <c r="D96" s="52" t="s">
        <v>511</v>
      </c>
      <c r="E96" s="52" t="s">
        <v>15</v>
      </c>
      <c r="F96" s="52">
        <v>33049910</v>
      </c>
      <c r="G96" s="99">
        <v>0.27</v>
      </c>
      <c r="H96" s="53">
        <v>129.9</v>
      </c>
      <c r="I96" s="58">
        <v>0.4</v>
      </c>
      <c r="J96" s="53">
        <v>66.927400468384079</v>
      </c>
      <c r="K96" s="58">
        <v>0.22</v>
      </c>
      <c r="L96" s="53">
        <v>69.71604215456675</v>
      </c>
      <c r="M96" s="53">
        <v>77.822558684167532</v>
      </c>
      <c r="N96" s="53">
        <v>69.71604215456675</v>
      </c>
      <c r="O96" s="68"/>
      <c r="P96" s="57"/>
      <c r="U96" s="57"/>
    </row>
    <row r="97" spans="1:21" ht="15" customHeight="1">
      <c r="A97" s="52" t="s">
        <v>328</v>
      </c>
      <c r="B97" s="52"/>
      <c r="C97" s="52" t="s">
        <v>51</v>
      </c>
      <c r="D97" s="52" t="s">
        <v>512</v>
      </c>
      <c r="E97" s="52" t="s">
        <v>15</v>
      </c>
      <c r="F97" s="52">
        <v>33049910</v>
      </c>
      <c r="G97" s="99">
        <v>0.27</v>
      </c>
      <c r="H97" s="53">
        <v>79.900000000000006</v>
      </c>
      <c r="I97" s="58">
        <v>0.4</v>
      </c>
      <c r="J97" s="53">
        <v>41.166276346604221</v>
      </c>
      <c r="K97" s="58">
        <v>0.22</v>
      </c>
      <c r="L97" s="53">
        <v>42.881537861046063</v>
      </c>
      <c r="M97" s="53">
        <v>47.867763193725835</v>
      </c>
      <c r="N97" s="53">
        <v>42.881537861046063</v>
      </c>
      <c r="O97" s="68"/>
      <c r="P97" s="57"/>
      <c r="U97" s="57"/>
    </row>
    <row r="98" spans="1:21" ht="15" customHeight="1">
      <c r="A98" s="52" t="s">
        <v>328</v>
      </c>
      <c r="B98" s="52"/>
      <c r="C98" s="52" t="s">
        <v>148</v>
      </c>
      <c r="D98" s="52" t="s">
        <v>149</v>
      </c>
      <c r="E98" s="52" t="s">
        <v>17</v>
      </c>
      <c r="F98" s="52">
        <v>33049910</v>
      </c>
      <c r="G98" s="99">
        <v>0.27</v>
      </c>
      <c r="H98" s="53">
        <v>104.9</v>
      </c>
      <c r="I98" s="58">
        <v>0.4</v>
      </c>
      <c r="J98" s="53">
        <v>54.04683840749415</v>
      </c>
      <c r="K98" s="58">
        <v>0.22</v>
      </c>
      <c r="L98" s="53">
        <v>61.416861826697897</v>
      </c>
      <c r="M98" s="53">
        <v>62.845160938946684</v>
      </c>
      <c r="N98" s="53">
        <v>58.114880008058229</v>
      </c>
      <c r="O98" s="68"/>
      <c r="P98" s="57"/>
      <c r="U98" s="57"/>
    </row>
    <row r="99" spans="1:21" ht="15" customHeight="1">
      <c r="A99" s="52" t="s">
        <v>328</v>
      </c>
      <c r="B99" s="52"/>
      <c r="C99" s="52" t="s">
        <v>150</v>
      </c>
      <c r="D99" s="52" t="s">
        <v>151</v>
      </c>
      <c r="E99" s="52" t="s">
        <v>17</v>
      </c>
      <c r="F99" s="52">
        <v>33049910</v>
      </c>
      <c r="G99" s="99">
        <v>0.27</v>
      </c>
      <c r="H99" s="53">
        <v>79.900000000000006</v>
      </c>
      <c r="I99" s="58">
        <v>0.4</v>
      </c>
      <c r="J99" s="53">
        <v>41.166276346604221</v>
      </c>
      <c r="K99" s="58">
        <v>0.22</v>
      </c>
      <c r="L99" s="53">
        <v>46.779859484777525</v>
      </c>
      <c r="M99" s="53">
        <v>47.867763193725835</v>
      </c>
      <c r="N99" s="53">
        <v>44.26481327591852</v>
      </c>
      <c r="O99" s="68"/>
      <c r="P99" s="57"/>
      <c r="U99" s="57"/>
    </row>
    <row r="100" spans="1:21" ht="15" customHeight="1">
      <c r="A100" s="52" t="s">
        <v>328</v>
      </c>
      <c r="B100" s="52"/>
      <c r="C100" s="52" t="s">
        <v>179</v>
      </c>
      <c r="D100" s="52" t="s">
        <v>180</v>
      </c>
      <c r="E100" s="52" t="s">
        <v>15</v>
      </c>
      <c r="F100" s="52">
        <v>33049910</v>
      </c>
      <c r="G100" s="99">
        <v>0.27</v>
      </c>
      <c r="H100" s="53">
        <v>99.9</v>
      </c>
      <c r="I100" s="58">
        <v>0.4</v>
      </c>
      <c r="J100" s="53">
        <v>51.470725995316165</v>
      </c>
      <c r="K100" s="58">
        <v>0.22</v>
      </c>
      <c r="L100" s="53">
        <v>53.615339578454339</v>
      </c>
      <c r="M100" s="53">
        <v>59.849681389902521</v>
      </c>
      <c r="N100" s="53">
        <v>53.615339578454339</v>
      </c>
      <c r="O100" s="68"/>
      <c r="P100" s="57"/>
      <c r="U100" s="57"/>
    </row>
    <row r="101" spans="1:21" ht="15" customHeight="1">
      <c r="A101" s="52" t="s">
        <v>328</v>
      </c>
      <c r="B101" s="52"/>
      <c r="C101" s="52" t="s">
        <v>196</v>
      </c>
      <c r="D101" s="52" t="s">
        <v>197</v>
      </c>
      <c r="E101" s="52" t="s">
        <v>15</v>
      </c>
      <c r="F101" s="52">
        <v>33049910</v>
      </c>
      <c r="G101" s="99">
        <v>0.27</v>
      </c>
      <c r="H101" s="53">
        <v>199.9</v>
      </c>
      <c r="I101" s="58">
        <v>0.4</v>
      </c>
      <c r="J101" s="53">
        <v>102.99297423887589</v>
      </c>
      <c r="K101" s="58">
        <v>0.22</v>
      </c>
      <c r="L101" s="53">
        <v>107.28434816549571</v>
      </c>
      <c r="M101" s="53">
        <v>119.75927237078592</v>
      </c>
      <c r="N101" s="53">
        <v>107.28434816549571</v>
      </c>
      <c r="O101" s="68"/>
      <c r="P101" s="57"/>
      <c r="U101" s="57"/>
    </row>
    <row r="102" spans="1:21" ht="15" customHeight="1">
      <c r="A102" s="52" t="s">
        <v>328</v>
      </c>
      <c r="B102" s="52"/>
      <c r="C102" s="52" t="s">
        <v>153</v>
      </c>
      <c r="D102" s="52" t="s">
        <v>513</v>
      </c>
      <c r="E102" s="52" t="s">
        <v>15</v>
      </c>
      <c r="F102" s="52">
        <v>33049910</v>
      </c>
      <c r="G102" s="99">
        <v>0.27</v>
      </c>
      <c r="H102" s="53">
        <v>179.9</v>
      </c>
      <c r="I102" s="58">
        <v>0.4</v>
      </c>
      <c r="J102" s="53">
        <v>92.688524590163937</v>
      </c>
      <c r="K102" s="58">
        <v>0.22</v>
      </c>
      <c r="L102" s="53">
        <v>96.550546448087431</v>
      </c>
      <c r="M102" s="53">
        <v>107.77735417460923</v>
      </c>
      <c r="N102" s="53">
        <v>96.550546448087431</v>
      </c>
      <c r="O102" s="68"/>
      <c r="P102" s="57"/>
      <c r="U102" s="57"/>
    </row>
    <row r="103" spans="1:21" ht="15" customHeight="1">
      <c r="A103" s="52" t="s">
        <v>328</v>
      </c>
      <c r="B103" s="52"/>
      <c r="C103" s="52" t="s">
        <v>55</v>
      </c>
      <c r="D103" s="52" t="s">
        <v>56</v>
      </c>
      <c r="E103" s="52" t="s">
        <v>17</v>
      </c>
      <c r="F103" s="52">
        <v>33049910</v>
      </c>
      <c r="G103" s="99">
        <v>0.27</v>
      </c>
      <c r="H103" s="53">
        <v>199.9</v>
      </c>
      <c r="I103" s="58">
        <v>0.4</v>
      </c>
      <c r="J103" s="53">
        <v>102.99297423887589</v>
      </c>
      <c r="K103" s="58">
        <v>0.22</v>
      </c>
      <c r="L103" s="53">
        <v>117.03747072599533</v>
      </c>
      <c r="M103" s="53">
        <v>119.75927237078592</v>
      </c>
      <c r="N103" s="53">
        <v>110.74513359018914</v>
      </c>
      <c r="O103" s="68"/>
      <c r="P103" s="57"/>
      <c r="U103" s="57"/>
    </row>
    <row r="104" spans="1:21" ht="15" customHeight="1">
      <c r="A104" s="52" t="s">
        <v>328</v>
      </c>
      <c r="B104" s="52"/>
      <c r="C104" s="52" t="s">
        <v>177</v>
      </c>
      <c r="D104" s="52" t="s">
        <v>514</v>
      </c>
      <c r="E104" s="52" t="s">
        <v>15</v>
      </c>
      <c r="F104" s="52">
        <v>33049910</v>
      </c>
      <c r="G104" s="99">
        <v>0.27</v>
      </c>
      <c r="H104" s="53">
        <v>219.9</v>
      </c>
      <c r="I104" s="58">
        <v>0.4</v>
      </c>
      <c r="J104" s="53">
        <v>113.29742388758784</v>
      </c>
      <c r="K104" s="58">
        <v>0.22</v>
      </c>
      <c r="L104" s="53">
        <v>118.018149882904</v>
      </c>
      <c r="M104" s="53">
        <v>131.74119056696262</v>
      </c>
      <c r="N104" s="53">
        <v>118.018149882904</v>
      </c>
      <c r="O104" s="68"/>
      <c r="P104" s="57"/>
      <c r="U104" s="57"/>
    </row>
    <row r="105" spans="1:21" ht="15" customHeight="1">
      <c r="A105" s="52" t="s">
        <v>328</v>
      </c>
      <c r="B105" s="52"/>
      <c r="C105" s="52" t="s">
        <v>35</v>
      </c>
      <c r="D105" s="52" t="s">
        <v>36</v>
      </c>
      <c r="E105" s="52" t="s">
        <v>17</v>
      </c>
      <c r="F105" s="52">
        <v>33049910</v>
      </c>
      <c r="G105" s="99">
        <v>0.27</v>
      </c>
      <c r="H105" s="53">
        <v>249.9</v>
      </c>
      <c r="I105" s="58">
        <v>0.4</v>
      </c>
      <c r="J105" s="53">
        <v>128.75409836065577</v>
      </c>
      <c r="K105" s="58">
        <v>0.22</v>
      </c>
      <c r="L105" s="53">
        <v>146.31147540983611</v>
      </c>
      <c r="M105" s="53">
        <v>149.71406786122765</v>
      </c>
      <c r="N105" s="53">
        <v>138.44526705446859</v>
      </c>
      <c r="O105" s="68"/>
      <c r="P105" s="57"/>
      <c r="U105" s="57"/>
    </row>
    <row r="106" spans="1:21" ht="15" customHeight="1">
      <c r="A106" s="52" t="s">
        <v>328</v>
      </c>
      <c r="B106" s="52"/>
      <c r="C106" s="52" t="s">
        <v>57</v>
      </c>
      <c r="D106" s="52" t="s">
        <v>515</v>
      </c>
      <c r="E106" s="52" t="s">
        <v>15</v>
      </c>
      <c r="F106" s="52">
        <v>33049910</v>
      </c>
      <c r="G106" s="99">
        <v>0.27</v>
      </c>
      <c r="H106" s="53">
        <v>199.9</v>
      </c>
      <c r="I106" s="58">
        <v>0.4</v>
      </c>
      <c r="J106" s="53">
        <v>102.99297423887589</v>
      </c>
      <c r="K106" s="58">
        <v>0.22</v>
      </c>
      <c r="L106" s="53">
        <v>107.28434816549571</v>
      </c>
      <c r="M106" s="53">
        <v>119.75927237078592</v>
      </c>
      <c r="N106" s="53">
        <v>107.28434816549571</v>
      </c>
      <c r="O106" s="68"/>
      <c r="P106" s="57"/>
      <c r="U106" s="57"/>
    </row>
    <row r="107" spans="1:21" ht="15" customHeight="1">
      <c r="A107" s="52" t="s">
        <v>328</v>
      </c>
      <c r="B107" s="52"/>
      <c r="C107" s="52" t="s">
        <v>726</v>
      </c>
      <c r="D107" s="52" t="s">
        <v>168</v>
      </c>
      <c r="E107" s="52" t="s">
        <v>15</v>
      </c>
      <c r="F107" s="52">
        <v>33049910</v>
      </c>
      <c r="G107" s="99">
        <v>0.27</v>
      </c>
      <c r="H107" s="53">
        <v>199.9</v>
      </c>
      <c r="I107" s="58">
        <v>0.4</v>
      </c>
      <c r="J107" s="53">
        <v>102.99297423887589</v>
      </c>
      <c r="K107" s="58">
        <v>0.22</v>
      </c>
      <c r="L107" s="53">
        <v>107.28434816549571</v>
      </c>
      <c r="M107" s="53">
        <v>119.75927237078592</v>
      </c>
      <c r="N107" s="53">
        <v>107.28434816549571</v>
      </c>
      <c r="O107" s="68"/>
      <c r="P107" s="57">
        <f>VLOOKUP(O107,[15]PREÇOS!$B:$P,15,0)</f>
        <v>0</v>
      </c>
      <c r="Q107" s="80">
        <f>P107-J107</f>
        <v>-102.99297423887589</v>
      </c>
      <c r="U107" s="57"/>
    </row>
    <row r="108" spans="1:21" ht="15" customHeight="1">
      <c r="A108" s="52" t="s">
        <v>328</v>
      </c>
      <c r="B108" s="52"/>
      <c r="C108" s="52" t="s">
        <v>21</v>
      </c>
      <c r="D108" s="52" t="s">
        <v>183</v>
      </c>
      <c r="E108" s="52" t="s">
        <v>17</v>
      </c>
      <c r="F108" s="52">
        <v>33072010</v>
      </c>
      <c r="G108" s="99">
        <v>0.2</v>
      </c>
      <c r="H108" s="53">
        <v>69.900000000000006</v>
      </c>
      <c r="I108" s="58">
        <v>0.4</v>
      </c>
      <c r="J108" s="53">
        <v>43.937142857142867</v>
      </c>
      <c r="K108" s="58">
        <v>7.0000000000000007E-2</v>
      </c>
      <c r="L108" s="53">
        <v>49.928571428571438</v>
      </c>
      <c r="M108" s="53">
        <v>51.089700996677756</v>
      </c>
      <c r="N108" s="53">
        <v>47.24423963133642</v>
      </c>
      <c r="O108" s="68"/>
      <c r="P108" s="57"/>
      <c r="U108" s="57"/>
    </row>
    <row r="109" spans="1:21" ht="15" customHeight="1">
      <c r="A109" s="52" t="s">
        <v>328</v>
      </c>
      <c r="B109" s="52"/>
      <c r="C109" s="52" t="s">
        <v>22</v>
      </c>
      <c r="D109" s="52" t="s">
        <v>184</v>
      </c>
      <c r="E109" s="52" t="s">
        <v>17</v>
      </c>
      <c r="F109" s="52">
        <v>33072010</v>
      </c>
      <c r="G109" s="99">
        <v>0.2</v>
      </c>
      <c r="H109" s="53">
        <v>69.900000000000006</v>
      </c>
      <c r="I109" s="58">
        <v>0.4</v>
      </c>
      <c r="J109" s="53">
        <v>43.937142857142867</v>
      </c>
      <c r="K109" s="58">
        <v>7.0000000000000007E-2</v>
      </c>
      <c r="L109" s="53">
        <v>49.928571428571438</v>
      </c>
      <c r="M109" s="53">
        <v>51.089700996677756</v>
      </c>
      <c r="N109" s="53">
        <v>47.24423963133642</v>
      </c>
      <c r="O109" s="68"/>
      <c r="P109" s="57"/>
      <c r="U109" s="57"/>
    </row>
    <row r="110" spans="1:21" ht="15" customHeight="1">
      <c r="A110" s="52" t="s">
        <v>328</v>
      </c>
      <c r="B110" s="52"/>
      <c r="C110" s="52" t="s">
        <v>19</v>
      </c>
      <c r="D110" s="52" t="s">
        <v>517</v>
      </c>
      <c r="E110" s="52" t="s">
        <v>15</v>
      </c>
      <c r="F110" s="52">
        <v>33072010</v>
      </c>
      <c r="G110" s="99">
        <v>0.2</v>
      </c>
      <c r="H110" s="53">
        <v>72.900000000000006</v>
      </c>
      <c r="I110" s="58">
        <v>0.4</v>
      </c>
      <c r="J110" s="53">
        <v>45.822857142857146</v>
      </c>
      <c r="K110" s="58">
        <v>7.0000000000000007E-2</v>
      </c>
      <c r="L110" s="53">
        <v>47.732142857142861</v>
      </c>
      <c r="M110" s="53">
        <v>53.28239202657808</v>
      </c>
      <c r="N110" s="53">
        <v>47.732142857142861</v>
      </c>
      <c r="O110" s="68"/>
      <c r="P110" s="57"/>
      <c r="U110" s="57"/>
    </row>
    <row r="111" spans="1:21" ht="15" customHeight="1">
      <c r="A111" s="52" t="s">
        <v>328</v>
      </c>
      <c r="B111" s="52"/>
      <c r="C111" s="52" t="s">
        <v>143</v>
      </c>
      <c r="D111" s="52" t="s">
        <v>192</v>
      </c>
      <c r="E111" s="52" t="s">
        <v>17</v>
      </c>
      <c r="F111" s="52">
        <v>33072090</v>
      </c>
      <c r="G111" s="99">
        <v>0.2</v>
      </c>
      <c r="H111" s="53">
        <v>69.900000000000006</v>
      </c>
      <c r="I111" s="58">
        <v>0.4</v>
      </c>
      <c r="J111" s="53">
        <v>43.937142857142867</v>
      </c>
      <c r="K111" s="58">
        <v>7.0000000000000007E-2</v>
      </c>
      <c r="L111" s="53">
        <v>49.928571428571438</v>
      </c>
      <c r="M111" s="53">
        <v>51.089700996677756</v>
      </c>
      <c r="N111" s="53">
        <v>47.24423963133642</v>
      </c>
      <c r="O111" s="68"/>
      <c r="P111" s="57"/>
      <c r="U111" s="57"/>
    </row>
    <row r="112" spans="1:21" ht="15" customHeight="1">
      <c r="A112" s="52" t="s">
        <v>328</v>
      </c>
      <c r="B112" s="52"/>
      <c r="C112" s="52" t="s">
        <v>60</v>
      </c>
      <c r="D112" s="52" t="s">
        <v>518</v>
      </c>
      <c r="E112" s="52" t="s">
        <v>15</v>
      </c>
      <c r="F112" s="52">
        <v>33072010</v>
      </c>
      <c r="G112" s="99">
        <v>0.2</v>
      </c>
      <c r="H112" s="53">
        <v>72.900000000000006</v>
      </c>
      <c r="I112" s="58">
        <v>0.4</v>
      </c>
      <c r="J112" s="53">
        <v>45.822857142857146</v>
      </c>
      <c r="K112" s="58">
        <v>7.0000000000000007E-2</v>
      </c>
      <c r="L112" s="53">
        <v>47.732142857142861</v>
      </c>
      <c r="M112" s="53">
        <v>53.28239202657808</v>
      </c>
      <c r="N112" s="53">
        <v>47.732142857142861</v>
      </c>
      <c r="O112" s="68"/>
      <c r="P112" s="57"/>
      <c r="U112" s="57"/>
    </row>
    <row r="113" spans="1:21" ht="15" customHeight="1">
      <c r="A113" s="52" t="s">
        <v>328</v>
      </c>
      <c r="B113" s="52"/>
      <c r="C113" s="52" t="s">
        <v>181</v>
      </c>
      <c r="D113" s="52" t="s">
        <v>519</v>
      </c>
      <c r="E113" s="52" t="s">
        <v>15</v>
      </c>
      <c r="F113" s="52">
        <v>33072010</v>
      </c>
      <c r="G113" s="99">
        <v>0.2</v>
      </c>
      <c r="H113" s="53">
        <v>72.900000000000006</v>
      </c>
      <c r="I113" s="58">
        <v>0.4</v>
      </c>
      <c r="J113" s="53">
        <v>45.822857142857146</v>
      </c>
      <c r="K113" s="58">
        <v>7.0000000000000007E-2</v>
      </c>
      <c r="L113" s="53">
        <v>47.732142857142861</v>
      </c>
      <c r="M113" s="53">
        <v>53.28239202657808</v>
      </c>
      <c r="N113" s="53">
        <v>47.732142857142861</v>
      </c>
      <c r="O113" s="68"/>
      <c r="P113" s="57"/>
      <c r="U113" s="57"/>
    </row>
    <row r="114" spans="1:21" ht="15" customHeight="1">
      <c r="A114" s="52" t="s">
        <v>328</v>
      </c>
      <c r="B114" s="52"/>
      <c r="C114" s="52" t="s">
        <v>163</v>
      </c>
      <c r="D114" s="52" t="s">
        <v>520</v>
      </c>
      <c r="E114" s="52" t="s">
        <v>15</v>
      </c>
      <c r="F114" s="52">
        <v>33071000</v>
      </c>
      <c r="G114" s="99">
        <v>0.2</v>
      </c>
      <c r="H114" s="53">
        <v>84.9</v>
      </c>
      <c r="I114" s="58">
        <v>0.4</v>
      </c>
      <c r="J114" s="53">
        <v>43.742388758782212</v>
      </c>
      <c r="K114" s="58">
        <v>0.22</v>
      </c>
      <c r="L114" s="53">
        <v>45.564988290398141</v>
      </c>
      <c r="M114" s="53">
        <v>50.863242742770012</v>
      </c>
      <c r="N114" s="53">
        <v>45.564988290398141</v>
      </c>
      <c r="O114" s="68"/>
      <c r="P114" s="57"/>
      <c r="U114" s="57"/>
    </row>
    <row r="115" spans="1:21" ht="15" customHeight="1">
      <c r="A115" s="52" t="s">
        <v>328</v>
      </c>
      <c r="B115" s="52"/>
      <c r="C115" s="52" t="s">
        <v>195</v>
      </c>
      <c r="D115" s="52" t="s">
        <v>521</v>
      </c>
      <c r="E115" s="52" t="s">
        <v>15</v>
      </c>
      <c r="F115" s="52">
        <v>33072010</v>
      </c>
      <c r="G115" s="99">
        <v>0.2</v>
      </c>
      <c r="H115" s="53">
        <v>69.900000000000006</v>
      </c>
      <c r="I115" s="58">
        <v>0.4</v>
      </c>
      <c r="J115" s="53">
        <v>43.937142857142867</v>
      </c>
      <c r="K115" s="58">
        <v>7.0000000000000007E-2</v>
      </c>
      <c r="L115" s="53">
        <v>45.767857142857153</v>
      </c>
      <c r="M115" s="53">
        <v>51.089700996677756</v>
      </c>
      <c r="N115" s="53">
        <v>45.767857142857153</v>
      </c>
      <c r="O115" s="68"/>
      <c r="P115" s="57"/>
      <c r="U115" s="57"/>
    </row>
    <row r="116" spans="1:21" ht="15" customHeight="1">
      <c r="A116" s="52" t="s">
        <v>328</v>
      </c>
      <c r="B116" s="52" t="s">
        <v>392</v>
      </c>
      <c r="C116" s="52" t="s">
        <v>144</v>
      </c>
      <c r="D116" s="52" t="s">
        <v>188</v>
      </c>
      <c r="E116" s="52" t="s">
        <v>15</v>
      </c>
      <c r="F116" s="52">
        <v>33051000</v>
      </c>
      <c r="G116" s="99">
        <v>0.2</v>
      </c>
      <c r="H116" s="53">
        <v>79.394000000000005</v>
      </c>
      <c r="I116" s="58">
        <v>0.4</v>
      </c>
      <c r="J116" s="53">
        <v>49.904800000000009</v>
      </c>
      <c r="K116" s="58">
        <v>7.0000000000000007E-2</v>
      </c>
      <c r="L116" s="53">
        <v>51.984166666666681</v>
      </c>
      <c r="M116" s="53">
        <v>58.028837209302338</v>
      </c>
      <c r="N116" s="53">
        <v>51.984166666666681</v>
      </c>
      <c r="O116" s="68"/>
      <c r="P116" s="57"/>
      <c r="U116" s="57"/>
    </row>
    <row r="117" spans="1:21" ht="15" customHeight="1">
      <c r="A117" s="52" t="s">
        <v>328</v>
      </c>
      <c r="B117" s="52"/>
      <c r="C117" s="52" t="s">
        <v>27</v>
      </c>
      <c r="D117" s="52" t="s">
        <v>186</v>
      </c>
      <c r="E117" s="52" t="s">
        <v>15</v>
      </c>
      <c r="F117" s="52">
        <v>33051000</v>
      </c>
      <c r="G117" s="99">
        <v>0.2</v>
      </c>
      <c r="H117" s="53">
        <v>74.900000000000006</v>
      </c>
      <c r="I117" s="58">
        <v>0.4</v>
      </c>
      <c r="J117" s="53">
        <v>47.080000000000005</v>
      </c>
      <c r="K117" s="58">
        <v>7.0000000000000007E-2</v>
      </c>
      <c r="L117" s="53">
        <v>49.041666666666671</v>
      </c>
      <c r="M117" s="53">
        <v>54.744186046511636</v>
      </c>
      <c r="N117" s="53">
        <v>49.041666666666671</v>
      </c>
      <c r="O117" s="68"/>
      <c r="P117" s="57"/>
      <c r="U117" s="57"/>
    </row>
    <row r="118" spans="1:21" ht="15" customHeight="1">
      <c r="A118" s="52" t="s">
        <v>328</v>
      </c>
      <c r="B118" s="52"/>
      <c r="C118" s="52" t="s">
        <v>28</v>
      </c>
      <c r="D118" s="52" t="s">
        <v>187</v>
      </c>
      <c r="E118" s="52" t="s">
        <v>17</v>
      </c>
      <c r="F118" s="52">
        <v>33051000</v>
      </c>
      <c r="G118" s="99">
        <v>0.2</v>
      </c>
      <c r="H118" s="53">
        <v>81.900000000000006</v>
      </c>
      <c r="I118" s="58">
        <v>0.4</v>
      </c>
      <c r="J118" s="53">
        <v>51.480000000000004</v>
      </c>
      <c r="K118" s="58">
        <v>7.0000000000000007E-2</v>
      </c>
      <c r="L118" s="53">
        <v>58.500000000000007</v>
      </c>
      <c r="M118" s="53">
        <v>59.860465116279073</v>
      </c>
      <c r="N118" s="53">
        <v>55.354838709677431</v>
      </c>
      <c r="O118" s="68"/>
      <c r="P118" s="57"/>
      <c r="U118" s="57"/>
    </row>
    <row r="119" spans="1:21" ht="15" customHeight="1">
      <c r="A119" s="52" t="s">
        <v>328</v>
      </c>
      <c r="B119" s="52"/>
      <c r="C119" s="52" t="s">
        <v>24</v>
      </c>
      <c r="D119" s="52" t="s">
        <v>185</v>
      </c>
      <c r="E119" s="52" t="s">
        <v>17</v>
      </c>
      <c r="F119" s="52">
        <v>3305900001</v>
      </c>
      <c r="G119" s="99">
        <v>0.27</v>
      </c>
      <c r="H119" s="53">
        <v>81.900000000000006</v>
      </c>
      <c r="I119" s="58">
        <v>0.4</v>
      </c>
      <c r="J119" s="53">
        <v>51.480000000000004</v>
      </c>
      <c r="K119" s="58">
        <v>7.0000000000000007E-2</v>
      </c>
      <c r="L119" s="53">
        <v>58.500000000000007</v>
      </c>
      <c r="M119" s="53">
        <v>59.860465116279073</v>
      </c>
      <c r="N119" s="53">
        <v>55.354838709677431</v>
      </c>
      <c r="O119" s="68"/>
      <c r="P119" s="57"/>
      <c r="U119" s="57"/>
    </row>
    <row r="120" spans="1:21" ht="15" customHeight="1">
      <c r="A120" s="52" t="s">
        <v>328</v>
      </c>
      <c r="B120" s="52"/>
      <c r="C120" s="52" t="s">
        <v>134</v>
      </c>
      <c r="D120" s="52" t="s">
        <v>522</v>
      </c>
      <c r="E120" s="52" t="s">
        <v>15</v>
      </c>
      <c r="F120" s="52">
        <v>3305900001</v>
      </c>
      <c r="G120" s="99">
        <v>0.27</v>
      </c>
      <c r="H120" s="53">
        <v>79.900000000000006</v>
      </c>
      <c r="I120" s="58">
        <v>0.4</v>
      </c>
      <c r="J120" s="53">
        <v>50.222857142857144</v>
      </c>
      <c r="K120" s="58">
        <v>7.0000000000000007E-2</v>
      </c>
      <c r="L120" s="53">
        <v>52.315476190476197</v>
      </c>
      <c r="M120" s="53">
        <v>58.398671096345517</v>
      </c>
      <c r="N120" s="53">
        <v>52.315476190476197</v>
      </c>
      <c r="O120" s="68"/>
      <c r="P120" s="57"/>
      <c r="U120" s="57"/>
    </row>
    <row r="121" spans="1:21" ht="15" customHeight="1">
      <c r="A121" s="52" t="s">
        <v>328</v>
      </c>
      <c r="B121" s="52"/>
      <c r="C121" s="52" t="s">
        <v>137</v>
      </c>
      <c r="D121" s="52" t="s">
        <v>138</v>
      </c>
      <c r="E121" s="52" t="s">
        <v>15</v>
      </c>
      <c r="F121" s="52">
        <v>33051000</v>
      </c>
      <c r="G121" s="99">
        <v>0.2</v>
      </c>
      <c r="H121" s="53">
        <v>79.900000000000006</v>
      </c>
      <c r="I121" s="58">
        <v>0.4</v>
      </c>
      <c r="J121" s="53">
        <v>50.222857142857144</v>
      </c>
      <c r="K121" s="58">
        <v>7.0000000000000007E-2</v>
      </c>
      <c r="L121" s="53">
        <v>52.315476190476197</v>
      </c>
      <c r="M121" s="53">
        <v>58.398671096345517</v>
      </c>
      <c r="N121" s="53">
        <v>52.315476190476197</v>
      </c>
      <c r="O121" s="68"/>
      <c r="P121" s="57"/>
      <c r="U121" s="57"/>
    </row>
    <row r="122" spans="1:21" ht="15" customHeight="1">
      <c r="A122" s="52" t="s">
        <v>328</v>
      </c>
      <c r="B122" s="52"/>
      <c r="C122" s="52" t="s">
        <v>49</v>
      </c>
      <c r="D122" s="52" t="s">
        <v>523</v>
      </c>
      <c r="E122" s="52" t="s">
        <v>15</v>
      </c>
      <c r="F122" s="52">
        <v>33059000</v>
      </c>
      <c r="G122" s="99">
        <v>0.27</v>
      </c>
      <c r="H122" s="53">
        <v>299.89999999999998</v>
      </c>
      <c r="I122" s="58">
        <v>0.4</v>
      </c>
      <c r="J122" s="53">
        <v>154.5152224824356</v>
      </c>
      <c r="K122" s="58">
        <v>0.22</v>
      </c>
      <c r="L122" s="53">
        <v>160.9533567525371</v>
      </c>
      <c r="M122" s="53">
        <v>179.6688633516693</v>
      </c>
      <c r="N122" s="53">
        <v>160.9533567525371</v>
      </c>
      <c r="O122" s="68"/>
      <c r="P122" s="57"/>
      <c r="U122" s="57"/>
    </row>
    <row r="123" spans="1:21" ht="15" customHeight="1">
      <c r="A123" s="52" t="s">
        <v>328</v>
      </c>
      <c r="B123" s="52"/>
      <c r="C123" s="52" t="s">
        <v>50</v>
      </c>
      <c r="D123" s="52" t="s">
        <v>524</v>
      </c>
      <c r="E123" s="52" t="s">
        <v>15</v>
      </c>
      <c r="F123" s="52">
        <v>33059000</v>
      </c>
      <c r="G123" s="99">
        <v>0.27</v>
      </c>
      <c r="H123" s="53">
        <v>299.89999999999998</v>
      </c>
      <c r="I123" s="58">
        <v>0.4</v>
      </c>
      <c r="J123" s="53">
        <v>154.5152224824356</v>
      </c>
      <c r="K123" s="58">
        <v>0.22</v>
      </c>
      <c r="L123" s="53">
        <v>160.9533567525371</v>
      </c>
      <c r="M123" s="53">
        <v>179.6688633516693</v>
      </c>
      <c r="N123" s="53">
        <v>160.9533567525371</v>
      </c>
      <c r="O123" s="68"/>
      <c r="P123" s="57"/>
      <c r="U123" s="57"/>
    </row>
    <row r="124" spans="1:21" ht="15" customHeight="1">
      <c r="A124" s="52" t="s">
        <v>328</v>
      </c>
      <c r="B124" s="52"/>
      <c r="C124" s="52" t="s">
        <v>131</v>
      </c>
      <c r="D124" s="52" t="s">
        <v>525</v>
      </c>
      <c r="E124" s="52" t="s">
        <v>15</v>
      </c>
      <c r="F124" s="52">
        <v>33059000</v>
      </c>
      <c r="G124" s="99">
        <v>0.27</v>
      </c>
      <c r="H124" s="53">
        <v>109.9</v>
      </c>
      <c r="I124" s="58">
        <v>0.4</v>
      </c>
      <c r="J124" s="53">
        <v>56.622950819672141</v>
      </c>
      <c r="K124" s="58">
        <v>0.22</v>
      </c>
      <c r="L124" s="53">
        <v>58.982240437158481</v>
      </c>
      <c r="M124" s="53">
        <v>65.840640487990868</v>
      </c>
      <c r="N124" s="53">
        <v>58.982240437158481</v>
      </c>
      <c r="O124" s="68"/>
      <c r="P124" s="57"/>
      <c r="U124" s="57"/>
    </row>
    <row r="125" spans="1:21" ht="15" customHeight="1">
      <c r="A125" s="52" t="s">
        <v>328</v>
      </c>
      <c r="B125" s="52"/>
      <c r="C125" s="52" t="s">
        <v>136</v>
      </c>
      <c r="D125" s="52" t="s">
        <v>526</v>
      </c>
      <c r="E125" s="52" t="s">
        <v>15</v>
      </c>
      <c r="F125" s="52">
        <v>33051000</v>
      </c>
      <c r="G125" s="99">
        <v>0.2</v>
      </c>
      <c r="H125" s="53">
        <v>89.9</v>
      </c>
      <c r="I125" s="58">
        <v>0.4</v>
      </c>
      <c r="J125" s="53">
        <v>56.508571428571436</v>
      </c>
      <c r="K125" s="58">
        <v>7.0000000000000007E-2</v>
      </c>
      <c r="L125" s="53">
        <v>58.863095238095248</v>
      </c>
      <c r="M125" s="53">
        <v>65.707641196013299</v>
      </c>
      <c r="N125" s="53">
        <v>58.863095238095248</v>
      </c>
      <c r="O125" s="68"/>
      <c r="P125" s="57"/>
      <c r="U125" s="57"/>
    </row>
    <row r="126" spans="1:21" ht="15" customHeight="1">
      <c r="A126" s="52" t="s">
        <v>328</v>
      </c>
      <c r="B126" s="52"/>
      <c r="C126" s="52" t="s">
        <v>54</v>
      </c>
      <c r="D126" s="52" t="s">
        <v>194</v>
      </c>
      <c r="E126" s="52" t="s">
        <v>15</v>
      </c>
      <c r="F126" s="52">
        <v>33051000</v>
      </c>
      <c r="G126" s="99">
        <v>0.2</v>
      </c>
      <c r="H126" s="53">
        <v>79.900000000000006</v>
      </c>
      <c r="I126" s="58">
        <v>0.4</v>
      </c>
      <c r="J126" s="53">
        <v>50.222857142857144</v>
      </c>
      <c r="K126" s="58">
        <v>7.0000000000000007E-2</v>
      </c>
      <c r="L126" s="53">
        <v>52.315476190476197</v>
      </c>
      <c r="M126" s="53">
        <v>58.398671096345517</v>
      </c>
      <c r="N126" s="53">
        <v>52.315476190476197</v>
      </c>
      <c r="O126" s="68"/>
      <c r="P126" s="57"/>
      <c r="U126" s="57"/>
    </row>
    <row r="127" spans="1:21" ht="15" customHeight="1">
      <c r="A127" s="52" t="s">
        <v>328</v>
      </c>
      <c r="B127" s="52"/>
      <c r="C127" s="52" t="s">
        <v>164</v>
      </c>
      <c r="D127" s="52" t="s">
        <v>375</v>
      </c>
      <c r="E127" s="52" t="s">
        <v>17</v>
      </c>
      <c r="F127" s="52">
        <v>3304999002</v>
      </c>
      <c r="G127" s="99">
        <v>7.0000000000000007E-2</v>
      </c>
      <c r="H127" s="53">
        <v>59.9</v>
      </c>
      <c r="I127" s="58">
        <v>0.4</v>
      </c>
      <c r="J127" s="53">
        <v>37.651428571428568</v>
      </c>
      <c r="K127" s="58">
        <v>0</v>
      </c>
      <c r="L127" s="53">
        <v>42.785714285714285</v>
      </c>
      <c r="M127" s="53">
        <v>40.485407066052225</v>
      </c>
      <c r="N127" s="53">
        <v>40.485407066052225</v>
      </c>
      <c r="O127" s="68"/>
      <c r="P127" s="57"/>
      <c r="U127" s="57"/>
    </row>
    <row r="128" spans="1:21" ht="15" customHeight="1">
      <c r="A128" s="52" t="s">
        <v>328</v>
      </c>
      <c r="B128" s="52"/>
      <c r="C128" s="52" t="s">
        <v>165</v>
      </c>
      <c r="D128" s="52" t="s">
        <v>391</v>
      </c>
      <c r="E128" s="52" t="s">
        <v>17</v>
      </c>
      <c r="F128" s="52">
        <v>3304999002</v>
      </c>
      <c r="G128" s="99">
        <v>7.0000000000000007E-2</v>
      </c>
      <c r="H128" s="53">
        <v>76.900000000000006</v>
      </c>
      <c r="I128" s="58">
        <v>0.4</v>
      </c>
      <c r="J128" s="53">
        <v>48.337142857142865</v>
      </c>
      <c r="K128" s="58">
        <v>0</v>
      </c>
      <c r="L128" s="53">
        <v>54.928571428571438</v>
      </c>
      <c r="M128" s="53">
        <v>51.97542242703534</v>
      </c>
      <c r="N128" s="53">
        <v>51.97542242703534</v>
      </c>
      <c r="O128" s="68"/>
      <c r="P128" s="57"/>
      <c r="U128" s="57"/>
    </row>
    <row r="129" spans="1:21" ht="15" customHeight="1">
      <c r="A129" s="52" t="s">
        <v>328</v>
      </c>
      <c r="B129" s="52"/>
      <c r="C129" s="52" t="s">
        <v>166</v>
      </c>
      <c r="D129" s="52" t="s">
        <v>390</v>
      </c>
      <c r="E129" s="52" t="s">
        <v>17</v>
      </c>
      <c r="F129" s="52">
        <v>3304999002</v>
      </c>
      <c r="G129" s="99">
        <v>7.0000000000000007E-2</v>
      </c>
      <c r="H129" s="53">
        <v>84.9</v>
      </c>
      <c r="I129" s="58">
        <v>0.4</v>
      </c>
      <c r="J129" s="53">
        <v>53.365714285714297</v>
      </c>
      <c r="K129" s="58">
        <v>0</v>
      </c>
      <c r="L129" s="53">
        <v>60.642857142857153</v>
      </c>
      <c r="M129" s="53">
        <v>57.38248847926269</v>
      </c>
      <c r="N129" s="53">
        <v>57.38248847926269</v>
      </c>
      <c r="O129" s="68"/>
      <c r="P129" s="57"/>
      <c r="Q129" s="68"/>
      <c r="U129" s="57"/>
    </row>
    <row r="130" spans="1:21" ht="15" customHeight="1">
      <c r="A130" s="52" t="s">
        <v>328</v>
      </c>
      <c r="B130" s="52"/>
      <c r="C130" s="52" t="s">
        <v>175</v>
      </c>
      <c r="D130" s="52" t="s">
        <v>176</v>
      </c>
      <c r="E130" s="52" t="s">
        <v>15</v>
      </c>
      <c r="F130" s="52">
        <v>33072010</v>
      </c>
      <c r="G130" s="99">
        <v>0.2</v>
      </c>
      <c r="H130" s="53">
        <v>64.900000000000006</v>
      </c>
      <c r="I130" s="58">
        <v>0.4</v>
      </c>
      <c r="J130" s="53">
        <v>40.794285714285721</v>
      </c>
      <c r="K130" s="58">
        <v>7.0000000000000007E-2</v>
      </c>
      <c r="L130" s="53">
        <v>42.494047619047628</v>
      </c>
      <c r="M130" s="53">
        <v>47.435215946843861</v>
      </c>
      <c r="N130" s="53">
        <v>42.494047619047628</v>
      </c>
      <c r="O130" s="68"/>
      <c r="P130" s="57"/>
      <c r="Q130" s="68"/>
      <c r="U130" s="57"/>
    </row>
    <row r="131" spans="1:21" ht="15" customHeight="1">
      <c r="A131" s="52" t="s">
        <v>328</v>
      </c>
      <c r="B131" s="52"/>
      <c r="C131" s="52" t="s">
        <v>329</v>
      </c>
      <c r="D131" s="52" t="s">
        <v>527</v>
      </c>
      <c r="E131" s="52" t="s">
        <v>15</v>
      </c>
      <c r="F131" s="52">
        <v>33049910</v>
      </c>
      <c r="G131" s="99">
        <v>0.27</v>
      </c>
      <c r="H131" s="53">
        <v>259.89999999999998</v>
      </c>
      <c r="I131" s="58">
        <v>0.4</v>
      </c>
      <c r="J131" s="53">
        <v>133.9063231850117</v>
      </c>
      <c r="K131" s="58">
        <v>0.22</v>
      </c>
      <c r="L131" s="53">
        <v>139.48575331772054</v>
      </c>
      <c r="M131" s="53">
        <v>155.70502695931594</v>
      </c>
      <c r="N131" s="53">
        <v>139.48575331772054</v>
      </c>
      <c r="O131" s="68"/>
      <c r="P131" s="57"/>
      <c r="Q131" s="68"/>
      <c r="U131" s="57"/>
    </row>
    <row r="132" spans="1:21" ht="15" customHeight="1">
      <c r="A132" s="52" t="s">
        <v>328</v>
      </c>
      <c r="B132" s="52"/>
      <c r="C132" s="52" t="s">
        <v>198</v>
      </c>
      <c r="D132" s="52" t="s">
        <v>202</v>
      </c>
      <c r="E132" s="52" t="s">
        <v>15</v>
      </c>
      <c r="F132" s="52">
        <v>33049910</v>
      </c>
      <c r="G132" s="99">
        <v>0.27</v>
      </c>
      <c r="H132" s="53">
        <v>179.9</v>
      </c>
      <c r="I132" s="58">
        <v>0.4</v>
      </c>
      <c r="J132" s="53">
        <v>92.688524590163937</v>
      </c>
      <c r="K132" s="58">
        <v>0.22</v>
      </c>
      <c r="L132" s="53">
        <v>96.550546448087431</v>
      </c>
      <c r="M132" s="53">
        <v>107.77735417460923</v>
      </c>
      <c r="N132" s="53">
        <v>96.550546448087431</v>
      </c>
      <c r="O132" s="68"/>
      <c r="P132" s="57"/>
      <c r="Q132" s="68"/>
      <c r="U132" s="57"/>
    </row>
    <row r="133" spans="1:21" ht="15" customHeight="1">
      <c r="A133" s="52" t="s">
        <v>328</v>
      </c>
      <c r="B133" s="52"/>
      <c r="C133" s="52" t="s">
        <v>331</v>
      </c>
      <c r="D133" s="52" t="s">
        <v>395</v>
      </c>
      <c r="E133" s="52" t="s">
        <v>17</v>
      </c>
      <c r="F133" s="52">
        <v>3304999002</v>
      </c>
      <c r="G133" s="99">
        <v>7.0000000000000007E-2</v>
      </c>
      <c r="H133" s="53">
        <v>89.9</v>
      </c>
      <c r="I133" s="58">
        <v>0.4</v>
      </c>
      <c r="J133" s="53">
        <v>56.508571428571436</v>
      </c>
      <c r="K133" s="58">
        <v>0</v>
      </c>
      <c r="L133" s="53">
        <v>64.214285714285722</v>
      </c>
      <c r="M133" s="53">
        <v>60.761904761904773</v>
      </c>
      <c r="N133" s="53">
        <v>60.761904761904773</v>
      </c>
      <c r="O133" s="68"/>
      <c r="P133" s="57"/>
      <c r="Q133" s="68"/>
      <c r="U133" s="57"/>
    </row>
    <row r="134" spans="1:21" ht="15" customHeight="1">
      <c r="A134" s="52" t="s">
        <v>328</v>
      </c>
      <c r="B134" s="52" t="s">
        <v>456</v>
      </c>
      <c r="C134" s="52" t="s">
        <v>373</v>
      </c>
      <c r="D134" s="52" t="s">
        <v>528</v>
      </c>
      <c r="E134" s="52" t="s">
        <v>15</v>
      </c>
      <c r="F134" s="52">
        <v>33049910</v>
      </c>
      <c r="G134" s="99">
        <v>0.27</v>
      </c>
      <c r="H134" s="53">
        <v>159.9</v>
      </c>
      <c r="I134" s="58">
        <v>0.4</v>
      </c>
      <c r="J134" s="53">
        <v>82.384074941451999</v>
      </c>
      <c r="K134" s="58">
        <v>0.22</v>
      </c>
      <c r="L134" s="53">
        <v>85.816744730679176</v>
      </c>
      <c r="M134" s="53">
        <v>95.795435978432565</v>
      </c>
      <c r="N134" s="53">
        <v>85.816744730679176</v>
      </c>
      <c r="O134" s="68"/>
      <c r="P134" s="57">
        <f>VLOOKUP(O134,[15]PREÇOS!$B:$P,15,0)</f>
        <v>0</v>
      </c>
      <c r="Q134" s="80">
        <f>P134-J134</f>
        <v>-82.384074941451999</v>
      </c>
      <c r="U134" s="57"/>
    </row>
    <row r="135" spans="1:21" ht="15" customHeight="1">
      <c r="A135" s="52" t="s">
        <v>328</v>
      </c>
      <c r="B135" s="52"/>
      <c r="C135" s="52" t="s">
        <v>332</v>
      </c>
      <c r="D135" s="52" t="s">
        <v>529</v>
      </c>
      <c r="E135" s="52" t="s">
        <v>15</v>
      </c>
      <c r="F135" s="52">
        <v>33049100</v>
      </c>
      <c r="G135" s="99">
        <v>0.27</v>
      </c>
      <c r="H135" s="53">
        <v>174.9</v>
      </c>
      <c r="I135" s="58">
        <v>0.4</v>
      </c>
      <c r="J135" s="53">
        <v>90.112412177985959</v>
      </c>
      <c r="K135" s="58">
        <v>0.22</v>
      </c>
      <c r="L135" s="53">
        <v>93.867096018735381</v>
      </c>
      <c r="M135" s="53">
        <v>104.78187462556507</v>
      </c>
      <c r="N135" s="53">
        <v>93.867096018735381</v>
      </c>
      <c r="O135" s="68"/>
      <c r="P135" s="57"/>
      <c r="Q135" s="68"/>
      <c r="U135" s="57"/>
    </row>
    <row r="136" spans="1:21" ht="15" customHeight="1">
      <c r="A136" s="52" t="s">
        <v>328</v>
      </c>
      <c r="B136" s="52"/>
      <c r="C136" s="52" t="s">
        <v>334</v>
      </c>
      <c r="D136" s="52" t="s">
        <v>530</v>
      </c>
      <c r="E136" s="52" t="s">
        <v>15</v>
      </c>
      <c r="F136" s="52">
        <v>33049910</v>
      </c>
      <c r="G136" s="99">
        <v>0.27</v>
      </c>
      <c r="H136" s="53">
        <v>159.9</v>
      </c>
      <c r="I136" s="58">
        <v>0.4</v>
      </c>
      <c r="J136" s="53">
        <v>82.384074941451999</v>
      </c>
      <c r="K136" s="58">
        <v>0.22</v>
      </c>
      <c r="L136" s="53">
        <v>85.816744730679176</v>
      </c>
      <c r="M136" s="53">
        <v>95.795435978432565</v>
      </c>
      <c r="N136" s="53">
        <v>85.816744730679176</v>
      </c>
      <c r="O136" s="68"/>
      <c r="P136" s="57"/>
      <c r="Q136" s="68"/>
      <c r="U136" s="57"/>
    </row>
    <row r="137" spans="1:21" ht="15" customHeight="1">
      <c r="A137" s="52" t="s">
        <v>328</v>
      </c>
      <c r="B137" s="52"/>
      <c r="C137" s="52" t="s">
        <v>336</v>
      </c>
      <c r="D137" s="52" t="s">
        <v>531</v>
      </c>
      <c r="E137" s="52" t="s">
        <v>15</v>
      </c>
      <c r="F137" s="52">
        <v>33049910</v>
      </c>
      <c r="G137" s="99">
        <v>0.27</v>
      </c>
      <c r="H137" s="53">
        <v>159.9</v>
      </c>
      <c r="I137" s="58">
        <v>0.4</v>
      </c>
      <c r="J137" s="53">
        <v>82.384074941451999</v>
      </c>
      <c r="K137" s="58">
        <v>0.22</v>
      </c>
      <c r="L137" s="53">
        <v>85.816744730679176</v>
      </c>
      <c r="M137" s="53">
        <v>95.795435978432565</v>
      </c>
      <c r="N137" s="53">
        <v>85.816744730679176</v>
      </c>
      <c r="O137" s="68"/>
      <c r="P137" s="57"/>
      <c r="Q137" s="68"/>
      <c r="U137" s="57"/>
    </row>
    <row r="138" spans="1:21" ht="15" customHeight="1">
      <c r="A138" s="52" t="s">
        <v>328</v>
      </c>
      <c r="B138" s="52"/>
      <c r="C138" s="52" t="s">
        <v>338</v>
      </c>
      <c r="D138" s="52" t="s">
        <v>532</v>
      </c>
      <c r="E138" s="52" t="s">
        <v>15</v>
      </c>
      <c r="F138" s="52">
        <v>33049910</v>
      </c>
      <c r="G138" s="99">
        <v>0.27</v>
      </c>
      <c r="H138" s="53">
        <v>159.9</v>
      </c>
      <c r="I138" s="58">
        <v>0.4</v>
      </c>
      <c r="J138" s="53">
        <v>82.384074941451999</v>
      </c>
      <c r="K138" s="58">
        <v>0.22</v>
      </c>
      <c r="L138" s="53">
        <v>85.816744730679176</v>
      </c>
      <c r="M138" s="53">
        <v>95.795435978432565</v>
      </c>
      <c r="N138" s="53">
        <v>85.816744730679176</v>
      </c>
      <c r="O138" s="68"/>
      <c r="P138" s="57"/>
      <c r="Q138" s="68"/>
      <c r="U138" s="57"/>
    </row>
    <row r="139" spans="1:21" ht="15" customHeight="1">
      <c r="A139" s="52" t="s">
        <v>328</v>
      </c>
      <c r="B139" s="52"/>
      <c r="C139" s="52" t="s">
        <v>340</v>
      </c>
      <c r="D139" s="52" t="s">
        <v>533</v>
      </c>
      <c r="E139" s="52" t="s">
        <v>15</v>
      </c>
      <c r="F139" s="52">
        <v>33049910</v>
      </c>
      <c r="G139" s="99">
        <v>0.27</v>
      </c>
      <c r="H139" s="53">
        <v>159.9</v>
      </c>
      <c r="I139" s="58">
        <v>0.4</v>
      </c>
      <c r="J139" s="53">
        <v>82.384074941451999</v>
      </c>
      <c r="K139" s="58">
        <v>0.22</v>
      </c>
      <c r="L139" s="53">
        <v>85.816744730679176</v>
      </c>
      <c r="M139" s="53">
        <v>95.795435978432565</v>
      </c>
      <c r="N139" s="53">
        <v>85.816744730679176</v>
      </c>
      <c r="O139" s="68"/>
      <c r="P139" s="57"/>
      <c r="Q139" s="68"/>
      <c r="U139" s="57"/>
    </row>
    <row r="140" spans="1:21" ht="15" customHeight="1">
      <c r="A140" s="52" t="s">
        <v>328</v>
      </c>
      <c r="B140" s="52"/>
      <c r="C140" s="52" t="s">
        <v>342</v>
      </c>
      <c r="D140" s="52" t="s">
        <v>534</v>
      </c>
      <c r="E140" s="52" t="s">
        <v>15</v>
      </c>
      <c r="F140" s="52">
        <v>33049910</v>
      </c>
      <c r="G140" s="99">
        <v>0.27</v>
      </c>
      <c r="H140" s="53">
        <v>188.9</v>
      </c>
      <c r="I140" s="58">
        <v>0.4</v>
      </c>
      <c r="J140" s="53">
        <v>97.32552693208433</v>
      </c>
      <c r="K140" s="58">
        <v>0.22</v>
      </c>
      <c r="L140" s="53">
        <v>101.38075722092118</v>
      </c>
      <c r="M140" s="53">
        <v>113.16921736288876</v>
      </c>
      <c r="N140" s="53">
        <v>101.38075722092118</v>
      </c>
      <c r="O140" s="68"/>
      <c r="P140" s="57"/>
      <c r="Q140" s="68"/>
      <c r="U140" s="57"/>
    </row>
    <row r="141" spans="1:21" ht="15" customHeight="1">
      <c r="A141" s="52" t="s">
        <v>328</v>
      </c>
      <c r="B141" s="52"/>
      <c r="C141" s="52" t="s">
        <v>344</v>
      </c>
      <c r="D141" s="52" t="s">
        <v>535</v>
      </c>
      <c r="E141" s="52" t="s">
        <v>15</v>
      </c>
      <c r="F141" s="52">
        <v>33049910</v>
      </c>
      <c r="G141" s="99">
        <v>0.27</v>
      </c>
      <c r="H141" s="53">
        <v>179.9</v>
      </c>
      <c r="I141" s="58">
        <v>0.4</v>
      </c>
      <c r="J141" s="53">
        <v>92.688524590163937</v>
      </c>
      <c r="K141" s="58">
        <v>0.22</v>
      </c>
      <c r="L141" s="53">
        <v>96.550546448087431</v>
      </c>
      <c r="M141" s="53">
        <v>107.77735417460923</v>
      </c>
      <c r="N141" s="53">
        <v>96.550546448087431</v>
      </c>
      <c r="O141" s="68"/>
      <c r="P141" s="57"/>
      <c r="Q141" s="68"/>
      <c r="U141" s="57"/>
    </row>
    <row r="142" spans="1:21" ht="15" customHeight="1">
      <c r="A142" s="52" t="s">
        <v>328</v>
      </c>
      <c r="B142" s="52"/>
      <c r="C142" s="52" t="s">
        <v>346</v>
      </c>
      <c r="D142" s="52" t="s">
        <v>536</v>
      </c>
      <c r="E142" s="52" t="s">
        <v>15</v>
      </c>
      <c r="F142" s="52">
        <v>33049910</v>
      </c>
      <c r="G142" s="99">
        <v>0.27</v>
      </c>
      <c r="H142" s="53">
        <v>179.9</v>
      </c>
      <c r="I142" s="58">
        <v>0.4</v>
      </c>
      <c r="J142" s="53">
        <v>92.688524590163937</v>
      </c>
      <c r="K142" s="58">
        <v>0.22</v>
      </c>
      <c r="L142" s="53">
        <v>96.550546448087431</v>
      </c>
      <c r="M142" s="53">
        <v>107.77735417460923</v>
      </c>
      <c r="N142" s="53">
        <v>96.550546448087431</v>
      </c>
      <c r="O142" s="68"/>
      <c r="P142" s="57"/>
      <c r="Q142" s="68"/>
      <c r="U142" s="57"/>
    </row>
    <row r="143" spans="1:21" ht="15" customHeight="1">
      <c r="A143" s="52" t="s">
        <v>328</v>
      </c>
      <c r="B143" s="52"/>
      <c r="C143" s="52" t="s">
        <v>348</v>
      </c>
      <c r="D143" s="52" t="s">
        <v>537</v>
      </c>
      <c r="E143" s="52" t="s">
        <v>15</v>
      </c>
      <c r="F143" s="52">
        <v>33049910</v>
      </c>
      <c r="G143" s="99">
        <v>0.27</v>
      </c>
      <c r="H143" s="53">
        <v>179.9</v>
      </c>
      <c r="I143" s="58">
        <v>0.4</v>
      </c>
      <c r="J143" s="53">
        <v>92.688524590163937</v>
      </c>
      <c r="K143" s="58">
        <v>0.22</v>
      </c>
      <c r="L143" s="53">
        <v>96.550546448087431</v>
      </c>
      <c r="M143" s="53">
        <v>107.77735417460923</v>
      </c>
      <c r="N143" s="53">
        <v>96.550546448087431</v>
      </c>
      <c r="O143" s="68"/>
      <c r="P143" s="57">
        <f>VLOOKUP(O143,[15]PREÇOS!$B:$P,15,0)</f>
        <v>0</v>
      </c>
      <c r="Q143" s="80">
        <f>P143-J143</f>
        <v>-92.688524590163937</v>
      </c>
      <c r="U143" s="57"/>
    </row>
    <row r="144" spans="1:21" ht="15" customHeight="1">
      <c r="A144" s="52" t="s">
        <v>328</v>
      </c>
      <c r="B144" s="52"/>
      <c r="C144" s="52" t="s">
        <v>374</v>
      </c>
      <c r="D144" s="52" t="s">
        <v>542</v>
      </c>
      <c r="E144" s="52" t="s">
        <v>15</v>
      </c>
      <c r="F144" s="52">
        <v>34013000</v>
      </c>
      <c r="G144" s="99">
        <v>7.0000000000000007E-2</v>
      </c>
      <c r="H144" s="53">
        <v>79.900000000000006</v>
      </c>
      <c r="I144" s="58">
        <v>0.4</v>
      </c>
      <c r="J144" s="53">
        <v>50.222857142857144</v>
      </c>
      <c r="K144" s="58">
        <v>0.1</v>
      </c>
      <c r="L144" s="53">
        <v>52.315476190476197</v>
      </c>
      <c r="M144" s="53">
        <v>54.003072196620586</v>
      </c>
      <c r="N144" s="53">
        <v>52.315476190476197</v>
      </c>
      <c r="O144" s="68"/>
      <c r="P144" s="57"/>
      <c r="Q144" s="68"/>
      <c r="U144" s="57"/>
    </row>
    <row r="145" spans="1:21" ht="15" customHeight="1">
      <c r="A145" s="52" t="s">
        <v>328</v>
      </c>
      <c r="B145" s="52"/>
      <c r="C145" s="52" t="s">
        <v>350</v>
      </c>
      <c r="D145" s="52" t="s">
        <v>538</v>
      </c>
      <c r="E145" s="52" t="s">
        <v>15</v>
      </c>
      <c r="F145" s="52">
        <v>33049910</v>
      </c>
      <c r="G145" s="99">
        <v>0.27</v>
      </c>
      <c r="H145" s="53">
        <v>149.9</v>
      </c>
      <c r="I145" s="58">
        <v>0.4</v>
      </c>
      <c r="J145" s="53">
        <v>77.23185011709603</v>
      </c>
      <c r="K145" s="58">
        <v>0.22</v>
      </c>
      <c r="L145" s="53">
        <v>80.449843871975034</v>
      </c>
      <c r="M145" s="53">
        <v>89.804476880344225</v>
      </c>
      <c r="N145" s="53">
        <v>80.449843871975034</v>
      </c>
      <c r="O145" s="68"/>
      <c r="P145" s="57"/>
      <c r="Q145" s="68"/>
      <c r="U145" s="57"/>
    </row>
    <row r="146" spans="1:21" ht="15" customHeight="1">
      <c r="A146" s="52" t="s">
        <v>328</v>
      </c>
      <c r="B146" s="52"/>
      <c r="C146" s="52" t="s">
        <v>352</v>
      </c>
      <c r="D146" s="52" t="s">
        <v>539</v>
      </c>
      <c r="E146" s="52" t="s">
        <v>15</v>
      </c>
      <c r="F146" s="52">
        <v>33049910</v>
      </c>
      <c r="G146" s="99">
        <v>0.27</v>
      </c>
      <c r="H146" s="53">
        <v>149.9</v>
      </c>
      <c r="I146" s="58">
        <v>0.4</v>
      </c>
      <c r="J146" s="53">
        <v>77.23185011709603</v>
      </c>
      <c r="K146" s="58">
        <v>0.22</v>
      </c>
      <c r="L146" s="53">
        <v>80.449843871975034</v>
      </c>
      <c r="M146" s="53">
        <v>89.804476880344225</v>
      </c>
      <c r="N146" s="53">
        <v>80.449843871975034</v>
      </c>
      <c r="O146" s="68"/>
      <c r="P146" s="57"/>
      <c r="Q146" s="68"/>
      <c r="U146" s="57"/>
    </row>
    <row r="147" spans="1:21" ht="15" customHeight="1">
      <c r="A147" s="52" t="s">
        <v>328</v>
      </c>
      <c r="B147" s="52"/>
      <c r="C147" s="52" t="s">
        <v>354</v>
      </c>
      <c r="D147" s="52" t="s">
        <v>540</v>
      </c>
      <c r="E147" s="52" t="s">
        <v>15</v>
      </c>
      <c r="F147" s="52">
        <v>33049910</v>
      </c>
      <c r="G147" s="99">
        <v>0.27</v>
      </c>
      <c r="H147" s="53">
        <v>149.9</v>
      </c>
      <c r="I147" s="58">
        <v>0.4</v>
      </c>
      <c r="J147" s="53">
        <v>77.23185011709603</v>
      </c>
      <c r="K147" s="58">
        <v>0.22</v>
      </c>
      <c r="L147" s="53">
        <v>80.449843871975034</v>
      </c>
      <c r="M147" s="53">
        <v>89.804476880344225</v>
      </c>
      <c r="N147" s="53">
        <v>80.449843871975034</v>
      </c>
      <c r="O147" s="68"/>
      <c r="P147" s="57"/>
      <c r="Q147" s="68"/>
      <c r="U147" s="57"/>
    </row>
    <row r="148" spans="1:21" ht="15" customHeight="1">
      <c r="A148" s="52" t="s">
        <v>328</v>
      </c>
      <c r="B148" s="52"/>
      <c r="C148" s="52" t="s">
        <v>356</v>
      </c>
      <c r="D148" s="52" t="s">
        <v>541</v>
      </c>
      <c r="E148" s="52" t="s">
        <v>15</v>
      </c>
      <c r="F148" s="52">
        <v>33049910</v>
      </c>
      <c r="G148" s="99">
        <v>0.27</v>
      </c>
      <c r="H148" s="53">
        <v>149.9</v>
      </c>
      <c r="I148" s="58">
        <v>0.4</v>
      </c>
      <c r="J148" s="53">
        <v>77.23185011709603</v>
      </c>
      <c r="K148" s="58">
        <v>0.22</v>
      </c>
      <c r="L148" s="53">
        <v>80.449843871975034</v>
      </c>
      <c r="M148" s="53">
        <v>89.804476880344225</v>
      </c>
      <c r="N148" s="53">
        <v>80.449843871975034</v>
      </c>
      <c r="O148" s="68"/>
      <c r="P148" s="57"/>
      <c r="Q148" s="68"/>
      <c r="U148" s="57"/>
    </row>
    <row r="149" spans="1:21" ht="15" customHeight="1">
      <c r="A149" s="52" t="s">
        <v>328</v>
      </c>
      <c r="B149" s="52"/>
      <c r="C149" s="52" t="s">
        <v>393</v>
      </c>
      <c r="D149" s="52" t="s">
        <v>543</v>
      </c>
      <c r="E149" s="52" t="s">
        <v>15</v>
      </c>
      <c r="F149" s="52">
        <v>33049910</v>
      </c>
      <c r="G149" s="99">
        <v>0.27</v>
      </c>
      <c r="H149" s="53">
        <v>104.9</v>
      </c>
      <c r="I149" s="58">
        <v>0.4</v>
      </c>
      <c r="J149" s="53">
        <v>54.04683840749415</v>
      </c>
      <c r="K149" s="58">
        <v>0.22</v>
      </c>
      <c r="L149" s="53">
        <v>56.29879000780641</v>
      </c>
      <c r="M149" s="53">
        <v>62.845160938946684</v>
      </c>
      <c r="N149" s="53">
        <v>56.29879000780641</v>
      </c>
      <c r="O149" s="68"/>
      <c r="P149" s="57"/>
      <c r="Q149" s="68"/>
      <c r="U149" s="57"/>
    </row>
    <row r="150" spans="1:21" ht="15" customHeight="1">
      <c r="A150" s="52" t="s">
        <v>328</v>
      </c>
      <c r="B150" s="52"/>
      <c r="C150" s="52" t="s">
        <v>392</v>
      </c>
      <c r="D150" s="52" t="s">
        <v>188</v>
      </c>
      <c r="E150" s="52" t="s">
        <v>15</v>
      </c>
      <c r="F150" s="52">
        <v>33051000</v>
      </c>
      <c r="G150" s="99">
        <v>0.2</v>
      </c>
      <c r="H150" s="53">
        <v>79.900000000000006</v>
      </c>
      <c r="I150" s="58">
        <v>0.4</v>
      </c>
      <c r="J150" s="53">
        <v>50.222857142857144</v>
      </c>
      <c r="K150" s="58">
        <v>7.0000000000000007E-2</v>
      </c>
      <c r="L150" s="53">
        <v>52.315476190476197</v>
      </c>
      <c r="M150" s="53">
        <v>58.398671096345517</v>
      </c>
      <c r="N150" s="53">
        <v>52.315476190476197</v>
      </c>
      <c r="O150" s="68"/>
      <c r="P150" s="57"/>
      <c r="Q150" s="68"/>
      <c r="U150" s="57"/>
    </row>
    <row r="151" spans="1:21" ht="15" customHeight="1">
      <c r="A151" s="52" t="s">
        <v>207</v>
      </c>
      <c r="B151" s="52"/>
      <c r="C151" s="52" t="s">
        <v>410</v>
      </c>
      <c r="D151" s="52" t="s">
        <v>411</v>
      </c>
      <c r="E151" s="52" t="s">
        <v>17</v>
      </c>
      <c r="F151" s="52">
        <v>33049910</v>
      </c>
      <c r="G151" s="99">
        <v>0.27</v>
      </c>
      <c r="H151" s="53">
        <v>64.900000000000006</v>
      </c>
      <c r="I151" s="58">
        <v>0.4</v>
      </c>
      <c r="J151" s="53">
        <v>33.437939110070261</v>
      </c>
      <c r="K151" s="58">
        <v>0.22</v>
      </c>
      <c r="L151" s="53">
        <v>37.997658079625296</v>
      </c>
      <c r="M151" s="53">
        <v>38.881324546593326</v>
      </c>
      <c r="N151" s="53">
        <v>35.954773236634693</v>
      </c>
      <c r="O151" s="68"/>
      <c r="P151" s="57"/>
      <c r="Q151" s="68"/>
      <c r="U151" s="57"/>
    </row>
    <row r="152" spans="1:21" ht="15" customHeight="1">
      <c r="A152" s="52" t="s">
        <v>305</v>
      </c>
      <c r="B152" s="52"/>
      <c r="C152" s="52" t="s">
        <v>412</v>
      </c>
      <c r="D152" s="52" t="s">
        <v>544</v>
      </c>
      <c r="E152" s="52" t="s">
        <v>15</v>
      </c>
      <c r="F152" s="52">
        <v>33049910</v>
      </c>
      <c r="G152" s="99">
        <v>0.27</v>
      </c>
      <c r="H152" s="53">
        <v>289</v>
      </c>
      <c r="I152" s="58">
        <v>0.4</v>
      </c>
      <c r="J152" s="53">
        <v>148.89929742388762</v>
      </c>
      <c r="K152" s="58">
        <v>0.22</v>
      </c>
      <c r="L152" s="53">
        <v>155.10343481654959</v>
      </c>
      <c r="M152" s="53">
        <v>173.13871793475303</v>
      </c>
      <c r="N152" s="53">
        <v>155.10343481654959</v>
      </c>
      <c r="O152" s="68"/>
      <c r="P152" s="57"/>
      <c r="Q152" s="68"/>
      <c r="U152" s="57"/>
    </row>
    <row r="153" spans="1:21" ht="15" customHeight="1">
      <c r="A153" s="52" t="s">
        <v>207</v>
      </c>
      <c r="B153" s="52"/>
      <c r="C153" s="52" t="s">
        <v>413</v>
      </c>
      <c r="D153" s="52" t="s">
        <v>545</v>
      </c>
      <c r="E153" s="52" t="s">
        <v>15</v>
      </c>
      <c r="F153" s="52">
        <v>33049910</v>
      </c>
      <c r="G153" s="99">
        <v>0.27</v>
      </c>
      <c r="H153" s="53">
        <v>89.9</v>
      </c>
      <c r="I153" s="58">
        <v>0.4</v>
      </c>
      <c r="J153" s="53">
        <v>46.318501170960197</v>
      </c>
      <c r="K153" s="58">
        <v>0.22</v>
      </c>
      <c r="L153" s="53">
        <v>48.248438719750204</v>
      </c>
      <c r="M153" s="53">
        <v>53.858722291814182</v>
      </c>
      <c r="N153" s="53">
        <v>48.248438719750204</v>
      </c>
      <c r="O153" s="68"/>
      <c r="P153" s="57"/>
      <c r="Q153" s="68"/>
      <c r="U153" s="57"/>
    </row>
    <row r="154" spans="1:21" ht="15" customHeight="1">
      <c r="A154" s="52" t="s">
        <v>207</v>
      </c>
      <c r="B154" s="52"/>
      <c r="C154" s="52" t="s">
        <v>414</v>
      </c>
      <c r="D154" s="52" t="s">
        <v>415</v>
      </c>
      <c r="E154" s="52" t="s">
        <v>15</v>
      </c>
      <c r="F154" s="52">
        <v>33049910</v>
      </c>
      <c r="G154" s="99">
        <v>0.27</v>
      </c>
      <c r="H154" s="53">
        <v>209.9</v>
      </c>
      <c r="I154" s="58">
        <v>0.4</v>
      </c>
      <c r="J154" s="53">
        <v>108.14519906323186</v>
      </c>
      <c r="K154" s="58">
        <v>0.22</v>
      </c>
      <c r="L154" s="53">
        <v>112.65124902419986</v>
      </c>
      <c r="M154" s="53">
        <v>125.75023146887425</v>
      </c>
      <c r="N154" s="53">
        <v>112.65124902419986</v>
      </c>
      <c r="O154" s="68"/>
      <c r="P154" s="57"/>
      <c r="Q154" s="68"/>
      <c r="U154" s="57"/>
    </row>
    <row r="155" spans="1:21" ht="15" customHeight="1">
      <c r="A155" s="52" t="s">
        <v>328</v>
      </c>
      <c r="B155" s="52"/>
      <c r="C155" s="52" t="s">
        <v>400</v>
      </c>
      <c r="D155" s="52" t="s">
        <v>546</v>
      </c>
      <c r="E155" s="52" t="s">
        <v>15</v>
      </c>
      <c r="F155" s="52">
        <v>33049910</v>
      </c>
      <c r="G155" s="99">
        <v>0.27</v>
      </c>
      <c r="H155" s="53">
        <v>249.9</v>
      </c>
      <c r="I155" s="58">
        <v>0.4</v>
      </c>
      <c r="J155" s="53">
        <v>128.75409836065577</v>
      </c>
      <c r="K155" s="58">
        <v>0.22</v>
      </c>
      <c r="L155" s="53">
        <v>134.11885245901644</v>
      </c>
      <c r="M155" s="53">
        <v>149.71406786122765</v>
      </c>
      <c r="N155" s="53">
        <v>134.11885245901644</v>
      </c>
      <c r="O155" s="68"/>
      <c r="P155" s="57"/>
      <c r="Q155" s="68"/>
      <c r="U155" s="57"/>
    </row>
    <row r="156" spans="1:21" ht="15" customHeight="1">
      <c r="A156" s="52" t="s">
        <v>207</v>
      </c>
      <c r="B156" s="52"/>
      <c r="C156" s="52" t="s">
        <v>416</v>
      </c>
      <c r="D156" s="52" t="s">
        <v>417</v>
      </c>
      <c r="E156" s="52" t="s">
        <v>17</v>
      </c>
      <c r="F156" s="52">
        <v>3304999002</v>
      </c>
      <c r="G156" s="99">
        <v>7.0000000000000007E-2</v>
      </c>
      <c r="H156" s="53">
        <v>46.9</v>
      </c>
      <c r="I156" s="58">
        <v>0.36</v>
      </c>
      <c r="J156" s="53">
        <v>30.347058823529412</v>
      </c>
      <c r="K156" s="58">
        <v>0</v>
      </c>
      <c r="L156" s="53">
        <v>34.485294117647058</v>
      </c>
      <c r="M156" s="53">
        <v>32.631246046805821</v>
      </c>
      <c r="N156" s="53">
        <v>32.631246046805821</v>
      </c>
      <c r="O156" s="68"/>
      <c r="P156" s="57"/>
      <c r="Q156" s="68"/>
      <c r="U156" s="57"/>
    </row>
    <row r="157" spans="1:21" ht="15" customHeight="1">
      <c r="A157" s="52" t="s">
        <v>207</v>
      </c>
      <c r="B157" s="52"/>
      <c r="C157" s="52" t="s">
        <v>418</v>
      </c>
      <c r="D157" s="52" t="s">
        <v>419</v>
      </c>
      <c r="E157" s="52" t="s">
        <v>17</v>
      </c>
      <c r="F157" s="52">
        <v>3304999002</v>
      </c>
      <c r="G157" s="99">
        <v>7.0000000000000007E-2</v>
      </c>
      <c r="H157" s="53">
        <v>59.9</v>
      </c>
      <c r="I157" s="58">
        <v>0.36</v>
      </c>
      <c r="J157" s="53">
        <v>38.758823529411764</v>
      </c>
      <c r="K157" s="58">
        <v>0</v>
      </c>
      <c r="L157" s="53">
        <v>44.044117647058819</v>
      </c>
      <c r="M157" s="53">
        <v>41.676154332700825</v>
      </c>
      <c r="N157" s="53">
        <v>41.676154332700825</v>
      </c>
      <c r="O157" s="68"/>
      <c r="P157" s="57">
        <f>VLOOKUP(O157,[15]PREÇOS!$B:$P,15,0)</f>
        <v>0</v>
      </c>
      <c r="Q157" s="80">
        <f>P157-J157</f>
        <v>-38.758823529411764</v>
      </c>
      <c r="U157" s="57"/>
    </row>
    <row r="158" spans="1:21" ht="15" customHeight="1">
      <c r="A158" s="52" t="s">
        <v>207</v>
      </c>
      <c r="B158" s="52"/>
      <c r="C158" s="52" t="s">
        <v>420</v>
      </c>
      <c r="D158" s="52" t="s">
        <v>547</v>
      </c>
      <c r="E158" s="52" t="s">
        <v>15</v>
      </c>
      <c r="F158" s="52">
        <v>33049910</v>
      </c>
      <c r="G158" s="99">
        <v>0.27</v>
      </c>
      <c r="H158" s="53">
        <v>219.9</v>
      </c>
      <c r="I158" s="58">
        <v>0.4</v>
      </c>
      <c r="J158" s="53">
        <v>113.29742388758784</v>
      </c>
      <c r="K158" s="58">
        <v>0.22</v>
      </c>
      <c r="L158" s="53">
        <v>118.018149882904</v>
      </c>
      <c r="M158" s="53">
        <v>131.74119056696262</v>
      </c>
      <c r="N158" s="53">
        <v>118.018149882904</v>
      </c>
      <c r="O158" s="68"/>
      <c r="P158" s="57"/>
      <c r="Q158" s="68"/>
      <c r="U158" s="57"/>
    </row>
    <row r="159" spans="1:21" ht="15" customHeight="1">
      <c r="A159" s="52" t="s">
        <v>207</v>
      </c>
      <c r="B159" s="52"/>
      <c r="C159" s="52" t="s">
        <v>421</v>
      </c>
      <c r="D159" s="52" t="s">
        <v>548</v>
      </c>
      <c r="E159" s="52" t="s">
        <v>15</v>
      </c>
      <c r="F159" s="52">
        <v>33049910</v>
      </c>
      <c r="G159" s="99">
        <v>0.27</v>
      </c>
      <c r="H159" s="53">
        <v>269.89999999999998</v>
      </c>
      <c r="I159" s="58">
        <v>0.4</v>
      </c>
      <c r="J159" s="53">
        <v>139.05854800936768</v>
      </c>
      <c r="K159" s="58">
        <v>0.22</v>
      </c>
      <c r="L159" s="53">
        <v>144.85265417642466</v>
      </c>
      <c r="M159" s="53">
        <v>161.6959860574043</v>
      </c>
      <c r="N159" s="53">
        <v>144.85265417642466</v>
      </c>
      <c r="O159" s="68"/>
      <c r="P159" s="57"/>
      <c r="Q159" s="68"/>
      <c r="U159" s="57"/>
    </row>
    <row r="160" spans="1:21" ht="15" customHeight="1">
      <c r="A160" s="52" t="s">
        <v>207</v>
      </c>
      <c r="B160" s="52"/>
      <c r="C160" s="52" t="s">
        <v>422</v>
      </c>
      <c r="D160" s="52" t="s">
        <v>549</v>
      </c>
      <c r="E160" s="52" t="s">
        <v>15</v>
      </c>
      <c r="F160" s="52">
        <v>33049910</v>
      </c>
      <c r="G160" s="99">
        <v>0.27</v>
      </c>
      <c r="H160" s="53">
        <v>189.9</v>
      </c>
      <c r="I160" s="58">
        <v>0.4</v>
      </c>
      <c r="J160" s="53">
        <v>97.840749414519934</v>
      </c>
      <c r="K160" s="58">
        <v>0.22</v>
      </c>
      <c r="L160" s="53">
        <v>101.9174473067916</v>
      </c>
      <c r="M160" s="53">
        <v>113.7683132726976</v>
      </c>
      <c r="N160" s="53">
        <v>101.9174473067916</v>
      </c>
      <c r="O160" s="68"/>
      <c r="P160" s="57"/>
      <c r="Q160" s="68"/>
      <c r="U160" s="57"/>
    </row>
    <row r="161" spans="1:21" ht="15" customHeight="1">
      <c r="A161" s="52" t="s">
        <v>207</v>
      </c>
      <c r="B161" s="52"/>
      <c r="C161" s="52" t="s">
        <v>423</v>
      </c>
      <c r="D161" s="52" t="s">
        <v>550</v>
      </c>
      <c r="E161" s="52" t="s">
        <v>15</v>
      </c>
      <c r="F161" s="52">
        <v>33049910</v>
      </c>
      <c r="G161" s="99">
        <v>0.27</v>
      </c>
      <c r="H161" s="53">
        <v>199</v>
      </c>
      <c r="I161" s="58">
        <v>0.4</v>
      </c>
      <c r="J161" s="53">
        <v>102.52927400468384</v>
      </c>
      <c r="K161" s="58">
        <v>0.22</v>
      </c>
      <c r="L161" s="53">
        <v>106.80132708821233</v>
      </c>
      <c r="M161" s="53">
        <v>119.22008605195796</v>
      </c>
      <c r="N161" s="53">
        <v>106.80132708821233</v>
      </c>
      <c r="O161" s="68"/>
      <c r="P161" s="57"/>
      <c r="Q161" s="68"/>
      <c r="U161" s="57"/>
    </row>
    <row r="162" spans="1:21" ht="15" customHeight="1">
      <c r="A162" s="52" t="s">
        <v>328</v>
      </c>
      <c r="B162" s="52"/>
      <c r="C162" s="52" t="s">
        <v>402</v>
      </c>
      <c r="D162" s="52" t="s">
        <v>551</v>
      </c>
      <c r="E162" s="52" t="s">
        <v>15</v>
      </c>
      <c r="F162" s="52">
        <v>33049910</v>
      </c>
      <c r="G162" s="99">
        <v>0.27</v>
      </c>
      <c r="H162" s="53">
        <v>159.9</v>
      </c>
      <c r="I162" s="58">
        <v>0.4</v>
      </c>
      <c r="J162" s="53">
        <v>82.384074941451999</v>
      </c>
      <c r="K162" s="58">
        <v>0.22</v>
      </c>
      <c r="L162" s="53">
        <v>85.816744730679176</v>
      </c>
      <c r="M162" s="53">
        <v>95.795435978432565</v>
      </c>
      <c r="N162" s="53">
        <v>85.816744730679176</v>
      </c>
      <c r="O162" s="68"/>
      <c r="P162" s="57"/>
      <c r="Q162" s="68"/>
      <c r="U162" s="57"/>
    </row>
    <row r="163" spans="1:21" ht="15" customHeight="1">
      <c r="A163" s="52" t="s">
        <v>328</v>
      </c>
      <c r="B163" s="52" t="s">
        <v>403</v>
      </c>
      <c r="C163" s="52" t="s">
        <v>406</v>
      </c>
      <c r="D163" s="52" t="s">
        <v>404</v>
      </c>
      <c r="E163" s="52" t="s">
        <v>15</v>
      </c>
      <c r="F163" s="52">
        <v>33049910</v>
      </c>
      <c r="G163" s="99">
        <v>0.27</v>
      </c>
      <c r="H163" s="53">
        <v>149.9</v>
      </c>
      <c r="I163" s="58">
        <v>0.4</v>
      </c>
      <c r="J163" s="53">
        <v>77.23185011709603</v>
      </c>
      <c r="K163" s="58">
        <v>0.22</v>
      </c>
      <c r="L163" s="53">
        <v>80.449843871975034</v>
      </c>
      <c r="M163" s="53">
        <v>89.804476880344225</v>
      </c>
      <c r="N163" s="53">
        <v>80.449843871975034</v>
      </c>
      <c r="O163" s="68"/>
      <c r="P163" s="57"/>
      <c r="Q163" s="68"/>
      <c r="U163" s="57"/>
    </row>
    <row r="164" spans="1:21" ht="15" customHeight="1">
      <c r="A164" s="52" t="s">
        <v>207</v>
      </c>
      <c r="B164" s="52"/>
      <c r="C164" s="52" t="s">
        <v>424</v>
      </c>
      <c r="D164" s="52" t="s">
        <v>552</v>
      </c>
      <c r="E164" s="52" t="s">
        <v>15</v>
      </c>
      <c r="F164" s="52">
        <v>33049910</v>
      </c>
      <c r="G164" s="99">
        <v>0.27</v>
      </c>
      <c r="H164" s="53">
        <v>199.9</v>
      </c>
      <c r="I164" s="77">
        <v>0.4</v>
      </c>
      <c r="J164" s="54">
        <v>102.99297423887589</v>
      </c>
      <c r="K164" s="77">
        <v>0.22</v>
      </c>
      <c r="L164" s="54">
        <v>107.28434816549571</v>
      </c>
      <c r="M164" s="54">
        <v>119.75927237078592</v>
      </c>
      <c r="N164" s="54">
        <v>107.28434816549571</v>
      </c>
      <c r="O164" s="68"/>
      <c r="P164" s="57"/>
      <c r="Q164" s="68"/>
      <c r="U164" s="57"/>
    </row>
    <row r="165" spans="1:21" ht="15" customHeight="1">
      <c r="A165" s="52" t="s">
        <v>207</v>
      </c>
      <c r="B165" s="52"/>
      <c r="C165" s="52" t="s">
        <v>425</v>
      </c>
      <c r="D165" s="52" t="s">
        <v>553</v>
      </c>
      <c r="E165" s="52" t="s">
        <v>15</v>
      </c>
      <c r="F165" s="52">
        <v>33049910</v>
      </c>
      <c r="G165" s="99">
        <v>0.27</v>
      </c>
      <c r="H165" s="54">
        <v>229.9</v>
      </c>
      <c r="I165" s="77">
        <v>0.4</v>
      </c>
      <c r="J165" s="53">
        <v>118.44964871194379</v>
      </c>
      <c r="K165" s="58">
        <v>0.22</v>
      </c>
      <c r="L165" s="53">
        <v>123.38505074160813</v>
      </c>
      <c r="M165" s="54">
        <v>137.73214966505091</v>
      </c>
      <c r="N165" s="53">
        <v>123.38505074160813</v>
      </c>
      <c r="O165" s="68"/>
      <c r="P165" s="57"/>
      <c r="Q165" s="68"/>
      <c r="U165" s="57"/>
    </row>
    <row r="166" spans="1:21" ht="15" customHeight="1">
      <c r="A166" s="52" t="s">
        <v>207</v>
      </c>
      <c r="B166" s="52"/>
      <c r="C166" s="52" t="s">
        <v>426</v>
      </c>
      <c r="D166" s="52" t="s">
        <v>554</v>
      </c>
      <c r="E166" s="52" t="s">
        <v>15</v>
      </c>
      <c r="F166" s="52">
        <v>33049910</v>
      </c>
      <c r="G166" s="99">
        <v>0.27</v>
      </c>
      <c r="H166" s="53">
        <v>219.9</v>
      </c>
      <c r="I166" s="77">
        <v>0.4</v>
      </c>
      <c r="J166" s="54">
        <v>113.29742388758784</v>
      </c>
      <c r="K166" s="93">
        <v>0.22</v>
      </c>
      <c r="L166" s="54">
        <v>118.018149882904</v>
      </c>
      <c r="M166" s="54">
        <v>131.74119056696262</v>
      </c>
      <c r="N166" s="54">
        <v>118.018149882904</v>
      </c>
      <c r="O166" s="68"/>
      <c r="P166" s="57"/>
      <c r="Q166" s="68"/>
      <c r="U166" s="57"/>
    </row>
    <row r="167" spans="1:21" ht="15" customHeight="1">
      <c r="A167" s="52" t="s">
        <v>328</v>
      </c>
      <c r="B167" s="52"/>
      <c r="C167" s="52" t="s">
        <v>428</v>
      </c>
      <c r="D167" s="52" t="s">
        <v>555</v>
      </c>
      <c r="E167" s="52" t="s">
        <v>15</v>
      </c>
      <c r="F167" s="52">
        <v>33072010</v>
      </c>
      <c r="G167" s="99">
        <v>0.2</v>
      </c>
      <c r="H167" s="53">
        <v>72.900000000000006</v>
      </c>
      <c r="I167" s="77">
        <v>0.4</v>
      </c>
      <c r="J167" s="53">
        <v>45.822857142857146</v>
      </c>
      <c r="K167" s="58">
        <v>7.0000000000000007E-2</v>
      </c>
      <c r="L167" s="53">
        <v>47.732142857142861</v>
      </c>
      <c r="M167" s="54">
        <v>53.28239202657808</v>
      </c>
      <c r="N167" s="53">
        <v>47.732142857142861</v>
      </c>
      <c r="O167" s="68"/>
      <c r="P167" s="57"/>
      <c r="Q167" s="68"/>
      <c r="U167" s="57"/>
    </row>
    <row r="168" spans="1:21" ht="15" customHeight="1">
      <c r="A168" s="52" t="s">
        <v>328</v>
      </c>
      <c r="B168" s="52"/>
      <c r="C168" s="52" t="s">
        <v>429</v>
      </c>
      <c r="D168" s="52" t="s">
        <v>556</v>
      </c>
      <c r="E168" s="52" t="s">
        <v>15</v>
      </c>
      <c r="F168" s="52">
        <v>33072010</v>
      </c>
      <c r="G168" s="99">
        <v>0.2</v>
      </c>
      <c r="H168" s="54">
        <v>72.900000000000006</v>
      </c>
      <c r="I168" s="77">
        <v>0.4</v>
      </c>
      <c r="J168" s="53">
        <v>45.822857142857146</v>
      </c>
      <c r="K168" s="58">
        <v>7.0000000000000007E-2</v>
      </c>
      <c r="L168" s="53">
        <v>47.732142857142861</v>
      </c>
      <c r="M168" s="54">
        <v>53.28239202657808</v>
      </c>
      <c r="N168" s="53">
        <v>47.732142857142861</v>
      </c>
      <c r="O168" s="68"/>
      <c r="P168" s="57"/>
      <c r="Q168" s="68"/>
      <c r="U168" s="57"/>
    </row>
    <row r="169" spans="1:21" ht="15" customHeight="1">
      <c r="A169" s="52" t="s">
        <v>328</v>
      </c>
      <c r="B169" s="52"/>
      <c r="C169" s="52" t="s">
        <v>430</v>
      </c>
      <c r="D169" s="52" t="s">
        <v>557</v>
      </c>
      <c r="E169" s="52" t="s">
        <v>15</v>
      </c>
      <c r="F169" s="52">
        <v>33072090</v>
      </c>
      <c r="G169" s="99">
        <v>0.2</v>
      </c>
      <c r="H169" s="54">
        <v>72.900000000000006</v>
      </c>
      <c r="I169" s="77">
        <v>0.4</v>
      </c>
      <c r="J169" s="53">
        <v>45.822857142857146</v>
      </c>
      <c r="K169" s="58">
        <v>7.0000000000000007E-2</v>
      </c>
      <c r="L169" s="53">
        <v>47.732142857142861</v>
      </c>
      <c r="M169" s="54">
        <v>53.28239202657808</v>
      </c>
      <c r="N169" s="53">
        <v>47.732142857142861</v>
      </c>
      <c r="O169" s="68"/>
      <c r="P169" s="57"/>
      <c r="Q169" s="68"/>
      <c r="U169" s="57"/>
    </row>
    <row r="170" spans="1:21" ht="15" customHeight="1">
      <c r="A170" s="52" t="s">
        <v>207</v>
      </c>
      <c r="B170" s="52"/>
      <c r="C170" s="52" t="s">
        <v>434</v>
      </c>
      <c r="D170" s="52" t="s">
        <v>558</v>
      </c>
      <c r="E170" s="52" t="s">
        <v>15</v>
      </c>
      <c r="F170" s="52">
        <v>34013000</v>
      </c>
      <c r="G170" s="99">
        <v>7.0000000000000007E-2</v>
      </c>
      <c r="H170" s="53">
        <v>99.9</v>
      </c>
      <c r="I170" s="77">
        <v>0.4</v>
      </c>
      <c r="J170" s="54">
        <v>62.794285714285721</v>
      </c>
      <c r="K170" s="77">
        <v>0.1</v>
      </c>
      <c r="L170" s="54">
        <v>65.410714285714292</v>
      </c>
      <c r="M170" s="54">
        <v>67.520737327188954</v>
      </c>
      <c r="N170" s="54">
        <v>65.410714285714292</v>
      </c>
      <c r="O170" s="68"/>
      <c r="P170" s="57"/>
      <c r="Q170" s="68"/>
      <c r="U170" s="57"/>
    </row>
    <row r="171" spans="1:21" ht="15" customHeight="1">
      <c r="A171" s="52" t="s">
        <v>328</v>
      </c>
      <c r="B171" s="52"/>
      <c r="C171" s="52" t="s">
        <v>435</v>
      </c>
      <c r="D171" s="52" t="s">
        <v>436</v>
      </c>
      <c r="E171" s="52" t="s">
        <v>17</v>
      </c>
      <c r="F171" s="52">
        <v>34012010</v>
      </c>
      <c r="G171" s="99">
        <v>7.0000000000000007E-2</v>
      </c>
      <c r="H171" s="54">
        <v>44.9</v>
      </c>
      <c r="I171" s="77">
        <v>0.4</v>
      </c>
      <c r="J171" s="53">
        <v>28.222857142857141</v>
      </c>
      <c r="K171" s="58">
        <v>0.05</v>
      </c>
      <c r="L171" s="53">
        <v>32.071428571428569</v>
      </c>
      <c r="M171" s="54">
        <v>30.347158218125958</v>
      </c>
      <c r="N171" s="53">
        <v>30.347158218125958</v>
      </c>
      <c r="O171" s="68"/>
      <c r="P171" s="57"/>
      <c r="Q171" s="68"/>
      <c r="U171" s="57"/>
    </row>
    <row r="172" spans="1:21" ht="15" customHeight="1">
      <c r="A172" s="52" t="s">
        <v>328</v>
      </c>
      <c r="B172" s="52"/>
      <c r="C172" s="52" t="s">
        <v>398</v>
      </c>
      <c r="D172" s="52" t="s">
        <v>559</v>
      </c>
      <c r="E172" s="52" t="s">
        <v>15</v>
      </c>
      <c r="F172" s="52">
        <v>34012010</v>
      </c>
      <c r="G172" s="99">
        <v>7.0000000000000007E-2</v>
      </c>
      <c r="H172" s="54">
        <v>79.900000000000006</v>
      </c>
      <c r="I172" s="77">
        <v>0.4</v>
      </c>
      <c r="J172" s="53">
        <v>50.222857142857144</v>
      </c>
      <c r="K172" s="58">
        <v>0.05</v>
      </c>
      <c r="L172" s="53">
        <v>52.315476190476197</v>
      </c>
      <c r="M172" s="54">
        <v>54.003072196620586</v>
      </c>
      <c r="N172" s="53">
        <v>52.315476190476197</v>
      </c>
      <c r="O172" s="68"/>
      <c r="P172" s="57"/>
      <c r="Q172" s="68"/>
      <c r="U172" s="57"/>
    </row>
    <row r="173" spans="1:21" ht="15" customHeight="1">
      <c r="A173" s="52" t="s">
        <v>328</v>
      </c>
      <c r="B173" s="52"/>
      <c r="C173" s="52" t="s">
        <v>401</v>
      </c>
      <c r="D173" s="52" t="s">
        <v>560</v>
      </c>
      <c r="E173" s="52" t="s">
        <v>15</v>
      </c>
      <c r="F173" s="52">
        <v>34013000</v>
      </c>
      <c r="G173" s="99">
        <v>7.0000000000000007E-2</v>
      </c>
      <c r="H173" s="54">
        <v>69.900000000000006</v>
      </c>
      <c r="I173" s="77">
        <v>0.4</v>
      </c>
      <c r="J173" s="53">
        <v>43.937142857142867</v>
      </c>
      <c r="K173" s="58">
        <v>0.1</v>
      </c>
      <c r="L173" s="53">
        <v>45.767857142857153</v>
      </c>
      <c r="M173" s="54">
        <v>47.24423963133642</v>
      </c>
      <c r="N173" s="53">
        <v>45.767857142857153</v>
      </c>
      <c r="O173" s="68"/>
      <c r="P173" s="57"/>
      <c r="Q173" s="68"/>
      <c r="U173" s="57"/>
    </row>
    <row r="174" spans="1:21" ht="15" customHeight="1">
      <c r="A174" s="52" t="s">
        <v>328</v>
      </c>
      <c r="B174" s="52"/>
      <c r="C174" s="52" t="s">
        <v>446</v>
      </c>
      <c r="D174" s="52" t="s">
        <v>450</v>
      </c>
      <c r="E174" s="52" t="s">
        <v>17</v>
      </c>
      <c r="F174" s="52">
        <v>3401119001</v>
      </c>
      <c r="G174" s="99">
        <v>7.0000000000000007E-2</v>
      </c>
      <c r="H174" s="54">
        <v>29.9</v>
      </c>
      <c r="I174" s="77">
        <v>0.4</v>
      </c>
      <c r="J174" s="53">
        <v>18.794285714285714</v>
      </c>
      <c r="K174" s="58">
        <v>0</v>
      </c>
      <c r="L174" s="53">
        <v>21.357142857142858</v>
      </c>
      <c r="M174" s="54">
        <v>20.208909370199695</v>
      </c>
      <c r="N174" s="53">
        <v>20.208909370199695</v>
      </c>
      <c r="O174" s="68"/>
      <c r="P174" s="57"/>
      <c r="Q174" s="68"/>
      <c r="U174" s="57"/>
    </row>
    <row r="175" spans="1:21" ht="15" customHeight="1">
      <c r="A175" s="52" t="s">
        <v>328</v>
      </c>
      <c r="B175" s="52"/>
      <c r="C175" s="52" t="s">
        <v>447</v>
      </c>
      <c r="D175" s="52" t="s">
        <v>561</v>
      </c>
      <c r="E175" s="52" t="s">
        <v>15</v>
      </c>
      <c r="F175" s="52">
        <v>33049910</v>
      </c>
      <c r="G175" s="99">
        <v>0.27</v>
      </c>
      <c r="H175" s="54">
        <v>109.9</v>
      </c>
      <c r="I175" s="77">
        <v>0.4</v>
      </c>
      <c r="J175" s="53">
        <v>56.622950819672141</v>
      </c>
      <c r="K175" s="58">
        <v>0.22</v>
      </c>
      <c r="L175" s="53">
        <v>58.982240437158481</v>
      </c>
      <c r="M175" s="54">
        <v>65.840640487990868</v>
      </c>
      <c r="N175" s="53">
        <v>58.982240437158481</v>
      </c>
      <c r="O175" s="68"/>
      <c r="P175" s="57"/>
      <c r="Q175" s="68"/>
      <c r="U175" s="57"/>
    </row>
    <row r="176" spans="1:21" ht="15" customHeight="1">
      <c r="A176" s="52" t="s">
        <v>328</v>
      </c>
      <c r="B176" s="52"/>
      <c r="C176" s="52" t="s">
        <v>457</v>
      </c>
      <c r="D176" s="52" t="s">
        <v>458</v>
      </c>
      <c r="E176" s="52" t="s">
        <v>17</v>
      </c>
      <c r="F176" s="52">
        <v>33051000</v>
      </c>
      <c r="G176" s="99">
        <v>0.2</v>
      </c>
      <c r="H176" s="54">
        <v>84.9</v>
      </c>
      <c r="I176" s="77">
        <v>0.4</v>
      </c>
      <c r="J176" s="53">
        <v>53.365714285714297</v>
      </c>
      <c r="K176" s="58">
        <v>7.0000000000000007E-2</v>
      </c>
      <c r="L176" s="53">
        <v>60.642857142857153</v>
      </c>
      <c r="M176" s="54">
        <v>62.053156146179418</v>
      </c>
      <c r="N176" s="53">
        <v>57.38248847926269</v>
      </c>
      <c r="O176" s="68"/>
      <c r="P176" s="57"/>
      <c r="Q176" s="68"/>
      <c r="U176" s="57"/>
    </row>
    <row r="177" spans="1:21" ht="15" customHeight="1">
      <c r="A177" s="52" t="s">
        <v>328</v>
      </c>
      <c r="B177" s="52"/>
      <c r="C177" s="52" t="s">
        <v>454</v>
      </c>
      <c r="D177" s="52" t="s">
        <v>455</v>
      </c>
      <c r="E177" s="52" t="s">
        <v>17</v>
      </c>
      <c r="F177" s="52">
        <v>3305900001</v>
      </c>
      <c r="G177" s="99">
        <v>0.27</v>
      </c>
      <c r="H177" s="53">
        <v>84.9</v>
      </c>
      <c r="I177" s="77">
        <v>0.4</v>
      </c>
      <c r="J177" s="54">
        <v>53.365714285714297</v>
      </c>
      <c r="K177" s="77">
        <v>7.0000000000000007E-2</v>
      </c>
      <c r="L177" s="54">
        <v>60.642857142857153</v>
      </c>
      <c r="M177" s="54">
        <v>62.053156146179418</v>
      </c>
      <c r="N177" s="54">
        <v>57.38248847926269</v>
      </c>
      <c r="O177" s="68"/>
      <c r="P177" s="57"/>
      <c r="Q177" s="68"/>
      <c r="U177" s="57"/>
    </row>
    <row r="178" spans="1:21" ht="15" customHeight="1">
      <c r="A178" s="52" t="s">
        <v>328</v>
      </c>
      <c r="B178" s="52"/>
      <c r="C178" s="52" t="s">
        <v>437</v>
      </c>
      <c r="D178" s="52" t="s">
        <v>562</v>
      </c>
      <c r="E178" s="52" t="s">
        <v>15</v>
      </c>
      <c r="F178" s="52">
        <v>34012010</v>
      </c>
      <c r="G178" s="99">
        <v>7.0000000000000007E-2</v>
      </c>
      <c r="H178" s="53">
        <v>84.9</v>
      </c>
      <c r="I178" s="77">
        <v>0.4</v>
      </c>
      <c r="J178" s="54">
        <v>53.365714285714297</v>
      </c>
      <c r="K178" s="77">
        <v>0.05</v>
      </c>
      <c r="L178" s="54">
        <v>55.58928571428573</v>
      </c>
      <c r="M178" s="54">
        <v>57.38248847926269</v>
      </c>
      <c r="N178" s="54">
        <v>55.58928571428573</v>
      </c>
      <c r="O178" s="68"/>
      <c r="P178" s="57"/>
      <c r="Q178" s="68"/>
      <c r="U178" s="57"/>
    </row>
    <row r="179" spans="1:21" ht="15" customHeight="1">
      <c r="A179" s="52" t="s">
        <v>328</v>
      </c>
      <c r="B179" s="52"/>
      <c r="C179" s="52" t="s">
        <v>459</v>
      </c>
      <c r="D179" s="52" t="s">
        <v>460</v>
      </c>
      <c r="E179" s="52" t="s">
        <v>17</v>
      </c>
      <c r="F179" s="52">
        <v>33051000</v>
      </c>
      <c r="G179" s="99">
        <v>0.2</v>
      </c>
      <c r="H179" s="54">
        <v>79.900000000000006</v>
      </c>
      <c r="I179" s="77">
        <v>0.4</v>
      </c>
      <c r="J179" s="53">
        <v>50.222857142857144</v>
      </c>
      <c r="K179" s="58">
        <v>7.0000000000000007E-2</v>
      </c>
      <c r="L179" s="53">
        <v>57.071428571428569</v>
      </c>
      <c r="M179" s="54">
        <v>58.398671096345517</v>
      </c>
      <c r="N179" s="53">
        <v>54.003072196620586</v>
      </c>
      <c r="O179" s="68"/>
      <c r="P179" s="57"/>
      <c r="Q179" s="68"/>
      <c r="U179" s="57"/>
    </row>
    <row r="180" spans="1:21" ht="15" customHeight="1">
      <c r="A180" s="52" t="s">
        <v>328</v>
      </c>
      <c r="B180" s="52"/>
      <c r="C180" s="52" t="s">
        <v>399</v>
      </c>
      <c r="D180" s="52" t="s">
        <v>509</v>
      </c>
      <c r="E180" s="52" t="s">
        <v>15</v>
      </c>
      <c r="F180" s="52">
        <v>33049910</v>
      </c>
      <c r="G180" s="99">
        <v>0.27</v>
      </c>
      <c r="H180" s="54">
        <v>89.9</v>
      </c>
      <c r="I180" s="77">
        <v>0.4</v>
      </c>
      <c r="J180" s="53">
        <v>46.318501170960197</v>
      </c>
      <c r="K180" s="58">
        <v>0.22</v>
      </c>
      <c r="L180" s="53">
        <v>48.248438719750204</v>
      </c>
      <c r="M180" s="54">
        <v>53.858722291814182</v>
      </c>
      <c r="N180" s="53">
        <v>48.248438719750204</v>
      </c>
      <c r="O180" s="68"/>
      <c r="P180" s="57"/>
      <c r="Q180" s="68"/>
      <c r="U180" s="57"/>
    </row>
    <row r="181" spans="1:21" ht="15" customHeight="1">
      <c r="A181" s="52" t="s">
        <v>207</v>
      </c>
      <c r="B181" s="52"/>
      <c r="C181" s="52" t="s">
        <v>461</v>
      </c>
      <c r="D181" s="52" t="s">
        <v>563</v>
      </c>
      <c r="E181" s="52" t="s">
        <v>15</v>
      </c>
      <c r="F181" s="52">
        <v>33049910</v>
      </c>
      <c r="G181" s="99">
        <v>0.27</v>
      </c>
      <c r="H181" s="54">
        <v>189.9</v>
      </c>
      <c r="I181" s="77">
        <v>0.4</v>
      </c>
      <c r="J181" s="53">
        <v>97.840749414519934</v>
      </c>
      <c r="K181" s="58">
        <v>0.22</v>
      </c>
      <c r="L181" s="53">
        <v>101.9174473067916</v>
      </c>
      <c r="M181" s="54">
        <v>113.7683132726976</v>
      </c>
      <c r="N181" s="53">
        <v>101.9174473067916</v>
      </c>
      <c r="O181" s="68"/>
      <c r="P181" s="57"/>
      <c r="Q181" s="68"/>
      <c r="U181" s="57"/>
    </row>
    <row r="182" spans="1:21" ht="15" customHeight="1">
      <c r="A182" s="52" t="s">
        <v>328</v>
      </c>
      <c r="B182" s="52"/>
      <c r="C182" s="52" t="s">
        <v>462</v>
      </c>
      <c r="D182" s="52" t="s">
        <v>470</v>
      </c>
      <c r="E182" s="52" t="s">
        <v>17</v>
      </c>
      <c r="F182" s="52">
        <v>33049910</v>
      </c>
      <c r="G182" s="99">
        <v>0.27</v>
      </c>
      <c r="H182" s="53">
        <v>199.9</v>
      </c>
      <c r="I182" s="77">
        <v>0.4</v>
      </c>
      <c r="J182" s="54">
        <v>102.99297423887589</v>
      </c>
      <c r="K182" s="77">
        <v>0.22</v>
      </c>
      <c r="L182" s="54">
        <v>117.03747072599533</v>
      </c>
      <c r="M182" s="54">
        <v>119.75927237078592</v>
      </c>
      <c r="N182" s="54">
        <v>110.74513359018914</v>
      </c>
      <c r="O182" s="68"/>
      <c r="P182" s="57"/>
      <c r="Q182" s="68"/>
      <c r="U182" s="57"/>
    </row>
    <row r="183" spans="1:21" ht="15" customHeight="1">
      <c r="A183" s="52" t="s">
        <v>207</v>
      </c>
      <c r="B183" s="52"/>
      <c r="C183" s="52" t="s">
        <v>463</v>
      </c>
      <c r="D183" s="52" t="s">
        <v>464</v>
      </c>
      <c r="E183" s="52" t="s">
        <v>17</v>
      </c>
      <c r="F183" s="52">
        <v>33049910</v>
      </c>
      <c r="G183" s="99">
        <v>0.27</v>
      </c>
      <c r="H183" s="53">
        <v>59.9</v>
      </c>
      <c r="I183" s="58">
        <v>0.4</v>
      </c>
      <c r="J183" s="53">
        <v>30.861826697892273</v>
      </c>
      <c r="K183" s="58">
        <v>0.22</v>
      </c>
      <c r="L183" s="53">
        <v>35.070257611241217</v>
      </c>
      <c r="M183" s="53">
        <v>35.885844997549157</v>
      </c>
      <c r="N183" s="53">
        <v>33.184759890206749</v>
      </c>
      <c r="O183" s="68"/>
      <c r="P183" s="57"/>
      <c r="Q183" s="68"/>
      <c r="U183" s="57"/>
    </row>
    <row r="184" spans="1:21" ht="15" customHeight="1">
      <c r="A184" s="52" t="s">
        <v>207</v>
      </c>
      <c r="B184" s="52"/>
      <c r="C184" s="52" t="s">
        <v>465</v>
      </c>
      <c r="D184" s="52" t="s">
        <v>564</v>
      </c>
      <c r="E184" s="52" t="s">
        <v>15</v>
      </c>
      <c r="F184" s="52">
        <v>33049910</v>
      </c>
      <c r="G184" s="99">
        <v>0.27</v>
      </c>
      <c r="H184" s="53">
        <v>199.9</v>
      </c>
      <c r="I184" s="58">
        <v>0.4</v>
      </c>
      <c r="J184" s="53">
        <v>102.99297423887589</v>
      </c>
      <c r="K184" s="58">
        <v>0.22</v>
      </c>
      <c r="L184" s="53">
        <v>107.28434816549571</v>
      </c>
      <c r="M184" s="53">
        <v>119.75927237078592</v>
      </c>
      <c r="N184" s="53">
        <v>107.28434816549571</v>
      </c>
      <c r="O184" s="68"/>
      <c r="P184" s="57"/>
      <c r="Q184" s="68"/>
      <c r="U184" s="57"/>
    </row>
    <row r="185" spans="1:21" ht="15" customHeight="1">
      <c r="A185" s="52" t="s">
        <v>207</v>
      </c>
      <c r="B185" s="52"/>
      <c r="C185" s="52" t="s">
        <v>466</v>
      </c>
      <c r="D185" s="52" t="s">
        <v>467</v>
      </c>
      <c r="E185" s="52" t="s">
        <v>15</v>
      </c>
      <c r="F185" s="52">
        <v>33049910</v>
      </c>
      <c r="G185" s="99">
        <v>0.27</v>
      </c>
      <c r="H185" s="53">
        <v>229.9</v>
      </c>
      <c r="I185" s="58">
        <v>0.4</v>
      </c>
      <c r="J185" s="53">
        <v>118.44964871194379</v>
      </c>
      <c r="K185" s="58">
        <v>0.22</v>
      </c>
      <c r="L185" s="53">
        <v>123.38505074160813</v>
      </c>
      <c r="M185" s="53">
        <v>137.73214966505091</v>
      </c>
      <c r="N185" s="53">
        <v>123.38505074160813</v>
      </c>
      <c r="O185" s="68"/>
      <c r="P185" s="57"/>
      <c r="Q185" s="68"/>
      <c r="U185" s="57"/>
    </row>
    <row r="186" spans="1:21" ht="15" customHeight="1">
      <c r="A186" s="52" t="s">
        <v>207</v>
      </c>
      <c r="B186" s="52"/>
      <c r="C186" s="52" t="s">
        <v>468</v>
      </c>
      <c r="D186" s="52" t="s">
        <v>565</v>
      </c>
      <c r="E186" s="52" t="s">
        <v>15</v>
      </c>
      <c r="F186" s="52">
        <v>33049910</v>
      </c>
      <c r="G186" s="99">
        <v>0.27</v>
      </c>
      <c r="H186" s="53">
        <v>119.9</v>
      </c>
      <c r="I186" s="58">
        <v>0.4</v>
      </c>
      <c r="J186" s="53">
        <v>61.775175644028117</v>
      </c>
      <c r="K186" s="58">
        <v>0.22</v>
      </c>
      <c r="L186" s="53">
        <v>64.349141295862623</v>
      </c>
      <c r="M186" s="53">
        <v>71.831599586079207</v>
      </c>
      <c r="N186" s="53">
        <v>64.349141295862623</v>
      </c>
      <c r="O186" s="68"/>
      <c r="P186" s="57"/>
      <c r="Q186" s="68"/>
      <c r="U186" s="57"/>
    </row>
    <row r="187" spans="1:21" ht="15" customHeight="1">
      <c r="A187" s="52" t="s">
        <v>207</v>
      </c>
      <c r="B187" s="52"/>
      <c r="C187" s="52" t="s">
        <v>469</v>
      </c>
      <c r="D187" s="52" t="s">
        <v>566</v>
      </c>
      <c r="E187" s="52" t="s">
        <v>15</v>
      </c>
      <c r="F187" s="52">
        <v>33049910</v>
      </c>
      <c r="G187" s="99">
        <v>0.27</v>
      </c>
      <c r="H187" s="53">
        <v>209.9</v>
      </c>
      <c r="I187" s="58">
        <v>0.4</v>
      </c>
      <c r="J187" s="53">
        <v>108.14519906323186</v>
      </c>
      <c r="K187" s="58">
        <v>0.22</v>
      </c>
      <c r="L187" s="53">
        <v>112.65124902419986</v>
      </c>
      <c r="M187" s="54">
        <v>125.75023146887425</v>
      </c>
      <c r="N187" s="53">
        <v>112.65124902419986</v>
      </c>
      <c r="O187" s="68"/>
      <c r="P187" s="57"/>
      <c r="Q187" s="68"/>
      <c r="U187" s="57"/>
    </row>
    <row r="188" spans="1:21" ht="15" customHeight="1">
      <c r="A188" s="52" t="s">
        <v>305</v>
      </c>
      <c r="B188" s="52"/>
      <c r="C188" s="52" t="s">
        <v>321</v>
      </c>
      <c r="D188" s="52" t="s">
        <v>409</v>
      </c>
      <c r="E188" s="52" t="s">
        <v>15</v>
      </c>
      <c r="F188" s="52">
        <v>33049910</v>
      </c>
      <c r="G188" s="99">
        <v>0.27</v>
      </c>
      <c r="H188" s="53">
        <v>279</v>
      </c>
      <c r="I188" s="58">
        <v>0.4</v>
      </c>
      <c r="J188" s="53">
        <v>143.74707259953163</v>
      </c>
      <c r="K188" s="58">
        <v>0.22</v>
      </c>
      <c r="L188" s="53">
        <v>149.73653395784547</v>
      </c>
      <c r="M188" s="53">
        <v>167.14775883666471</v>
      </c>
      <c r="N188" s="53">
        <v>149.73653395784547</v>
      </c>
      <c r="O188" s="68"/>
      <c r="P188" s="57"/>
      <c r="Q188" s="68"/>
      <c r="U188" s="57"/>
    </row>
    <row r="189" spans="1:21" ht="15" customHeight="1">
      <c r="A189" s="52" t="s">
        <v>305</v>
      </c>
      <c r="B189" s="52"/>
      <c r="C189" s="52" t="s">
        <v>567</v>
      </c>
      <c r="D189" s="52" t="s">
        <v>568</v>
      </c>
      <c r="E189" s="52" t="s">
        <v>15</v>
      </c>
      <c r="F189" s="52">
        <v>33049910</v>
      </c>
      <c r="G189" s="99">
        <v>0.27</v>
      </c>
      <c r="H189" s="53">
        <v>199</v>
      </c>
      <c r="I189" s="58">
        <v>0.4</v>
      </c>
      <c r="J189" s="53">
        <v>102.52927400468384</v>
      </c>
      <c r="K189" s="58">
        <v>0.22</v>
      </c>
      <c r="L189" s="53">
        <v>106.80132708821233</v>
      </c>
      <c r="M189" s="53">
        <v>119.22008605195796</v>
      </c>
      <c r="N189" s="53">
        <v>106.80132708821233</v>
      </c>
      <c r="O189" s="68"/>
      <c r="P189" s="57"/>
      <c r="Q189" s="68"/>
      <c r="U189" s="57"/>
    </row>
    <row r="190" spans="1:21" ht="15" customHeight="1">
      <c r="A190" s="52" t="s">
        <v>328</v>
      </c>
      <c r="B190" s="52"/>
      <c r="C190" s="52" t="s">
        <v>471</v>
      </c>
      <c r="D190" s="52" t="s">
        <v>625</v>
      </c>
      <c r="E190" s="52" t="s">
        <v>17</v>
      </c>
      <c r="F190" s="52">
        <v>33049910</v>
      </c>
      <c r="G190" s="99">
        <v>0.27</v>
      </c>
      <c r="H190" s="53">
        <v>64.900000000000006</v>
      </c>
      <c r="I190" s="58">
        <v>0.4</v>
      </c>
      <c r="J190" s="53">
        <v>33.437939110070261</v>
      </c>
      <c r="K190" s="58">
        <v>0.22</v>
      </c>
      <c r="L190" s="53">
        <v>37.997658079625296</v>
      </c>
      <c r="M190" s="53">
        <v>38.881324546593326</v>
      </c>
      <c r="N190" s="53">
        <v>35.954773236634693</v>
      </c>
      <c r="O190" s="68"/>
      <c r="P190" s="57"/>
      <c r="Q190" s="68"/>
      <c r="U190" s="57"/>
    </row>
    <row r="191" spans="1:21" ht="15" customHeight="1">
      <c r="A191" s="52" t="s">
        <v>328</v>
      </c>
      <c r="B191" s="52"/>
      <c r="C191" s="52" t="s">
        <v>472</v>
      </c>
      <c r="D191" s="52" t="s">
        <v>626</v>
      </c>
      <c r="E191" s="52" t="s">
        <v>17</v>
      </c>
      <c r="F191" s="52">
        <v>3401119001</v>
      </c>
      <c r="G191" s="99">
        <v>7.0000000000000007E-2</v>
      </c>
      <c r="H191" s="53">
        <v>36.9</v>
      </c>
      <c r="I191" s="58">
        <v>0.4</v>
      </c>
      <c r="J191" s="53">
        <v>23.194285714285716</v>
      </c>
      <c r="K191" s="58">
        <v>0</v>
      </c>
      <c r="L191" s="53">
        <v>26.357142857142858</v>
      </c>
      <c r="M191" s="53">
        <v>24.940092165898619</v>
      </c>
      <c r="N191" s="53">
        <v>24.940092165898619</v>
      </c>
      <c r="O191" s="68"/>
      <c r="P191" s="57"/>
      <c r="Q191" s="68"/>
      <c r="U191" s="57"/>
    </row>
    <row r="192" spans="1:21" ht="15" customHeight="1">
      <c r="A192" s="52" t="s">
        <v>305</v>
      </c>
      <c r="B192" s="52"/>
      <c r="C192" s="52" t="s">
        <v>569</v>
      </c>
      <c r="D192" s="52" t="s">
        <v>570</v>
      </c>
      <c r="E192" s="52" t="s">
        <v>15</v>
      </c>
      <c r="F192" s="52">
        <v>34012010</v>
      </c>
      <c r="G192" s="99">
        <v>7.0000000000000007E-2</v>
      </c>
      <c r="H192" s="53">
        <v>299</v>
      </c>
      <c r="I192" s="58">
        <v>0.4</v>
      </c>
      <c r="J192" s="53">
        <v>187.94285714285715</v>
      </c>
      <c r="K192" s="58">
        <v>0.05</v>
      </c>
      <c r="L192" s="53">
        <v>195.77380952380955</v>
      </c>
      <c r="M192" s="53">
        <v>202.08909370199694</v>
      </c>
      <c r="N192" s="53">
        <v>195.77380952380955</v>
      </c>
      <c r="O192" s="68"/>
      <c r="P192" s="57"/>
      <c r="Q192" s="68"/>
      <c r="U192" s="57"/>
    </row>
    <row r="193" spans="1:21" ht="15" customHeight="1">
      <c r="A193" s="52" t="s">
        <v>328</v>
      </c>
      <c r="B193" s="52"/>
      <c r="C193" s="52" t="s">
        <v>199</v>
      </c>
      <c r="D193" s="52" t="s">
        <v>369</v>
      </c>
      <c r="E193" s="52" t="s">
        <v>15</v>
      </c>
      <c r="F193" s="52">
        <v>3304999002</v>
      </c>
      <c r="G193" s="99">
        <v>7.0000000000000007E-2</v>
      </c>
      <c r="H193" s="53">
        <v>89.9</v>
      </c>
      <c r="I193" s="58">
        <v>0.4</v>
      </c>
      <c r="J193" s="53">
        <v>56.508571428571436</v>
      </c>
      <c r="K193" s="58">
        <v>0</v>
      </c>
      <c r="L193" s="53">
        <v>58.863095238095248</v>
      </c>
      <c r="M193" s="53">
        <v>60.761904761904773</v>
      </c>
      <c r="N193" s="53">
        <v>58.863095238095248</v>
      </c>
      <c r="O193" s="68"/>
      <c r="P193" s="57"/>
      <c r="Q193" s="68"/>
      <c r="U193" s="57"/>
    </row>
    <row r="194" spans="1:21" ht="15" customHeight="1">
      <c r="A194" s="52" t="s">
        <v>305</v>
      </c>
      <c r="B194" s="52"/>
      <c r="C194" s="52">
        <v>17513811</v>
      </c>
      <c r="D194" s="52" t="s">
        <v>571</v>
      </c>
      <c r="E194" s="52" t="s">
        <v>15</v>
      </c>
      <c r="F194" s="52">
        <v>33049910</v>
      </c>
      <c r="G194" s="99">
        <v>0.27</v>
      </c>
      <c r="H194" s="78">
        <v>729</v>
      </c>
      <c r="I194" s="79">
        <v>0.4</v>
      </c>
      <c r="J194" s="78">
        <v>375.59718969555041</v>
      </c>
      <c r="K194" s="79">
        <v>0.22</v>
      </c>
      <c r="L194" s="78">
        <v>391.24707259953169</v>
      </c>
      <c r="M194" s="78">
        <v>436.74091825063999</v>
      </c>
      <c r="N194" s="78">
        <v>391.24707259953169</v>
      </c>
      <c r="O194" s="68"/>
      <c r="P194" s="57"/>
      <c r="Q194" s="68"/>
      <c r="U194" s="57"/>
    </row>
    <row r="195" spans="1:21" ht="15" customHeight="1">
      <c r="A195" s="52" t="s">
        <v>305</v>
      </c>
      <c r="B195" s="52"/>
      <c r="C195" s="52" t="s">
        <v>572</v>
      </c>
      <c r="D195" s="52" t="s">
        <v>573</v>
      </c>
      <c r="E195" s="52" t="s">
        <v>15</v>
      </c>
      <c r="F195" s="52">
        <v>33049910</v>
      </c>
      <c r="G195" s="99">
        <v>0.27</v>
      </c>
      <c r="H195" s="53">
        <v>339</v>
      </c>
      <c r="I195" s="58">
        <v>0.4</v>
      </c>
      <c r="J195" s="53">
        <v>174.66042154566748</v>
      </c>
      <c r="K195" s="92">
        <v>0.22</v>
      </c>
      <c r="L195" s="53">
        <v>181.93793911007029</v>
      </c>
      <c r="M195" s="54">
        <v>203.09351342519474</v>
      </c>
      <c r="N195" s="53">
        <v>181.93793911007029</v>
      </c>
      <c r="O195" s="68"/>
      <c r="P195" s="57"/>
      <c r="Q195" s="68"/>
      <c r="U195" s="57"/>
    </row>
    <row r="196" spans="1:21" ht="15" customHeight="1">
      <c r="A196" s="52" t="s">
        <v>305</v>
      </c>
      <c r="B196" s="52"/>
      <c r="C196" s="52" t="s">
        <v>574</v>
      </c>
      <c r="D196" s="52" t="s">
        <v>575</v>
      </c>
      <c r="E196" s="52" t="s">
        <v>15</v>
      </c>
      <c r="F196" s="52">
        <v>34012010</v>
      </c>
      <c r="G196" s="99">
        <v>7.0000000000000007E-2</v>
      </c>
      <c r="H196" s="53">
        <v>329</v>
      </c>
      <c r="I196" s="58">
        <v>0.4</v>
      </c>
      <c r="J196" s="53">
        <v>206.80000000000004</v>
      </c>
      <c r="K196" s="92">
        <v>0.05</v>
      </c>
      <c r="L196" s="53">
        <v>215.41666666666671</v>
      </c>
      <c r="M196" s="54">
        <v>222.36559139784953</v>
      </c>
      <c r="N196" s="53">
        <v>215.41666666666671</v>
      </c>
      <c r="O196" s="68"/>
      <c r="P196" s="57"/>
      <c r="Q196" s="68"/>
      <c r="U196" s="57"/>
    </row>
    <row r="197" spans="1:21" ht="15" customHeight="1">
      <c r="A197" s="52" t="s">
        <v>305</v>
      </c>
      <c r="B197" s="52"/>
      <c r="C197" s="52" t="s">
        <v>578</v>
      </c>
      <c r="D197" s="52" t="s">
        <v>579</v>
      </c>
      <c r="E197" s="52" t="s">
        <v>15</v>
      </c>
      <c r="F197" s="52">
        <v>33049910</v>
      </c>
      <c r="G197" s="99">
        <v>0.27</v>
      </c>
      <c r="H197" s="53">
        <v>79.900000000000006</v>
      </c>
      <c r="I197" s="58">
        <v>0.4</v>
      </c>
      <c r="J197" s="53">
        <v>41.166276346604221</v>
      </c>
      <c r="K197" s="92">
        <v>0.22</v>
      </c>
      <c r="L197" s="53">
        <v>42.881537861046063</v>
      </c>
      <c r="M197" s="54">
        <v>47.867763193725835</v>
      </c>
      <c r="N197" s="53">
        <v>42.881537861046063</v>
      </c>
      <c r="O197" s="68"/>
      <c r="P197" s="57"/>
      <c r="Q197" s="68"/>
      <c r="U197" s="57"/>
    </row>
    <row r="198" spans="1:21" ht="15" customHeight="1">
      <c r="A198" s="52" t="s">
        <v>305</v>
      </c>
      <c r="B198" s="52"/>
      <c r="C198" s="52" t="s">
        <v>580</v>
      </c>
      <c r="D198" s="52" t="s">
        <v>581</v>
      </c>
      <c r="E198" s="52" t="s">
        <v>15</v>
      </c>
      <c r="F198" s="52">
        <v>33049910</v>
      </c>
      <c r="G198" s="99">
        <v>0.27</v>
      </c>
      <c r="H198" s="53">
        <v>439</v>
      </c>
      <c r="I198" s="58">
        <v>0.4</v>
      </c>
      <c r="J198" s="53">
        <v>226.18266978922719</v>
      </c>
      <c r="K198" s="92">
        <v>0.22</v>
      </c>
      <c r="L198" s="53">
        <v>235.60694769711168</v>
      </c>
      <c r="M198" s="54">
        <v>263.00310440607814</v>
      </c>
      <c r="N198" s="53">
        <v>235.60694769711168</v>
      </c>
      <c r="O198" s="68"/>
      <c r="P198" s="57"/>
      <c r="Q198" s="68"/>
      <c r="U198" s="57"/>
    </row>
    <row r="199" spans="1:21" ht="15" customHeight="1">
      <c r="A199" s="52" t="s">
        <v>305</v>
      </c>
      <c r="B199" s="52"/>
      <c r="C199" s="52" t="s">
        <v>582</v>
      </c>
      <c r="D199" s="52" t="s">
        <v>583</v>
      </c>
      <c r="E199" s="52" t="s">
        <v>15</v>
      </c>
      <c r="F199" s="52">
        <v>34013000</v>
      </c>
      <c r="G199" s="99">
        <v>7.0000000000000007E-2</v>
      </c>
      <c r="H199" s="54">
        <v>339</v>
      </c>
      <c r="I199" s="58">
        <v>0.4</v>
      </c>
      <c r="J199" s="53">
        <v>213.08571428571432</v>
      </c>
      <c r="K199" s="92">
        <v>0.1</v>
      </c>
      <c r="L199" s="53">
        <v>221.96428571428575</v>
      </c>
      <c r="M199" s="54">
        <v>229.12442396313369</v>
      </c>
      <c r="N199" s="53">
        <v>221.96428571428575</v>
      </c>
      <c r="O199" s="68"/>
      <c r="P199" s="57"/>
      <c r="Q199" s="68"/>
      <c r="U199" s="57"/>
    </row>
    <row r="200" spans="1:21" ht="15" customHeight="1">
      <c r="A200" s="52" t="s">
        <v>305</v>
      </c>
      <c r="B200" s="52"/>
      <c r="C200" s="52" t="s">
        <v>584</v>
      </c>
      <c r="D200" s="52" t="s">
        <v>585</v>
      </c>
      <c r="E200" s="52" t="s">
        <v>15</v>
      </c>
      <c r="F200" s="52">
        <v>33049910</v>
      </c>
      <c r="G200" s="99">
        <v>0.27</v>
      </c>
      <c r="H200" s="53">
        <v>329</v>
      </c>
      <c r="I200" s="58">
        <v>0.4</v>
      </c>
      <c r="J200" s="53">
        <v>169.50819672131149</v>
      </c>
      <c r="K200" s="92">
        <v>0.22</v>
      </c>
      <c r="L200" s="53">
        <v>176.57103825136613</v>
      </c>
      <c r="M200" s="54">
        <v>197.10255432710639</v>
      </c>
      <c r="N200" s="53">
        <v>176.57103825136613</v>
      </c>
      <c r="O200" s="68"/>
      <c r="P200" s="57"/>
      <c r="Q200" s="68"/>
      <c r="U200" s="57"/>
    </row>
    <row r="201" spans="1:21" ht="15" customHeight="1">
      <c r="A201" s="52" t="s">
        <v>305</v>
      </c>
      <c r="B201" s="52"/>
      <c r="C201" s="52" t="s">
        <v>586</v>
      </c>
      <c r="D201" s="52" t="s">
        <v>587</v>
      </c>
      <c r="E201" s="52" t="s">
        <v>15</v>
      </c>
      <c r="F201" s="52">
        <v>33049910</v>
      </c>
      <c r="G201" s="99">
        <v>0.27</v>
      </c>
      <c r="H201" s="53">
        <v>229</v>
      </c>
      <c r="I201" s="58">
        <v>0.4</v>
      </c>
      <c r="J201" s="53">
        <v>117.98594847775176</v>
      </c>
      <c r="K201" s="92">
        <v>0.22</v>
      </c>
      <c r="L201" s="53">
        <v>122.90202966432476</v>
      </c>
      <c r="M201" s="54">
        <v>137.19296334622297</v>
      </c>
      <c r="N201" s="53">
        <v>122.90202966432476</v>
      </c>
      <c r="O201" s="68"/>
      <c r="P201" s="57"/>
      <c r="Q201" s="68"/>
      <c r="U201" s="57"/>
    </row>
    <row r="202" spans="1:21" ht="15" customHeight="1">
      <c r="A202" s="52" t="s">
        <v>305</v>
      </c>
      <c r="B202" s="52"/>
      <c r="C202" s="52" t="s">
        <v>588</v>
      </c>
      <c r="D202" s="52" t="s">
        <v>589</v>
      </c>
      <c r="E202" s="52" t="s">
        <v>15</v>
      </c>
      <c r="F202" s="52">
        <v>33049910</v>
      </c>
      <c r="G202" s="99">
        <v>0.27</v>
      </c>
      <c r="H202" s="53">
        <v>459</v>
      </c>
      <c r="I202" s="58">
        <v>0.4</v>
      </c>
      <c r="J202" s="53">
        <v>236.48711943793913</v>
      </c>
      <c r="K202" s="92">
        <v>0.22</v>
      </c>
      <c r="L202" s="53">
        <v>246.34074941451993</v>
      </c>
      <c r="M202" s="54">
        <v>274.98502260225479</v>
      </c>
      <c r="N202" s="53">
        <v>246.34074941451993</v>
      </c>
      <c r="O202" s="68"/>
    </row>
    <row r="203" spans="1:21" ht="15" customHeight="1">
      <c r="A203" s="52" t="s">
        <v>305</v>
      </c>
      <c r="B203" s="52"/>
      <c r="C203" s="52" t="s">
        <v>590</v>
      </c>
      <c r="D203" s="52" t="s">
        <v>591</v>
      </c>
      <c r="E203" s="52" t="s">
        <v>15</v>
      </c>
      <c r="F203" s="52">
        <v>33049910</v>
      </c>
      <c r="G203" s="99">
        <v>0.27</v>
      </c>
      <c r="H203" s="53">
        <v>529</v>
      </c>
      <c r="I203" s="58">
        <v>0.4</v>
      </c>
      <c r="J203" s="53">
        <v>272.55269320843098</v>
      </c>
      <c r="K203" s="92">
        <v>0.22</v>
      </c>
      <c r="L203" s="53">
        <v>283.90905542544897</v>
      </c>
      <c r="M203" s="54">
        <v>316.92173628887326</v>
      </c>
      <c r="N203" s="53">
        <v>283.90905542544897</v>
      </c>
      <c r="O203" s="68"/>
    </row>
    <row r="204" spans="1:21" ht="15" customHeight="1">
      <c r="A204" s="52" t="s">
        <v>305</v>
      </c>
      <c r="B204" s="52"/>
      <c r="C204" s="52" t="s">
        <v>592</v>
      </c>
      <c r="D204" s="52" t="s">
        <v>593</v>
      </c>
      <c r="E204" s="52" t="s">
        <v>15</v>
      </c>
      <c r="F204" s="52">
        <v>33049910</v>
      </c>
      <c r="G204" s="99">
        <v>0.27</v>
      </c>
      <c r="H204" s="53">
        <v>349</v>
      </c>
      <c r="I204" s="58">
        <v>0.4</v>
      </c>
      <c r="J204" s="53">
        <v>179.81264637002343</v>
      </c>
      <c r="K204" s="92">
        <v>0.22</v>
      </c>
      <c r="L204" s="53">
        <v>187.30483996877442</v>
      </c>
      <c r="M204" s="54">
        <v>209.08447252328307</v>
      </c>
      <c r="N204" s="53">
        <v>187.30483996877442</v>
      </c>
      <c r="O204" s="68"/>
    </row>
    <row r="205" spans="1:21" ht="15" customHeight="1">
      <c r="A205" s="52" t="s">
        <v>305</v>
      </c>
      <c r="B205" s="52"/>
      <c r="C205" s="52" t="s">
        <v>594</v>
      </c>
      <c r="D205" s="52" t="s">
        <v>595</v>
      </c>
      <c r="E205" s="52" t="s">
        <v>15</v>
      </c>
      <c r="F205" s="52">
        <v>33049910</v>
      </c>
      <c r="G205" s="99">
        <v>0.27</v>
      </c>
      <c r="H205" s="53">
        <v>469</v>
      </c>
      <c r="I205" s="58">
        <v>0.4</v>
      </c>
      <c r="J205" s="53">
        <v>241.63934426229508</v>
      </c>
      <c r="K205" s="92">
        <v>0.22</v>
      </c>
      <c r="L205" s="53">
        <v>251.70765027322406</v>
      </c>
      <c r="M205" s="54">
        <v>280.97598170034314</v>
      </c>
      <c r="N205" s="53">
        <v>251.70765027322406</v>
      </c>
      <c r="O205" s="68"/>
    </row>
    <row r="206" spans="1:21" ht="15" customHeight="1">
      <c r="A206" s="52" t="s">
        <v>305</v>
      </c>
      <c r="B206" s="52"/>
      <c r="C206" s="52" t="s">
        <v>596</v>
      </c>
      <c r="D206" s="52" t="s">
        <v>597</v>
      </c>
      <c r="E206" s="52" t="s">
        <v>15</v>
      </c>
      <c r="F206" s="52">
        <v>33049910</v>
      </c>
      <c r="G206" s="99">
        <v>0.27</v>
      </c>
      <c r="H206" s="53">
        <v>529</v>
      </c>
      <c r="I206" s="58">
        <v>0.4</v>
      </c>
      <c r="J206" s="53">
        <v>272.55269320843098</v>
      </c>
      <c r="K206" s="92">
        <v>0.22</v>
      </c>
      <c r="L206" s="53">
        <v>283.90905542544897</v>
      </c>
      <c r="M206" s="54">
        <v>316.92173628887326</v>
      </c>
      <c r="N206" s="53">
        <v>283.90905542544897</v>
      </c>
      <c r="O206" s="68"/>
    </row>
    <row r="207" spans="1:21" s="68" customFormat="1" ht="15" customHeight="1">
      <c r="A207" s="52" t="s">
        <v>305</v>
      </c>
      <c r="B207" s="52"/>
      <c r="C207" s="52" t="s">
        <v>598</v>
      </c>
      <c r="D207" s="52" t="s">
        <v>599</v>
      </c>
      <c r="E207" s="52" t="s">
        <v>15</v>
      </c>
      <c r="F207" s="52">
        <v>33049910</v>
      </c>
      <c r="G207" s="99">
        <v>0.27</v>
      </c>
      <c r="H207" s="53">
        <v>329</v>
      </c>
      <c r="I207" s="58">
        <v>0.4</v>
      </c>
      <c r="J207" s="53">
        <v>169.50819672131149</v>
      </c>
      <c r="K207" s="92">
        <v>0.22</v>
      </c>
      <c r="L207" s="53">
        <v>176.57103825136613</v>
      </c>
      <c r="M207" s="54">
        <v>197.10255432710639</v>
      </c>
      <c r="N207" s="53">
        <v>176.57103825136613</v>
      </c>
    </row>
    <row r="208" spans="1:21" s="68" customFormat="1" ht="15" customHeight="1">
      <c r="A208" s="52" t="s">
        <v>305</v>
      </c>
      <c r="B208" s="52"/>
      <c r="C208" s="52" t="s">
        <v>600</v>
      </c>
      <c r="D208" s="52" t="s">
        <v>601</v>
      </c>
      <c r="E208" s="52" t="s">
        <v>15</v>
      </c>
      <c r="F208" s="52">
        <v>33049910</v>
      </c>
      <c r="G208" s="99">
        <v>0.27</v>
      </c>
      <c r="H208" s="53">
        <v>529</v>
      </c>
      <c r="I208" s="58">
        <v>0.4</v>
      </c>
      <c r="J208" s="53">
        <v>272.55269320843098</v>
      </c>
      <c r="K208" s="92">
        <v>0.22</v>
      </c>
      <c r="L208" s="53">
        <v>283.90905542544897</v>
      </c>
      <c r="M208" s="54">
        <v>316.92173628887326</v>
      </c>
      <c r="N208" s="53">
        <v>283.90905542544897</v>
      </c>
    </row>
    <row r="209" spans="1:14" s="68" customFormat="1" ht="15" customHeight="1">
      <c r="A209" s="52" t="s">
        <v>207</v>
      </c>
      <c r="B209" s="52"/>
      <c r="C209" s="52" t="s">
        <v>602</v>
      </c>
      <c r="D209" s="52" t="s">
        <v>603</v>
      </c>
      <c r="E209" s="52" t="s">
        <v>17</v>
      </c>
      <c r="F209" s="52">
        <v>3401119001</v>
      </c>
      <c r="G209" s="99">
        <v>7.0000000000000007E-2</v>
      </c>
      <c r="H209" s="53">
        <v>32.9</v>
      </c>
      <c r="I209" s="58">
        <v>0.4</v>
      </c>
      <c r="J209" s="53">
        <v>20.68</v>
      </c>
      <c r="K209" s="92">
        <v>0</v>
      </c>
      <c r="L209" s="53">
        <v>23.5</v>
      </c>
      <c r="M209" s="54">
        <v>22.236559139784948</v>
      </c>
      <c r="N209" s="53">
        <v>22.236559139784948</v>
      </c>
    </row>
    <row r="210" spans="1:14" s="68" customFormat="1" ht="15" customHeight="1">
      <c r="A210" s="52" t="s">
        <v>305</v>
      </c>
      <c r="B210" s="52"/>
      <c r="C210" s="52" t="s">
        <v>604</v>
      </c>
      <c r="D210" s="52" t="s">
        <v>605</v>
      </c>
      <c r="E210" s="52" t="s">
        <v>15</v>
      </c>
      <c r="F210" s="52">
        <v>33049910</v>
      </c>
      <c r="G210" s="99">
        <v>0.27</v>
      </c>
      <c r="H210" s="53">
        <v>169.9</v>
      </c>
      <c r="I210" s="58">
        <v>0.4</v>
      </c>
      <c r="J210" s="53">
        <v>87.536299765807982</v>
      </c>
      <c r="K210" s="92">
        <v>0.22</v>
      </c>
      <c r="L210" s="53">
        <v>91.183645589383318</v>
      </c>
      <c r="M210" s="54">
        <v>101.7863950765209</v>
      </c>
      <c r="N210" s="53">
        <v>91.183645589383318</v>
      </c>
    </row>
    <row r="211" spans="1:14" s="68" customFormat="1" ht="15" customHeight="1">
      <c r="A211" s="52" t="s">
        <v>606</v>
      </c>
      <c r="B211" s="52"/>
      <c r="C211" s="52" t="s">
        <v>607</v>
      </c>
      <c r="D211" s="52" t="s">
        <v>644</v>
      </c>
      <c r="E211" s="52" t="s">
        <v>15</v>
      </c>
      <c r="F211" s="52">
        <v>33049910</v>
      </c>
      <c r="G211" s="99">
        <v>0.27</v>
      </c>
      <c r="H211" s="53">
        <v>159.9</v>
      </c>
      <c r="I211" s="58">
        <v>0.4</v>
      </c>
      <c r="J211" s="53">
        <v>82.384074941451999</v>
      </c>
      <c r="K211" s="92">
        <v>0.22</v>
      </c>
      <c r="L211" s="53">
        <v>85.816744730679176</v>
      </c>
      <c r="M211" s="54">
        <v>95.795435978432565</v>
      </c>
      <c r="N211" s="53">
        <v>85.816744730679176</v>
      </c>
    </row>
    <row r="212" spans="1:14" s="68" customFormat="1" ht="15" customHeight="1">
      <c r="A212" s="52" t="s">
        <v>606</v>
      </c>
      <c r="B212" s="52"/>
      <c r="C212" s="52" t="s">
        <v>608</v>
      </c>
      <c r="D212" s="52" t="s">
        <v>609</v>
      </c>
      <c r="E212" s="52" t="s">
        <v>17</v>
      </c>
      <c r="F212" s="52">
        <v>33049910</v>
      </c>
      <c r="G212" s="99">
        <v>0.27</v>
      </c>
      <c r="H212" s="53">
        <v>79.900000000000006</v>
      </c>
      <c r="I212" s="58">
        <v>0.4</v>
      </c>
      <c r="J212" s="53">
        <v>41.166276346604221</v>
      </c>
      <c r="K212" s="92">
        <v>0.22</v>
      </c>
      <c r="L212" s="53">
        <v>46.779859484777525</v>
      </c>
      <c r="M212" s="54">
        <v>47.867763193725835</v>
      </c>
      <c r="N212" s="53">
        <v>44.26481327591852</v>
      </c>
    </row>
    <row r="213" spans="1:14" s="68" customFormat="1" ht="15" customHeight="1">
      <c r="A213" s="52" t="s">
        <v>606</v>
      </c>
      <c r="B213" s="52"/>
      <c r="C213" s="52" t="s">
        <v>610</v>
      </c>
      <c r="D213" s="52" t="s">
        <v>618</v>
      </c>
      <c r="E213" s="52" t="s">
        <v>17</v>
      </c>
      <c r="F213" s="52">
        <v>33049910</v>
      </c>
      <c r="G213" s="99">
        <v>0.27</v>
      </c>
      <c r="H213" s="53">
        <v>89.9</v>
      </c>
      <c r="I213" s="58">
        <v>0.4</v>
      </c>
      <c r="J213" s="53">
        <v>46.318501170960197</v>
      </c>
      <c r="K213" s="92">
        <v>0.22</v>
      </c>
      <c r="L213" s="53">
        <v>52.634660421545675</v>
      </c>
      <c r="M213" s="54">
        <v>53.858722291814182</v>
      </c>
      <c r="N213" s="53">
        <v>49.804839968774409</v>
      </c>
    </row>
    <row r="214" spans="1:14" s="68" customFormat="1" ht="15" customHeight="1">
      <c r="A214" s="52" t="s">
        <v>207</v>
      </c>
      <c r="B214" s="52"/>
      <c r="C214" s="52" t="s">
        <v>627</v>
      </c>
      <c r="D214" s="52" t="s">
        <v>628</v>
      </c>
      <c r="E214" s="52" t="s">
        <v>15</v>
      </c>
      <c r="F214" s="52">
        <v>34013000</v>
      </c>
      <c r="G214" s="99">
        <v>7.0000000000000007E-2</v>
      </c>
      <c r="H214" s="53">
        <v>34.9</v>
      </c>
      <c r="I214" s="58">
        <v>0.4</v>
      </c>
      <c r="J214" s="53">
        <v>21.937142857142859</v>
      </c>
      <c r="K214" s="92">
        <v>0.1</v>
      </c>
      <c r="L214" s="53">
        <v>22.851190476190478</v>
      </c>
      <c r="M214" s="54">
        <v>23.588325652841785</v>
      </c>
      <c r="N214" s="53">
        <v>22.851190476190478</v>
      </c>
    </row>
    <row r="215" spans="1:14" s="68" customFormat="1" ht="15" customHeight="1">
      <c r="A215" s="52" t="s">
        <v>207</v>
      </c>
      <c r="B215" s="52"/>
      <c r="C215" s="52" t="s">
        <v>629</v>
      </c>
      <c r="D215" s="52" t="s">
        <v>630</v>
      </c>
      <c r="E215" s="52" t="s">
        <v>17</v>
      </c>
      <c r="F215" s="52">
        <v>3304999002</v>
      </c>
      <c r="G215" s="99">
        <v>7.0000000000000007E-2</v>
      </c>
      <c r="H215" s="53">
        <v>79.900000000000006</v>
      </c>
      <c r="I215" s="58">
        <v>0.36</v>
      </c>
      <c r="J215" s="53">
        <v>51.70000000000001</v>
      </c>
      <c r="K215" s="92">
        <v>0</v>
      </c>
      <c r="L215" s="53">
        <v>58.750000000000014</v>
      </c>
      <c r="M215" s="54">
        <v>55.591397849462382</v>
      </c>
      <c r="N215" s="53">
        <v>55.591397849462382</v>
      </c>
    </row>
    <row r="216" spans="1:14" s="68" customFormat="1" ht="15" customHeight="1">
      <c r="A216" s="52" t="s">
        <v>207</v>
      </c>
      <c r="B216" s="52"/>
      <c r="C216" s="52" t="s">
        <v>631</v>
      </c>
      <c r="D216" s="52" t="s">
        <v>628</v>
      </c>
      <c r="E216" s="52" t="s">
        <v>17</v>
      </c>
      <c r="F216" s="52">
        <v>3304999002</v>
      </c>
      <c r="G216" s="99">
        <v>7.0000000000000007E-2</v>
      </c>
      <c r="H216" s="53">
        <v>59.9</v>
      </c>
      <c r="I216" s="58">
        <v>0.36</v>
      </c>
      <c r="J216" s="53">
        <v>38.758823529411764</v>
      </c>
      <c r="K216" s="92">
        <v>0</v>
      </c>
      <c r="L216" s="53">
        <v>44.044117647058819</v>
      </c>
      <c r="M216" s="54">
        <v>41.676154332700825</v>
      </c>
      <c r="N216" s="53">
        <v>41.676154332700825</v>
      </c>
    </row>
    <row r="217" spans="1:14" s="68" customFormat="1" ht="15" customHeight="1">
      <c r="A217" s="52" t="s">
        <v>207</v>
      </c>
      <c r="B217" s="52"/>
      <c r="C217" s="52" t="s">
        <v>632</v>
      </c>
      <c r="D217" s="52" t="s">
        <v>633</v>
      </c>
      <c r="E217" s="52" t="s">
        <v>17</v>
      </c>
      <c r="F217" s="52">
        <v>3304999002</v>
      </c>
      <c r="G217" s="99">
        <v>7.0000000000000007E-2</v>
      </c>
      <c r="H217" s="53">
        <v>84.9</v>
      </c>
      <c r="I217" s="58">
        <v>0.36</v>
      </c>
      <c r="J217" s="53">
        <v>54.935294117647068</v>
      </c>
      <c r="K217" s="92">
        <v>0</v>
      </c>
      <c r="L217" s="53">
        <v>62.426470588235304</v>
      </c>
      <c r="M217" s="54">
        <v>59.070208728652766</v>
      </c>
      <c r="N217" s="53">
        <v>59.070208728652766</v>
      </c>
    </row>
    <row r="218" spans="1:14" s="68" customFormat="1" ht="15" customHeight="1">
      <c r="A218" s="52" t="s">
        <v>328</v>
      </c>
      <c r="B218" s="52"/>
      <c r="C218" s="52" t="s">
        <v>611</v>
      </c>
      <c r="D218" s="52" t="s">
        <v>188</v>
      </c>
      <c r="E218" s="52" t="s">
        <v>15</v>
      </c>
      <c r="F218" s="52">
        <v>33051000</v>
      </c>
      <c r="G218" s="99">
        <v>0.2</v>
      </c>
      <c r="H218" s="53">
        <v>79.900000000000006</v>
      </c>
      <c r="I218" s="58">
        <v>0.4</v>
      </c>
      <c r="J218" s="53">
        <v>50.222857142857144</v>
      </c>
      <c r="K218" s="92">
        <v>7.0000000000000007E-2</v>
      </c>
      <c r="L218" s="53">
        <v>52.315476190476197</v>
      </c>
      <c r="M218" s="54">
        <v>58.398671096345517</v>
      </c>
      <c r="N218" s="53">
        <v>52.315476190476197</v>
      </c>
    </row>
    <row r="219" spans="1:14" s="68" customFormat="1" ht="15" customHeight="1">
      <c r="A219" s="52" t="s">
        <v>328</v>
      </c>
      <c r="B219" s="52"/>
      <c r="C219" s="52" t="s">
        <v>612</v>
      </c>
      <c r="D219" s="52" t="s">
        <v>194</v>
      </c>
      <c r="E219" s="52" t="s">
        <v>15</v>
      </c>
      <c r="F219" s="52">
        <v>33051000</v>
      </c>
      <c r="G219" s="99">
        <v>0.2</v>
      </c>
      <c r="H219" s="53">
        <v>79.900000000000006</v>
      </c>
      <c r="I219" s="58">
        <v>0.4</v>
      </c>
      <c r="J219" s="53">
        <v>50.222857142857144</v>
      </c>
      <c r="K219" s="92">
        <v>7.0000000000000007E-2</v>
      </c>
      <c r="L219" s="53">
        <v>52.315476190476197</v>
      </c>
      <c r="M219" s="54">
        <v>58.398671096345517</v>
      </c>
      <c r="N219" s="53">
        <v>52.315476190476197</v>
      </c>
    </row>
    <row r="220" spans="1:14" s="68" customFormat="1" ht="15" customHeight="1">
      <c r="A220" s="52" t="s">
        <v>328</v>
      </c>
      <c r="B220" s="52"/>
      <c r="C220" s="52" t="s">
        <v>613</v>
      </c>
      <c r="D220" s="52" t="s">
        <v>138</v>
      </c>
      <c r="E220" s="52" t="s">
        <v>15</v>
      </c>
      <c r="F220" s="52">
        <v>33051000</v>
      </c>
      <c r="G220" s="99">
        <v>0.2</v>
      </c>
      <c r="H220" s="53">
        <v>84.9</v>
      </c>
      <c r="I220" s="58">
        <v>0.4</v>
      </c>
      <c r="J220" s="53">
        <v>53.365714285714297</v>
      </c>
      <c r="K220" s="92">
        <v>7.0000000000000007E-2</v>
      </c>
      <c r="L220" s="53">
        <v>55.58928571428573</v>
      </c>
      <c r="M220" s="54">
        <v>62.053156146179418</v>
      </c>
      <c r="N220" s="53">
        <v>55.58928571428573</v>
      </c>
    </row>
    <row r="221" spans="1:14" s="68" customFormat="1" ht="15" customHeight="1">
      <c r="A221" s="52" t="s">
        <v>207</v>
      </c>
      <c r="B221" s="52" t="s">
        <v>649</v>
      </c>
      <c r="C221" s="52" t="s">
        <v>634</v>
      </c>
      <c r="D221" s="52" t="s">
        <v>635</v>
      </c>
      <c r="E221" s="52" t="s">
        <v>17</v>
      </c>
      <c r="F221" s="52">
        <v>3304999002</v>
      </c>
      <c r="G221" s="99">
        <v>7.0000000000000007E-2</v>
      </c>
      <c r="H221" s="53">
        <v>69.900000000000006</v>
      </c>
      <c r="I221" s="58">
        <v>0.36</v>
      </c>
      <c r="J221" s="53">
        <v>45.229411764705887</v>
      </c>
      <c r="K221" s="92">
        <v>0</v>
      </c>
      <c r="L221" s="53">
        <v>51.39705882352942</v>
      </c>
      <c r="M221" s="54">
        <v>48.6337760910816</v>
      </c>
      <c r="N221" s="53">
        <v>48.6337760910816</v>
      </c>
    </row>
    <row r="222" spans="1:14" s="68" customFormat="1" ht="15" customHeight="1">
      <c r="A222" s="52" t="s">
        <v>328</v>
      </c>
      <c r="B222" s="52"/>
      <c r="C222" s="52" t="s">
        <v>614</v>
      </c>
      <c r="D222" s="52" t="s">
        <v>619</v>
      </c>
      <c r="E222" s="52" t="s">
        <v>17</v>
      </c>
      <c r="F222" s="52">
        <v>3304999002</v>
      </c>
      <c r="G222" s="99">
        <v>7.0000000000000007E-2</v>
      </c>
      <c r="H222" s="53">
        <v>69.900000000000006</v>
      </c>
      <c r="I222" s="58">
        <v>0.4</v>
      </c>
      <c r="J222" s="53">
        <v>43.937142857142867</v>
      </c>
      <c r="K222" s="92">
        <v>0</v>
      </c>
      <c r="L222" s="53">
        <v>49.928571428571438</v>
      </c>
      <c r="M222" s="54">
        <v>47.24423963133642</v>
      </c>
      <c r="N222" s="53">
        <v>47.24423963133642</v>
      </c>
    </row>
    <row r="223" spans="1:14" s="68" customFormat="1" ht="15" customHeight="1">
      <c r="A223" s="52" t="s">
        <v>328</v>
      </c>
      <c r="B223" s="52"/>
      <c r="C223" s="52" t="s">
        <v>615</v>
      </c>
      <c r="D223" s="52" t="s">
        <v>620</v>
      </c>
      <c r="E223" s="52" t="s">
        <v>17</v>
      </c>
      <c r="F223" s="52">
        <v>3304999002</v>
      </c>
      <c r="G223" s="99">
        <v>7.0000000000000007E-2</v>
      </c>
      <c r="H223" s="53">
        <v>64.900000000000006</v>
      </c>
      <c r="I223" s="58">
        <v>0.4</v>
      </c>
      <c r="J223" s="53">
        <v>40.794285714285721</v>
      </c>
      <c r="K223" s="92">
        <v>0</v>
      </c>
      <c r="L223" s="53">
        <v>46.357142857142861</v>
      </c>
      <c r="M223" s="54">
        <v>43.86482334869433</v>
      </c>
      <c r="N223" s="53">
        <v>43.86482334869433</v>
      </c>
    </row>
    <row r="224" spans="1:14" s="68" customFormat="1" ht="15" customHeight="1">
      <c r="A224" s="52" t="s">
        <v>328</v>
      </c>
      <c r="B224" s="52"/>
      <c r="C224" s="52" t="s">
        <v>616</v>
      </c>
      <c r="D224" s="52" t="s">
        <v>621</v>
      </c>
      <c r="E224" s="52" t="s">
        <v>17</v>
      </c>
      <c r="F224" s="52">
        <v>3304999002</v>
      </c>
      <c r="G224" s="99">
        <v>7.0000000000000007E-2</v>
      </c>
      <c r="H224" s="53">
        <v>74.900000000000006</v>
      </c>
      <c r="I224" s="58">
        <v>0.4</v>
      </c>
      <c r="J224" s="53">
        <v>47.080000000000005</v>
      </c>
      <c r="K224" s="92">
        <v>0</v>
      </c>
      <c r="L224" s="53">
        <v>53.500000000000007</v>
      </c>
      <c r="M224" s="54">
        <v>50.623655913978503</v>
      </c>
      <c r="N224" s="53">
        <v>50.623655913978503</v>
      </c>
    </row>
    <row r="225" spans="1:17" s="68" customFormat="1" ht="15" customHeight="1">
      <c r="A225" s="52" t="s">
        <v>328</v>
      </c>
      <c r="B225" s="52"/>
      <c r="C225" s="52" t="s">
        <v>617</v>
      </c>
      <c r="D225" s="52" t="s">
        <v>622</v>
      </c>
      <c r="E225" s="52" t="s">
        <v>17</v>
      </c>
      <c r="F225" s="52">
        <v>3304999002</v>
      </c>
      <c r="G225" s="99">
        <v>7.0000000000000007E-2</v>
      </c>
      <c r="H225" s="53">
        <v>59.9</v>
      </c>
      <c r="I225" s="58">
        <v>0.4</v>
      </c>
      <c r="J225" s="53">
        <v>37.651428571428568</v>
      </c>
      <c r="K225" s="92">
        <v>0</v>
      </c>
      <c r="L225" s="53">
        <v>42.785714285714285</v>
      </c>
      <c r="M225" s="54">
        <v>40.485407066052225</v>
      </c>
      <c r="N225" s="53">
        <v>40.485407066052225</v>
      </c>
    </row>
    <row r="226" spans="1:17" s="68" customFormat="1" ht="15" customHeight="1">
      <c r="A226" s="52" t="s">
        <v>207</v>
      </c>
      <c r="B226" s="52"/>
      <c r="C226" s="52" t="s">
        <v>650</v>
      </c>
      <c r="D226" s="52" t="s">
        <v>651</v>
      </c>
      <c r="E226" s="52" t="s">
        <v>15</v>
      </c>
      <c r="F226" s="52">
        <v>33049910</v>
      </c>
      <c r="G226" s="99">
        <v>0.27</v>
      </c>
      <c r="H226" s="53">
        <v>199.9</v>
      </c>
      <c r="I226" s="58">
        <v>0.4</v>
      </c>
      <c r="J226" s="53">
        <v>102.99297423887589</v>
      </c>
      <c r="K226" s="92">
        <v>0.22</v>
      </c>
      <c r="L226" s="53">
        <v>107.28434816549571</v>
      </c>
      <c r="M226" s="54">
        <v>119.75927237078592</v>
      </c>
      <c r="N226" s="53">
        <v>107.28434816549571</v>
      </c>
    </row>
    <row r="227" spans="1:17" s="68" customFormat="1" ht="15" customHeight="1">
      <c r="A227" s="52" t="s">
        <v>207</v>
      </c>
      <c r="B227" s="52"/>
      <c r="C227" s="52" t="s">
        <v>640</v>
      </c>
      <c r="D227" s="52" t="s">
        <v>641</v>
      </c>
      <c r="E227" s="52" t="s">
        <v>15</v>
      </c>
      <c r="F227" s="52">
        <v>33049910</v>
      </c>
      <c r="G227" s="99">
        <v>0.27</v>
      </c>
      <c r="H227" s="53">
        <v>199</v>
      </c>
      <c r="I227" s="58">
        <v>0.4</v>
      </c>
      <c r="J227" s="53">
        <v>102.52927400468384</v>
      </c>
      <c r="K227" s="92">
        <v>0.22</v>
      </c>
      <c r="L227" s="53">
        <v>106.80132708821233</v>
      </c>
      <c r="M227" s="54">
        <v>119.22008605195796</v>
      </c>
      <c r="N227" s="53">
        <v>106.80132708821233</v>
      </c>
    </row>
    <row r="228" spans="1:17" s="68" customFormat="1" ht="15" customHeight="1">
      <c r="A228" s="52" t="s">
        <v>328</v>
      </c>
      <c r="B228" s="52"/>
      <c r="C228" s="52" t="s">
        <v>637</v>
      </c>
      <c r="D228" s="52" t="s">
        <v>638</v>
      </c>
      <c r="E228" s="52" t="s">
        <v>17</v>
      </c>
      <c r="F228" s="52">
        <v>34012010</v>
      </c>
      <c r="G228" s="99">
        <v>7.0000000000000007E-2</v>
      </c>
      <c r="H228" s="53">
        <v>31.9</v>
      </c>
      <c r="I228" s="58">
        <v>0.4</v>
      </c>
      <c r="J228" s="53">
        <v>20.05142857142857</v>
      </c>
      <c r="K228" s="92">
        <v>0.05</v>
      </c>
      <c r="L228" s="53">
        <v>22.785714285714285</v>
      </c>
      <c r="M228" s="54">
        <v>21.560675883256529</v>
      </c>
      <c r="N228" s="53">
        <v>21.560675883256529</v>
      </c>
    </row>
    <row r="229" spans="1:17" s="68" customFormat="1" ht="15" customHeight="1">
      <c r="A229" s="52" t="s">
        <v>328</v>
      </c>
      <c r="B229" s="52"/>
      <c r="C229" s="52" t="s">
        <v>639</v>
      </c>
      <c r="D229" s="52" t="s">
        <v>394</v>
      </c>
      <c r="E229" s="52" t="s">
        <v>15</v>
      </c>
      <c r="F229" s="52">
        <v>33049910</v>
      </c>
      <c r="G229" s="99">
        <v>0.27</v>
      </c>
      <c r="H229" s="53">
        <v>99.9</v>
      </c>
      <c r="I229" s="58">
        <v>0.4</v>
      </c>
      <c r="J229" s="53">
        <v>51.470725995316165</v>
      </c>
      <c r="K229" s="92">
        <v>0.22</v>
      </c>
      <c r="L229" s="53">
        <v>53.615339578454339</v>
      </c>
      <c r="M229" s="54">
        <v>59.849681389902521</v>
      </c>
      <c r="N229" s="53">
        <v>53.615339578454339</v>
      </c>
    </row>
    <row r="230" spans="1:17" s="68" customFormat="1" ht="15" customHeight="1">
      <c r="A230" s="52" t="s">
        <v>207</v>
      </c>
      <c r="B230" s="52"/>
      <c r="C230" s="52" t="s">
        <v>654</v>
      </c>
      <c r="D230" s="52" t="s">
        <v>655</v>
      </c>
      <c r="E230" s="52" t="s">
        <v>15</v>
      </c>
      <c r="F230" s="52">
        <v>3304999002</v>
      </c>
      <c r="G230" s="99">
        <v>7.0000000000000007E-2</v>
      </c>
      <c r="H230" s="53">
        <v>59.9</v>
      </c>
      <c r="I230" s="58">
        <v>0.34</v>
      </c>
      <c r="J230" s="53">
        <v>39.337313432835813</v>
      </c>
      <c r="K230" s="92">
        <v>0</v>
      </c>
      <c r="L230" s="53">
        <v>40.976368159203972</v>
      </c>
      <c r="M230" s="54">
        <v>42.29818648692023</v>
      </c>
      <c r="N230" s="53">
        <v>40.976368159203972</v>
      </c>
      <c r="P230" s="57">
        <f>VLOOKUP(O230,[15]PREÇOS!$B:$P,15,0)</f>
        <v>0</v>
      </c>
      <c r="Q230" s="80">
        <f t="shared" ref="Q230:Q232" si="0">P230-J230</f>
        <v>-39.337313432835813</v>
      </c>
    </row>
    <row r="231" spans="1:17" s="68" customFormat="1" ht="15" customHeight="1">
      <c r="A231" s="52" t="s">
        <v>207</v>
      </c>
      <c r="B231" s="52"/>
      <c r="C231" s="52" t="s">
        <v>656</v>
      </c>
      <c r="D231" s="52" t="s">
        <v>657</v>
      </c>
      <c r="E231" s="52" t="s">
        <v>15</v>
      </c>
      <c r="F231" s="52">
        <v>33049910</v>
      </c>
      <c r="G231" s="99">
        <v>0.27</v>
      </c>
      <c r="H231" s="53">
        <v>149.9</v>
      </c>
      <c r="I231" s="58">
        <v>0.4</v>
      </c>
      <c r="J231" s="53">
        <v>77.23185011709603</v>
      </c>
      <c r="K231" s="92">
        <v>0.22</v>
      </c>
      <c r="L231" s="53">
        <v>80.449843871975034</v>
      </c>
      <c r="M231" s="54">
        <v>89.804476880344225</v>
      </c>
      <c r="N231" s="53">
        <v>80.449843871975034</v>
      </c>
      <c r="P231" s="57">
        <f>VLOOKUP(O231,[15]PREÇOS!$B:$P,15,0)</f>
        <v>0</v>
      </c>
      <c r="Q231" s="80">
        <f t="shared" si="0"/>
        <v>-77.23185011709603</v>
      </c>
    </row>
    <row r="232" spans="1:17" s="68" customFormat="1" ht="15" customHeight="1">
      <c r="A232" s="52" t="s">
        <v>207</v>
      </c>
      <c r="B232" s="52"/>
      <c r="C232" s="52" t="s">
        <v>658</v>
      </c>
      <c r="D232" s="52" t="s">
        <v>659</v>
      </c>
      <c r="E232" s="52" t="s">
        <v>17</v>
      </c>
      <c r="F232" s="52">
        <v>3304999002</v>
      </c>
      <c r="G232" s="99">
        <v>7.0000000000000007E-2</v>
      </c>
      <c r="H232" s="53">
        <v>49.9</v>
      </c>
      <c r="I232" s="58">
        <v>0.36</v>
      </c>
      <c r="J232" s="53">
        <v>32.288235294117648</v>
      </c>
      <c r="K232" s="92">
        <v>0</v>
      </c>
      <c r="L232" s="53">
        <v>36.691176470588239</v>
      </c>
      <c r="M232" s="54">
        <v>34.718532574320051</v>
      </c>
      <c r="N232" s="53">
        <v>34.718532574320051</v>
      </c>
      <c r="P232" s="57">
        <f>VLOOKUP(O232,[15]PREÇOS!$B:$P,15,0)</f>
        <v>0</v>
      </c>
      <c r="Q232" s="80">
        <f t="shared" si="0"/>
        <v>-32.288235294117648</v>
      </c>
    </row>
    <row r="233" spans="1:17" ht="15" customHeight="1">
      <c r="A233" s="52" t="s">
        <v>207</v>
      </c>
      <c r="B233" s="52"/>
      <c r="C233" s="52" t="s">
        <v>660</v>
      </c>
      <c r="D233" s="52" t="s">
        <v>661</v>
      </c>
      <c r="E233" s="52" t="s">
        <v>17</v>
      </c>
      <c r="F233" s="52">
        <v>3304999002</v>
      </c>
      <c r="G233" s="99">
        <v>7.0000000000000007E-2</v>
      </c>
      <c r="H233" s="53">
        <v>49.9</v>
      </c>
      <c r="I233" s="58">
        <v>0.36</v>
      </c>
      <c r="J233" s="53">
        <v>32.288235294117648</v>
      </c>
      <c r="K233" s="92">
        <v>0</v>
      </c>
      <c r="L233" s="53">
        <v>36.691176470588239</v>
      </c>
      <c r="M233" s="54">
        <v>34.718532574320051</v>
      </c>
      <c r="N233" s="53">
        <v>34.718532574320051</v>
      </c>
      <c r="O233" s="68"/>
    </row>
    <row r="234" spans="1:17" ht="15" customHeight="1">
      <c r="A234" s="52" t="s">
        <v>305</v>
      </c>
      <c r="B234" s="52"/>
      <c r="C234" s="52" t="s">
        <v>662</v>
      </c>
      <c r="D234" s="52" t="s">
        <v>663</v>
      </c>
      <c r="E234" s="52" t="s">
        <v>15</v>
      </c>
      <c r="F234" s="52">
        <v>33049910</v>
      </c>
      <c r="G234" s="99">
        <v>0.27</v>
      </c>
      <c r="H234" s="53">
        <v>169</v>
      </c>
      <c r="I234" s="58">
        <v>0.4</v>
      </c>
      <c r="J234" s="53">
        <v>87.072599531615936</v>
      </c>
      <c r="K234" s="92">
        <v>0.22</v>
      </c>
      <c r="L234" s="53">
        <v>90.700624512099935</v>
      </c>
      <c r="M234" s="54">
        <v>101.24720875769295</v>
      </c>
      <c r="N234" s="53">
        <v>90.700624512099935</v>
      </c>
      <c r="O234" s="68"/>
    </row>
    <row r="235" spans="1:17" ht="15" customHeight="1">
      <c r="A235" s="52" t="s">
        <v>305</v>
      </c>
      <c r="B235" s="52"/>
      <c r="C235" s="52" t="s">
        <v>664</v>
      </c>
      <c r="D235" s="52" t="s">
        <v>665</v>
      </c>
      <c r="E235" s="52" t="s">
        <v>15</v>
      </c>
      <c r="F235" s="52">
        <v>33049910</v>
      </c>
      <c r="G235" s="99">
        <v>0.27</v>
      </c>
      <c r="H235" s="53">
        <v>169</v>
      </c>
      <c r="I235" s="58">
        <v>0.4</v>
      </c>
      <c r="J235" s="53">
        <v>87.072599531615936</v>
      </c>
      <c r="K235" s="92">
        <v>0.22</v>
      </c>
      <c r="L235" s="53">
        <v>90.700624512099935</v>
      </c>
      <c r="M235" s="54">
        <v>101.24720875769295</v>
      </c>
      <c r="N235" s="53">
        <v>90.700624512099935</v>
      </c>
      <c r="O235" s="68"/>
    </row>
    <row r="236" spans="1:17" s="68" customFormat="1" ht="15" customHeight="1">
      <c r="A236" s="52" t="s">
        <v>207</v>
      </c>
      <c r="B236" s="52"/>
      <c r="C236" s="52" t="s">
        <v>666</v>
      </c>
      <c r="D236" s="52" t="s">
        <v>667</v>
      </c>
      <c r="E236" s="52" t="s">
        <v>17</v>
      </c>
      <c r="F236" s="52">
        <v>34012010</v>
      </c>
      <c r="G236" s="99">
        <v>7.0000000000000007E-2</v>
      </c>
      <c r="H236" s="53">
        <v>33.814</v>
      </c>
      <c r="I236" s="58">
        <v>0.4</v>
      </c>
      <c r="J236" s="53">
        <v>21.254514285714286</v>
      </c>
      <c r="K236" s="92">
        <v>0.05</v>
      </c>
      <c r="L236" s="53">
        <v>24.152857142857144</v>
      </c>
      <c r="M236" s="54">
        <v>22.854316436251921</v>
      </c>
      <c r="N236" s="53">
        <v>22.854316436251921</v>
      </c>
    </row>
    <row r="237" spans="1:17" s="68" customFormat="1" ht="15" customHeight="1">
      <c r="A237" s="52" t="s">
        <v>207</v>
      </c>
      <c r="B237" s="52"/>
      <c r="C237" s="52" t="s">
        <v>668</v>
      </c>
      <c r="D237" s="52" t="s">
        <v>669</v>
      </c>
      <c r="E237" s="52" t="s">
        <v>15</v>
      </c>
      <c r="F237" s="52">
        <v>33049910</v>
      </c>
      <c r="G237" s="99">
        <v>0.27</v>
      </c>
      <c r="H237" s="53">
        <v>279.89999999999998</v>
      </c>
      <c r="I237" s="58">
        <v>0.4</v>
      </c>
      <c r="J237" s="53">
        <v>144.21077283372367</v>
      </c>
      <c r="K237" s="92">
        <v>0.22</v>
      </c>
      <c r="L237" s="53">
        <v>150.21955503512882</v>
      </c>
      <c r="M237" s="54">
        <v>167.68694515549265</v>
      </c>
      <c r="N237" s="53">
        <v>150.21955503512882</v>
      </c>
    </row>
    <row r="238" spans="1:17" s="68" customFormat="1" ht="15" customHeight="1">
      <c r="A238" s="52" t="s">
        <v>328</v>
      </c>
      <c r="B238" s="52"/>
      <c r="C238" s="52" t="s">
        <v>670</v>
      </c>
      <c r="D238" s="52" t="s">
        <v>671</v>
      </c>
      <c r="E238" s="52" t="s">
        <v>17</v>
      </c>
      <c r="F238" s="52">
        <v>3304999002</v>
      </c>
      <c r="G238" s="99">
        <v>7.0000000000000007E-2</v>
      </c>
      <c r="H238" s="53">
        <v>54.9</v>
      </c>
      <c r="I238" s="58">
        <v>0.4</v>
      </c>
      <c r="J238" s="53">
        <v>34.508571428571429</v>
      </c>
      <c r="K238" s="92">
        <v>0</v>
      </c>
      <c r="L238" s="53">
        <v>39.214285714285715</v>
      </c>
      <c r="M238" s="54">
        <v>37.105990783410142</v>
      </c>
      <c r="N238" s="53">
        <v>37.105990783410142</v>
      </c>
    </row>
    <row r="239" spans="1:17" s="68" customFormat="1" ht="15" customHeight="1">
      <c r="A239" s="52" t="s">
        <v>207</v>
      </c>
      <c r="B239" s="52"/>
      <c r="C239" s="52" t="s">
        <v>672</v>
      </c>
      <c r="D239" s="52" t="s">
        <v>673</v>
      </c>
      <c r="E239" s="52" t="s">
        <v>17</v>
      </c>
      <c r="F239" s="52">
        <v>34012010</v>
      </c>
      <c r="G239" s="99">
        <v>7.0000000000000007E-2</v>
      </c>
      <c r="H239" s="53">
        <v>39.92</v>
      </c>
      <c r="I239" s="58">
        <v>0.4</v>
      </c>
      <c r="J239" s="53">
        <v>25.092571428571429</v>
      </c>
      <c r="K239" s="92">
        <v>0.05</v>
      </c>
      <c r="L239" s="53">
        <v>28.514285714285712</v>
      </c>
      <c r="M239" s="54">
        <v>26.98125960061444</v>
      </c>
      <c r="N239" s="53">
        <v>26.98125960061444</v>
      </c>
    </row>
    <row r="240" spans="1:17" s="68" customFormat="1" ht="15" customHeight="1">
      <c r="A240" s="52" t="s">
        <v>207</v>
      </c>
      <c r="B240" s="52"/>
      <c r="C240" s="52" t="s">
        <v>674</v>
      </c>
      <c r="D240" s="52" t="s">
        <v>675</v>
      </c>
      <c r="E240" s="52" t="s">
        <v>17</v>
      </c>
      <c r="F240" s="52">
        <v>3401119001</v>
      </c>
      <c r="G240" s="99">
        <v>7.0000000000000007E-2</v>
      </c>
      <c r="H240" s="53">
        <v>25</v>
      </c>
      <c r="I240" s="58">
        <v>0.4</v>
      </c>
      <c r="J240" s="53">
        <v>15.714285714285715</v>
      </c>
      <c r="K240" s="92">
        <v>0</v>
      </c>
      <c r="L240" s="53">
        <v>17.857142857142858</v>
      </c>
      <c r="M240" s="54">
        <v>16.897081413210447</v>
      </c>
      <c r="N240" s="53">
        <v>16.897081413210447</v>
      </c>
    </row>
    <row r="241" spans="1:17" s="68" customFormat="1" ht="15" customHeight="1">
      <c r="A241" s="52" t="s">
        <v>328</v>
      </c>
      <c r="B241" s="52"/>
      <c r="C241" s="52" t="s">
        <v>676</v>
      </c>
      <c r="D241" s="52" t="s">
        <v>677</v>
      </c>
      <c r="E241" s="52" t="s">
        <v>15</v>
      </c>
      <c r="F241" s="52">
        <v>33049910</v>
      </c>
      <c r="G241" s="99">
        <v>0.27</v>
      </c>
      <c r="H241" s="53">
        <v>259.89999999999998</v>
      </c>
      <c r="I241" s="58">
        <v>0.4</v>
      </c>
      <c r="J241" s="53">
        <v>133.9063231850117</v>
      </c>
      <c r="K241" s="92">
        <v>0.22</v>
      </c>
      <c r="L241" s="53">
        <v>139.48575331772054</v>
      </c>
      <c r="M241" s="54">
        <v>155.70502695931594</v>
      </c>
      <c r="N241" s="53">
        <v>139.48575331772054</v>
      </c>
      <c r="P241" s="57">
        <f>VLOOKUP(O241,[15]PREÇOS!$B:$P,15,0)</f>
        <v>0</v>
      </c>
      <c r="Q241" s="80">
        <f t="shared" ref="Q241:Q244" si="1">P241-J241</f>
        <v>-133.9063231850117</v>
      </c>
    </row>
    <row r="242" spans="1:17" s="68" customFormat="1" ht="15" customHeight="1">
      <c r="A242" s="52" t="s">
        <v>328</v>
      </c>
      <c r="B242" s="52"/>
      <c r="C242" s="52" t="s">
        <v>678</v>
      </c>
      <c r="D242" s="52" t="s">
        <v>679</v>
      </c>
      <c r="E242" s="52" t="s">
        <v>15</v>
      </c>
      <c r="F242" s="52">
        <v>3304999002</v>
      </c>
      <c r="G242" s="99">
        <v>7.0000000000000007E-2</v>
      </c>
      <c r="H242" s="53">
        <v>68.794000000000011</v>
      </c>
      <c r="I242" s="58">
        <v>0.4</v>
      </c>
      <c r="J242" s="53">
        <v>43.241942857142867</v>
      </c>
      <c r="K242" s="92">
        <v>0</v>
      </c>
      <c r="L242" s="53">
        <v>45.043690476190491</v>
      </c>
      <c r="M242" s="54">
        <v>46.496712749615988</v>
      </c>
      <c r="N242" s="53">
        <v>45.043690476190491</v>
      </c>
      <c r="P242" s="57">
        <f>VLOOKUP(O242,[15]PREÇOS!$B:$P,15,0)</f>
        <v>0</v>
      </c>
      <c r="Q242" s="80">
        <f t="shared" si="1"/>
        <v>-43.241942857142867</v>
      </c>
    </row>
    <row r="243" spans="1:17" s="68" customFormat="1" ht="15" customHeight="1">
      <c r="A243" s="52" t="s">
        <v>328</v>
      </c>
      <c r="B243" s="52"/>
      <c r="C243" s="52" t="s">
        <v>680</v>
      </c>
      <c r="D243" s="52" t="s">
        <v>681</v>
      </c>
      <c r="E243" s="52" t="s">
        <v>17</v>
      </c>
      <c r="F243" s="52">
        <v>33049910</v>
      </c>
      <c r="G243" s="99">
        <v>0.27</v>
      </c>
      <c r="H243" s="53">
        <v>148.29400000000001</v>
      </c>
      <c r="I243" s="58">
        <v>0.4</v>
      </c>
      <c r="J243" s="53">
        <v>76.404402810304461</v>
      </c>
      <c r="K243" s="92">
        <v>0.22</v>
      </c>
      <c r="L243" s="53">
        <v>86.823185011709612</v>
      </c>
      <c r="M243" s="54">
        <v>88.842328849191233</v>
      </c>
      <c r="N243" s="53">
        <v>82.155271839037056</v>
      </c>
      <c r="P243" s="57">
        <f>VLOOKUP(O243,[15]PREÇOS!$B:$P,15,0)</f>
        <v>0</v>
      </c>
      <c r="Q243" s="80">
        <f t="shared" si="1"/>
        <v>-76.404402810304461</v>
      </c>
    </row>
    <row r="244" spans="1:17" s="68" customFormat="1" ht="15" customHeight="1">
      <c r="A244" s="52" t="s">
        <v>207</v>
      </c>
      <c r="B244" s="52"/>
      <c r="C244" s="52" t="s">
        <v>682</v>
      </c>
      <c r="D244" s="52" t="s">
        <v>683</v>
      </c>
      <c r="E244" s="52" t="s">
        <v>15</v>
      </c>
      <c r="F244" s="52">
        <v>3304999002</v>
      </c>
      <c r="G244" s="99">
        <v>7.0000000000000007E-2</v>
      </c>
      <c r="H244" s="53">
        <v>51.9</v>
      </c>
      <c r="I244" s="58">
        <v>0.36</v>
      </c>
      <c r="J244" s="53">
        <v>33.582352941176474</v>
      </c>
      <c r="K244" s="92">
        <v>0</v>
      </c>
      <c r="L244" s="53">
        <v>34.981617647058826</v>
      </c>
      <c r="M244" s="54">
        <v>36.110056925996211</v>
      </c>
      <c r="N244" s="53">
        <v>34.981617647058826</v>
      </c>
      <c r="P244" s="57">
        <f>VLOOKUP(O244,[15]PREÇOS!$B:$P,15,0)</f>
        <v>0</v>
      </c>
      <c r="Q244" s="80">
        <f t="shared" si="1"/>
        <v>-33.582352941176474</v>
      </c>
    </row>
    <row r="245" spans="1:17" ht="15" customHeight="1">
      <c r="A245" s="52" t="s">
        <v>207</v>
      </c>
      <c r="B245" s="52"/>
      <c r="C245" s="52" t="s">
        <v>684</v>
      </c>
      <c r="D245" s="52" t="s">
        <v>685</v>
      </c>
      <c r="E245" s="52" t="s">
        <v>17</v>
      </c>
      <c r="F245" s="52">
        <v>3304999002</v>
      </c>
      <c r="G245" s="99">
        <v>7.0000000000000007E-2</v>
      </c>
      <c r="H245" s="53">
        <v>80.454000000000008</v>
      </c>
      <c r="I245" s="58">
        <v>0.36</v>
      </c>
      <c r="J245" s="53">
        <v>52.058470588235309</v>
      </c>
      <c r="K245" s="92">
        <v>0</v>
      </c>
      <c r="L245" s="53">
        <v>59.157352941176491</v>
      </c>
      <c r="M245" s="54">
        <v>55.976850094876681</v>
      </c>
      <c r="N245" s="53">
        <v>55.976850094876681</v>
      </c>
    </row>
    <row r="246" spans="1:17" s="68" customFormat="1" ht="15" customHeight="1">
      <c r="A246" s="52" t="s">
        <v>207</v>
      </c>
      <c r="B246" s="52"/>
      <c r="C246" s="52" t="s">
        <v>686</v>
      </c>
      <c r="D246" s="52" t="s">
        <v>687</v>
      </c>
      <c r="E246" s="52" t="s">
        <v>17</v>
      </c>
      <c r="F246" s="52">
        <v>3304999002</v>
      </c>
      <c r="G246" s="99">
        <v>7.0000000000000007E-2</v>
      </c>
      <c r="H246" s="53">
        <v>81.51400000000001</v>
      </c>
      <c r="I246" s="58">
        <v>0.36</v>
      </c>
      <c r="J246" s="53">
        <v>52.744352941176487</v>
      </c>
      <c r="K246" s="92">
        <v>0</v>
      </c>
      <c r="L246" s="53">
        <v>59.936764705882375</v>
      </c>
      <c r="M246" s="54">
        <v>56.71435800126504</v>
      </c>
      <c r="N246" s="53">
        <v>56.71435800126504</v>
      </c>
    </row>
    <row r="247" spans="1:17" ht="15" customHeight="1">
      <c r="A247" s="52" t="s">
        <v>207</v>
      </c>
      <c r="B247" s="52"/>
      <c r="C247" s="52" t="s">
        <v>688</v>
      </c>
      <c r="D247" s="52" t="s">
        <v>689</v>
      </c>
      <c r="E247" s="52" t="s">
        <v>17</v>
      </c>
      <c r="F247" s="52">
        <v>3304999002</v>
      </c>
      <c r="G247" s="99">
        <v>7.0000000000000007E-2</v>
      </c>
      <c r="H247" s="53">
        <v>88.934000000000012</v>
      </c>
      <c r="I247" s="58">
        <v>0.36</v>
      </c>
      <c r="J247" s="53">
        <v>57.545529411764718</v>
      </c>
      <c r="K247" s="92">
        <v>0</v>
      </c>
      <c r="L247" s="53">
        <v>65.392647058823542</v>
      </c>
      <c r="M247" s="54">
        <v>61.876913345983574</v>
      </c>
      <c r="N247" s="53">
        <v>61.876913345983574</v>
      </c>
    </row>
    <row r="248" spans="1:17" ht="15" customHeight="1">
      <c r="A248" s="52" t="s">
        <v>305</v>
      </c>
      <c r="B248" s="52"/>
      <c r="C248" s="52" t="s">
        <v>690</v>
      </c>
      <c r="D248" s="52" t="s">
        <v>503</v>
      </c>
      <c r="E248" s="52" t="s">
        <v>15</v>
      </c>
      <c r="F248" s="52">
        <v>33049910</v>
      </c>
      <c r="G248" s="99">
        <v>0.27</v>
      </c>
      <c r="H248" s="53">
        <v>699</v>
      </c>
      <c r="I248" s="58">
        <v>0.4</v>
      </c>
      <c r="J248" s="53">
        <v>360.14051522248246</v>
      </c>
      <c r="K248" s="92">
        <v>0.22</v>
      </c>
      <c r="L248" s="53">
        <v>375.14637002341925</v>
      </c>
      <c r="M248" s="54">
        <v>418.76804095637499</v>
      </c>
      <c r="N248" s="53">
        <v>375.14637002341925</v>
      </c>
    </row>
    <row r="249" spans="1:17" ht="15" customHeight="1">
      <c r="A249" s="52" t="s">
        <v>207</v>
      </c>
      <c r="B249" s="52"/>
      <c r="C249" s="52" t="s">
        <v>691</v>
      </c>
      <c r="D249" s="52" t="s">
        <v>283</v>
      </c>
      <c r="E249" s="52" t="s">
        <v>17</v>
      </c>
      <c r="F249" s="52">
        <v>3304999002</v>
      </c>
      <c r="G249" s="99">
        <v>7.0000000000000007E-2</v>
      </c>
      <c r="H249" s="53">
        <v>59.9</v>
      </c>
      <c r="I249" s="58">
        <v>0.36</v>
      </c>
      <c r="J249" s="53">
        <v>38.758823529411764</v>
      </c>
      <c r="K249" s="92">
        <v>0</v>
      </c>
      <c r="L249" s="53">
        <v>44.044117647058819</v>
      </c>
      <c r="M249" s="54">
        <v>41.676154332700825</v>
      </c>
      <c r="N249" s="53">
        <v>41.676154332700825</v>
      </c>
    </row>
    <row r="250" spans="1:17" ht="15" customHeight="1">
      <c r="A250" s="52" t="s">
        <v>305</v>
      </c>
      <c r="B250" s="52"/>
      <c r="C250" s="52" t="s">
        <v>699</v>
      </c>
      <c r="D250" s="52" t="s">
        <v>317</v>
      </c>
      <c r="E250" s="52" t="s">
        <v>17</v>
      </c>
      <c r="F250" s="52">
        <v>33049910</v>
      </c>
      <c r="G250" s="99">
        <v>0.27</v>
      </c>
      <c r="H250" s="53">
        <v>239</v>
      </c>
      <c r="I250" s="58">
        <v>0.4</v>
      </c>
      <c r="J250" s="53">
        <v>123.13817330210775</v>
      </c>
      <c r="K250" s="92">
        <v>0.22</v>
      </c>
      <c r="L250" s="53">
        <v>139.9297423887588</v>
      </c>
      <c r="M250" s="54">
        <v>143.18392244431132</v>
      </c>
      <c r="N250" s="53">
        <v>132.40663795925565</v>
      </c>
    </row>
    <row r="251" spans="1:17" ht="15" customHeight="1">
      <c r="A251" s="52" t="s">
        <v>328</v>
      </c>
      <c r="B251" s="52"/>
      <c r="C251" s="52" t="s">
        <v>693</v>
      </c>
      <c r="D251" s="52" t="s">
        <v>694</v>
      </c>
      <c r="E251" s="52" t="s">
        <v>17</v>
      </c>
      <c r="F251" s="52">
        <v>33051000</v>
      </c>
      <c r="G251" s="99">
        <v>0.2</v>
      </c>
      <c r="H251" s="53">
        <v>79.900000000000006</v>
      </c>
      <c r="I251" s="58">
        <v>0.4</v>
      </c>
      <c r="J251" s="53">
        <v>50.222857142857144</v>
      </c>
      <c r="K251" s="92">
        <v>7.0000000000000007E-2</v>
      </c>
      <c r="L251" s="53">
        <v>57.071428571428569</v>
      </c>
      <c r="M251" s="54">
        <v>58.398671096345517</v>
      </c>
      <c r="N251" s="53">
        <v>54.003072196620586</v>
      </c>
    </row>
    <row r="252" spans="1:17" ht="15" customHeight="1">
      <c r="A252" s="52" t="s">
        <v>328</v>
      </c>
      <c r="B252" s="52"/>
      <c r="C252" s="52" t="s">
        <v>695</v>
      </c>
      <c r="D252" s="52" t="s">
        <v>700</v>
      </c>
      <c r="E252" s="52" t="s">
        <v>17</v>
      </c>
      <c r="F252" s="52">
        <v>33051000</v>
      </c>
      <c r="G252" s="99">
        <v>0.2</v>
      </c>
      <c r="H252" s="53">
        <v>84.9</v>
      </c>
      <c r="I252" s="58">
        <v>0.4</v>
      </c>
      <c r="J252" s="53">
        <v>53.365714285714297</v>
      </c>
      <c r="K252" s="92">
        <v>7.0000000000000007E-2</v>
      </c>
      <c r="L252" s="53">
        <v>60.642857142857153</v>
      </c>
      <c r="M252" s="54">
        <v>62.053156146179418</v>
      </c>
      <c r="N252" s="53">
        <v>57.38248847926269</v>
      </c>
    </row>
    <row r="253" spans="1:17" ht="15" customHeight="1">
      <c r="A253" s="52" t="s">
        <v>207</v>
      </c>
      <c r="B253" s="52"/>
      <c r="C253" s="52" t="s">
        <v>701</v>
      </c>
      <c r="D253" s="52" t="s">
        <v>702</v>
      </c>
      <c r="E253" s="52" t="s">
        <v>15</v>
      </c>
      <c r="F253" s="52">
        <v>34013000</v>
      </c>
      <c r="G253" s="99">
        <v>7.0000000000000007E-2</v>
      </c>
      <c r="H253" s="53">
        <v>34.9</v>
      </c>
      <c r="I253" s="58">
        <v>0.4</v>
      </c>
      <c r="J253" s="53">
        <v>21.937142857142859</v>
      </c>
      <c r="K253" s="92">
        <v>0.1</v>
      </c>
      <c r="L253" s="53">
        <v>22.851190476190478</v>
      </c>
      <c r="M253" s="54">
        <v>23.588325652841785</v>
      </c>
      <c r="N253" s="53">
        <v>22.851190476190478</v>
      </c>
    </row>
    <row r="254" spans="1:17" ht="15" customHeight="1">
      <c r="A254" s="52" t="s">
        <v>207</v>
      </c>
      <c r="B254" s="52"/>
      <c r="C254" s="52" t="s">
        <v>703</v>
      </c>
      <c r="D254" s="52" t="s">
        <v>704</v>
      </c>
      <c r="E254" s="52" t="s">
        <v>15</v>
      </c>
      <c r="F254" s="52">
        <v>34013000</v>
      </c>
      <c r="G254" s="99">
        <v>7.0000000000000007E-2</v>
      </c>
      <c r="H254" s="53">
        <v>64.900000000000006</v>
      </c>
      <c r="I254" s="58">
        <v>0.4</v>
      </c>
      <c r="J254" s="53">
        <v>40.794285714285721</v>
      </c>
      <c r="K254" s="92">
        <v>0.1</v>
      </c>
      <c r="L254" s="53">
        <v>42.494047619047628</v>
      </c>
      <c r="M254" s="54">
        <v>43.86482334869433</v>
      </c>
      <c r="N254" s="53">
        <v>42.494047619047628</v>
      </c>
    </row>
    <row r="255" spans="1:17" ht="15" customHeight="1">
      <c r="A255" s="52" t="s">
        <v>207</v>
      </c>
      <c r="B255" s="52"/>
      <c r="C255" s="52" t="s">
        <v>705</v>
      </c>
      <c r="D255" s="52" t="s">
        <v>727</v>
      </c>
      <c r="E255" s="52" t="s">
        <v>15</v>
      </c>
      <c r="F255" s="52">
        <v>34013000</v>
      </c>
      <c r="G255" s="99">
        <v>7.0000000000000007E-2</v>
      </c>
      <c r="H255" s="53">
        <v>64.900000000000006</v>
      </c>
      <c r="I255" s="58">
        <v>0.4</v>
      </c>
      <c r="J255" s="53">
        <v>40.794285714285721</v>
      </c>
      <c r="K255" s="92">
        <v>0.1</v>
      </c>
      <c r="L255" s="53">
        <v>42.494047619047628</v>
      </c>
      <c r="M255" s="54">
        <v>43.86482334869433</v>
      </c>
      <c r="N255" s="53">
        <v>42.494047619047628</v>
      </c>
    </row>
    <row r="256" spans="1:17" ht="15" customHeight="1">
      <c r="A256" s="52" t="s">
        <v>207</v>
      </c>
      <c r="B256" s="52"/>
      <c r="C256" s="52" t="s">
        <v>706</v>
      </c>
      <c r="D256" s="52" t="s">
        <v>707</v>
      </c>
      <c r="E256" s="52" t="s">
        <v>15</v>
      </c>
      <c r="F256" s="52">
        <v>34013000</v>
      </c>
      <c r="G256" s="99">
        <v>7.0000000000000007E-2</v>
      </c>
      <c r="H256" s="53">
        <v>34.9</v>
      </c>
      <c r="I256" s="58">
        <v>0.4</v>
      </c>
      <c r="J256" s="53">
        <v>21.937142857142859</v>
      </c>
      <c r="K256" s="92">
        <v>0.1</v>
      </c>
      <c r="L256" s="53">
        <v>22.851190476190478</v>
      </c>
      <c r="M256" s="54">
        <v>23.588325652841785</v>
      </c>
      <c r="N256" s="53">
        <v>22.851190476190478</v>
      </c>
    </row>
    <row r="257" spans="1:14" ht="15" customHeight="1">
      <c r="A257" s="52" t="s">
        <v>305</v>
      </c>
      <c r="B257" s="52"/>
      <c r="C257" s="52" t="s">
        <v>708</v>
      </c>
      <c r="D257" s="52" t="s">
        <v>709</v>
      </c>
      <c r="E257" s="52" t="s">
        <v>15</v>
      </c>
      <c r="F257" s="52">
        <v>33049910</v>
      </c>
      <c r="G257" s="99">
        <v>0.27</v>
      </c>
      <c r="H257" s="53">
        <v>399</v>
      </c>
      <c r="I257" s="58">
        <v>0.4</v>
      </c>
      <c r="J257" s="53">
        <v>205.57377049180329</v>
      </c>
      <c r="K257" s="92">
        <v>0.22</v>
      </c>
      <c r="L257" s="53">
        <v>214.13934426229511</v>
      </c>
      <c r="M257" s="54">
        <v>239.03926801372475</v>
      </c>
      <c r="N257" s="53">
        <v>214.13934426229511</v>
      </c>
    </row>
    <row r="258" spans="1:14" ht="15" customHeight="1">
      <c r="A258" s="52" t="s">
        <v>207</v>
      </c>
      <c r="B258" s="52"/>
      <c r="C258" s="52" t="s">
        <v>710</v>
      </c>
      <c r="D258" s="52" t="s">
        <v>711</v>
      </c>
      <c r="E258" s="52" t="s">
        <v>17</v>
      </c>
      <c r="F258" s="52">
        <v>3304999002</v>
      </c>
      <c r="G258" s="99">
        <v>7.0000000000000007E-2</v>
      </c>
      <c r="H258" s="53">
        <v>54.9</v>
      </c>
      <c r="I258" s="58">
        <v>0.36</v>
      </c>
      <c r="J258" s="53">
        <v>35.523529411764706</v>
      </c>
      <c r="K258" s="92">
        <v>0</v>
      </c>
      <c r="L258" s="53">
        <v>40.367647058823529</v>
      </c>
      <c r="M258" s="54">
        <v>38.197343453510442</v>
      </c>
      <c r="N258" s="53">
        <v>38.197343453510442</v>
      </c>
    </row>
    <row r="259" spans="1:14" ht="15" customHeight="1">
      <c r="A259" s="52" t="s">
        <v>328</v>
      </c>
      <c r="B259" s="52"/>
      <c r="C259" s="52" t="s">
        <v>697</v>
      </c>
      <c r="D259" s="52" t="s">
        <v>698</v>
      </c>
      <c r="E259" s="52" t="s">
        <v>15</v>
      </c>
      <c r="F259" s="52">
        <v>33049910</v>
      </c>
      <c r="G259" s="99">
        <v>0.27</v>
      </c>
      <c r="H259" s="53">
        <v>264.89999999999998</v>
      </c>
      <c r="I259" s="58">
        <v>0.4</v>
      </c>
      <c r="J259" s="53">
        <v>136.48243559718969</v>
      </c>
      <c r="K259" s="92">
        <v>0.22</v>
      </c>
      <c r="L259" s="53">
        <v>142.1692037470726</v>
      </c>
      <c r="M259" s="54">
        <v>158.70050650836012</v>
      </c>
      <c r="N259" s="53">
        <v>142.1692037470726</v>
      </c>
    </row>
    <row r="260" spans="1:14" ht="15" customHeight="1">
      <c r="A260" s="52" t="s">
        <v>207</v>
      </c>
      <c r="B260" s="52"/>
      <c r="C260" s="52" t="s">
        <v>712</v>
      </c>
      <c r="D260" s="52" t="s">
        <v>548</v>
      </c>
      <c r="E260" s="52" t="s">
        <v>15</v>
      </c>
      <c r="F260" s="52">
        <v>33049910</v>
      </c>
      <c r="G260" s="99">
        <v>0.27</v>
      </c>
      <c r="H260" s="53">
        <v>269.89999999999998</v>
      </c>
      <c r="I260" s="58">
        <v>0.4</v>
      </c>
      <c r="J260" s="53">
        <v>139.05854800936768</v>
      </c>
      <c r="K260" s="92">
        <v>0.22</v>
      </c>
      <c r="L260" s="53">
        <v>144.85265417642466</v>
      </c>
      <c r="M260" s="54">
        <v>161.6959860574043</v>
      </c>
      <c r="N260" s="53">
        <v>144.85265417642466</v>
      </c>
    </row>
    <row r="261" spans="1:14" ht="15" customHeight="1">
      <c r="A261" s="52" t="s">
        <v>207</v>
      </c>
      <c r="B261" s="52"/>
      <c r="C261" s="52" t="s">
        <v>713</v>
      </c>
      <c r="D261" s="52" t="s">
        <v>641</v>
      </c>
      <c r="E261" s="52" t="s">
        <v>15</v>
      </c>
      <c r="F261" s="52">
        <v>33049910</v>
      </c>
      <c r="G261" s="99">
        <v>0.27</v>
      </c>
      <c r="H261" s="53">
        <v>199</v>
      </c>
      <c r="I261" s="58">
        <v>0.4</v>
      </c>
      <c r="J261" s="53">
        <v>102.52927400468384</v>
      </c>
      <c r="K261" s="92">
        <v>0.22</v>
      </c>
      <c r="L261" s="53">
        <v>106.80132708821233</v>
      </c>
      <c r="M261" s="54">
        <v>119.22008605195796</v>
      </c>
      <c r="N261" s="53">
        <v>106.80132708821233</v>
      </c>
    </row>
    <row r="262" spans="1:14" ht="15" customHeight="1">
      <c r="A262" s="52" t="s">
        <v>207</v>
      </c>
      <c r="B262" s="52"/>
      <c r="C262" s="52" t="s">
        <v>728</v>
      </c>
      <c r="D262" s="52" t="s">
        <v>729</v>
      </c>
      <c r="E262" s="52" t="s">
        <v>17</v>
      </c>
      <c r="F262" s="52">
        <v>3304999002</v>
      </c>
      <c r="G262" s="99">
        <v>7.0000000000000007E-2</v>
      </c>
      <c r="H262" s="53">
        <v>79.900000000000006</v>
      </c>
      <c r="I262" s="58">
        <v>0.4</v>
      </c>
      <c r="J262" s="53">
        <v>50.222857142857144</v>
      </c>
      <c r="K262" s="92">
        <v>0</v>
      </c>
      <c r="L262" s="53">
        <v>57.071428571428569</v>
      </c>
      <c r="M262" s="54">
        <v>54.003072196620586</v>
      </c>
      <c r="N262" s="53">
        <v>54.003072196620586</v>
      </c>
    </row>
    <row r="263" spans="1:14" ht="15" customHeight="1">
      <c r="A263" s="52" t="s">
        <v>305</v>
      </c>
      <c r="B263" s="52"/>
      <c r="C263" s="52" t="s">
        <v>730</v>
      </c>
      <c r="D263" s="52" t="s">
        <v>731</v>
      </c>
      <c r="E263" s="52" t="s">
        <v>17</v>
      </c>
      <c r="F263" s="52">
        <v>33049910</v>
      </c>
      <c r="G263" s="99">
        <v>0.27</v>
      </c>
      <c r="H263" s="53">
        <v>399.9</v>
      </c>
      <c r="I263" s="58">
        <v>0.4</v>
      </c>
      <c r="J263" s="53">
        <v>206.03747072599535</v>
      </c>
      <c r="K263" s="92">
        <v>0.22</v>
      </c>
      <c r="L263" s="53">
        <v>234.13348946135835</v>
      </c>
      <c r="M263" s="54">
        <v>239.57845433255272</v>
      </c>
      <c r="N263" s="53">
        <v>221.54566744730684</v>
      </c>
    </row>
    <row r="264" spans="1:14" ht="15" customHeight="1">
      <c r="A264" s="52" t="s">
        <v>305</v>
      </c>
      <c r="B264" s="52"/>
      <c r="C264" s="52" t="s">
        <v>732</v>
      </c>
      <c r="D264" s="52" t="s">
        <v>733</v>
      </c>
      <c r="E264" s="52" t="s">
        <v>17</v>
      </c>
      <c r="F264" s="52">
        <v>33049910</v>
      </c>
      <c r="G264" s="99">
        <v>0.27</v>
      </c>
      <c r="H264" s="53">
        <v>499</v>
      </c>
      <c r="I264" s="58">
        <v>0.4</v>
      </c>
      <c r="J264" s="53">
        <v>257.09601873536303</v>
      </c>
      <c r="K264" s="92">
        <v>0.22</v>
      </c>
      <c r="L264" s="53">
        <v>292.15456674473074</v>
      </c>
      <c r="M264" s="54">
        <v>298.9488589946082</v>
      </c>
      <c r="N264" s="53">
        <v>276.44733197350865</v>
      </c>
    </row>
    <row r="265" spans="1:14" ht="15" customHeight="1">
      <c r="A265" s="52" t="s">
        <v>305</v>
      </c>
      <c r="B265" s="52"/>
      <c r="C265" s="52" t="s">
        <v>734</v>
      </c>
      <c r="D265" s="52" t="s">
        <v>735</v>
      </c>
      <c r="E265" s="52" t="s">
        <v>17</v>
      </c>
      <c r="F265" s="52">
        <v>33049910</v>
      </c>
      <c r="G265" s="99">
        <v>0.27</v>
      </c>
      <c r="H265" s="53">
        <v>249</v>
      </c>
      <c r="I265" s="58">
        <v>0.4</v>
      </c>
      <c r="J265" s="53">
        <v>128.29039812646369</v>
      </c>
      <c r="K265" s="92">
        <v>0.22</v>
      </c>
      <c r="L265" s="53">
        <v>145.78454332552693</v>
      </c>
      <c r="M265" s="54">
        <v>149.17488154239965</v>
      </c>
      <c r="N265" s="53">
        <v>137.94666465211151</v>
      </c>
    </row>
    <row r="266" spans="1:14" ht="15" customHeight="1">
      <c r="A266" s="52" t="s">
        <v>207</v>
      </c>
      <c r="B266" s="52"/>
      <c r="C266" s="52" t="s">
        <v>736</v>
      </c>
      <c r="D266" s="52" t="s">
        <v>737</v>
      </c>
      <c r="E266" s="52" t="s">
        <v>17</v>
      </c>
      <c r="F266" s="52">
        <v>3304999002</v>
      </c>
      <c r="G266" s="99">
        <v>7.0000000000000007E-2</v>
      </c>
      <c r="H266" s="53">
        <v>79.900000000000006</v>
      </c>
      <c r="I266" s="58">
        <v>0.36</v>
      </c>
      <c r="J266" s="53">
        <v>51.70000000000001</v>
      </c>
      <c r="K266" s="92">
        <v>0</v>
      </c>
      <c r="L266" s="53">
        <v>58.750000000000014</v>
      </c>
      <c r="M266" s="54">
        <v>55.591397849462382</v>
      </c>
      <c r="N266" s="53">
        <v>55.591397849462382</v>
      </c>
    </row>
    <row r="267" spans="1:14" ht="15" customHeight="1">
      <c r="A267" s="52" t="s">
        <v>207</v>
      </c>
      <c r="B267" s="52"/>
      <c r="C267" s="52" t="s">
        <v>738</v>
      </c>
      <c r="D267" s="52" t="s">
        <v>737</v>
      </c>
      <c r="E267" s="52" t="s">
        <v>17</v>
      </c>
      <c r="F267" s="52">
        <v>3304999002</v>
      </c>
      <c r="G267" s="99">
        <v>7.0000000000000007E-2</v>
      </c>
      <c r="H267" s="53">
        <v>79.900000000000006</v>
      </c>
      <c r="I267" s="58">
        <v>0.36</v>
      </c>
      <c r="J267" s="53">
        <v>51.70000000000001</v>
      </c>
      <c r="K267" s="92">
        <v>0</v>
      </c>
      <c r="L267" s="53">
        <v>58.750000000000014</v>
      </c>
      <c r="M267" s="54">
        <v>55.591397849462382</v>
      </c>
      <c r="N267" s="53">
        <v>55.591397849462382</v>
      </c>
    </row>
    <row r="268" spans="1:14" ht="15" customHeight="1">
      <c r="A268" s="52" t="s">
        <v>305</v>
      </c>
      <c r="B268" s="52"/>
      <c r="C268" s="52" t="s">
        <v>739</v>
      </c>
      <c r="D268" s="52" t="s">
        <v>740</v>
      </c>
      <c r="E268" s="52" t="s">
        <v>15</v>
      </c>
      <c r="F268" s="52">
        <v>33049910</v>
      </c>
      <c r="G268" s="99">
        <v>0.27</v>
      </c>
      <c r="H268" s="53">
        <v>609</v>
      </c>
      <c r="I268" s="58">
        <v>0.4</v>
      </c>
      <c r="J268" s="53">
        <v>313.77049180327867</v>
      </c>
      <c r="K268" s="92">
        <v>0.22</v>
      </c>
      <c r="L268" s="53">
        <v>326.84426229508199</v>
      </c>
      <c r="M268" s="54">
        <v>364.84940907357986</v>
      </c>
      <c r="N268" s="53">
        <v>326.84426229508199</v>
      </c>
    </row>
    <row r="269" spans="1:14" s="68" customFormat="1" ht="15" customHeight="1">
      <c r="A269" s="52" t="s">
        <v>305</v>
      </c>
      <c r="B269" s="52"/>
      <c r="C269" s="52" t="s">
        <v>741</v>
      </c>
      <c r="D269" s="52" t="s">
        <v>742</v>
      </c>
      <c r="E269" s="52" t="s">
        <v>15</v>
      </c>
      <c r="F269" s="52">
        <v>33049910</v>
      </c>
      <c r="G269" s="99">
        <v>0.27</v>
      </c>
      <c r="H269" s="53">
        <v>849</v>
      </c>
      <c r="I269" s="58">
        <v>0.4</v>
      </c>
      <c r="J269" s="53">
        <v>437.42388758782204</v>
      </c>
      <c r="K269" s="92">
        <v>0.22</v>
      </c>
      <c r="L269" s="53">
        <v>455.64988290398128</v>
      </c>
      <c r="M269" s="54">
        <v>508.63242742770007</v>
      </c>
      <c r="N269" s="53">
        <v>455.64988290398128</v>
      </c>
    </row>
    <row r="270" spans="1:14" ht="15" customHeight="1">
      <c r="A270" s="52" t="s">
        <v>305</v>
      </c>
      <c r="B270" s="52"/>
      <c r="C270" s="52" t="s">
        <v>576</v>
      </c>
      <c r="D270" s="52" t="s">
        <v>577</v>
      </c>
      <c r="E270" s="52" t="s">
        <v>15</v>
      </c>
      <c r="F270" s="52">
        <v>3304999002</v>
      </c>
      <c r="G270" s="99">
        <v>7.0000000000000007E-2</v>
      </c>
      <c r="H270" s="53">
        <v>529</v>
      </c>
      <c r="I270" s="58">
        <v>0.4</v>
      </c>
      <c r="J270" s="53">
        <v>332.51428571428573</v>
      </c>
      <c r="K270" s="92">
        <v>0</v>
      </c>
      <c r="L270" s="53">
        <v>346.36904761904765</v>
      </c>
      <c r="M270" s="54">
        <v>357.54224270353308</v>
      </c>
      <c r="N270" s="53">
        <v>346.36904761904765</v>
      </c>
    </row>
    <row r="271" spans="1:14" ht="15" customHeight="1">
      <c r="A271" s="52" t="s">
        <v>305</v>
      </c>
      <c r="B271" s="52"/>
      <c r="C271" s="52" t="s">
        <v>743</v>
      </c>
      <c r="D271" s="52" t="s">
        <v>744</v>
      </c>
      <c r="E271" s="52" t="s">
        <v>15</v>
      </c>
      <c r="F271" s="52">
        <v>33049910</v>
      </c>
      <c r="G271" s="99">
        <v>0.27</v>
      </c>
      <c r="H271" s="53">
        <v>799</v>
      </c>
      <c r="I271" s="58">
        <v>0.4</v>
      </c>
      <c r="J271" s="53">
        <v>411.66276346604224</v>
      </c>
      <c r="K271" s="92">
        <v>0.22</v>
      </c>
      <c r="L271" s="53">
        <v>428.8153786104607</v>
      </c>
      <c r="M271" s="54">
        <v>478.67763193725841</v>
      </c>
      <c r="N271" s="53">
        <v>428.8153786104607</v>
      </c>
    </row>
    <row r="272" spans="1:14" ht="15" customHeight="1">
      <c r="A272" s="52" t="s">
        <v>328</v>
      </c>
      <c r="B272" s="52"/>
      <c r="C272" s="52" t="s">
        <v>167</v>
      </c>
      <c r="D272" s="52" t="s">
        <v>168</v>
      </c>
      <c r="E272" s="52" t="s">
        <v>15</v>
      </c>
      <c r="F272" s="52">
        <v>33049910</v>
      </c>
      <c r="G272" s="99">
        <v>0.27</v>
      </c>
      <c r="H272" s="53">
        <v>199.9</v>
      </c>
      <c r="I272" s="58">
        <v>0.4</v>
      </c>
      <c r="J272" s="53">
        <v>102.99297423887589</v>
      </c>
      <c r="K272" s="92">
        <v>0.22</v>
      </c>
      <c r="L272" s="53">
        <v>107.28434816549571</v>
      </c>
      <c r="M272" s="54">
        <v>119.75927237078592</v>
      </c>
      <c r="N272" s="53">
        <v>107.28434816549571</v>
      </c>
    </row>
    <row r="273" spans="1:14" ht="15" customHeight="1">
      <c r="A273" s="52" t="s">
        <v>207</v>
      </c>
      <c r="B273" s="52"/>
      <c r="C273" s="52" t="s">
        <v>780</v>
      </c>
      <c r="D273" s="52" t="s">
        <v>781</v>
      </c>
      <c r="E273" s="52" t="s">
        <v>17</v>
      </c>
      <c r="F273" s="52">
        <v>33049910</v>
      </c>
      <c r="G273" s="99">
        <v>0.27</v>
      </c>
      <c r="H273" s="53">
        <v>54.9</v>
      </c>
      <c r="I273" s="58">
        <v>0.4</v>
      </c>
      <c r="J273" s="53">
        <v>28.285714285714288</v>
      </c>
      <c r="K273" s="92">
        <v>0.22</v>
      </c>
      <c r="L273" s="53">
        <v>32.142857142857146</v>
      </c>
      <c r="M273" s="54">
        <v>32.890365448504987</v>
      </c>
      <c r="N273" s="53">
        <v>30.414746543778808</v>
      </c>
    </row>
    <row r="274" spans="1:14" ht="15" customHeight="1">
      <c r="A274" s="52" t="s">
        <v>207</v>
      </c>
      <c r="B274" s="52"/>
      <c r="C274" s="52" t="s">
        <v>782</v>
      </c>
      <c r="D274" s="52" t="s">
        <v>783</v>
      </c>
      <c r="E274" s="52" t="s">
        <v>15</v>
      </c>
      <c r="F274" s="52">
        <v>33049100</v>
      </c>
      <c r="G274" s="99">
        <v>0.27</v>
      </c>
      <c r="H274" s="53">
        <v>159.9</v>
      </c>
      <c r="I274" s="58">
        <v>0.4</v>
      </c>
      <c r="J274" s="53">
        <v>82.384074941451999</v>
      </c>
      <c r="K274" s="92">
        <v>0.22</v>
      </c>
      <c r="L274" s="53">
        <v>85.816744730679176</v>
      </c>
      <c r="M274" s="54">
        <v>95.795435978432565</v>
      </c>
      <c r="N274" s="53">
        <v>85.816744730679176</v>
      </c>
    </row>
    <row r="275" spans="1:14" ht="15" customHeight="1">
      <c r="A275" s="52" t="s">
        <v>207</v>
      </c>
      <c r="B275" s="52"/>
      <c r="C275" s="52" t="s">
        <v>784</v>
      </c>
      <c r="D275" s="52" t="s">
        <v>785</v>
      </c>
      <c r="E275" s="52" t="s">
        <v>15</v>
      </c>
      <c r="F275" s="52">
        <v>33049100</v>
      </c>
      <c r="G275" s="99">
        <v>0.27</v>
      </c>
      <c r="H275" s="53">
        <v>159.9</v>
      </c>
      <c r="I275" s="58">
        <v>0.4</v>
      </c>
      <c r="J275" s="53">
        <v>82.384074941451999</v>
      </c>
      <c r="K275" s="92">
        <v>0.22</v>
      </c>
      <c r="L275" s="53">
        <v>85.816744730679176</v>
      </c>
      <c r="M275" s="54">
        <v>95.795435978432565</v>
      </c>
      <c r="N275" s="53">
        <v>85.816744730679176</v>
      </c>
    </row>
    <row r="276" spans="1:14" ht="15" customHeight="1">
      <c r="A276" s="52" t="s">
        <v>305</v>
      </c>
      <c r="B276" s="52"/>
      <c r="C276" s="52" t="s">
        <v>786</v>
      </c>
      <c r="D276" s="52" t="s">
        <v>573</v>
      </c>
      <c r="E276" s="52" t="s">
        <v>15</v>
      </c>
      <c r="F276" s="52">
        <v>33049910</v>
      </c>
      <c r="G276" s="99">
        <v>0.27</v>
      </c>
      <c r="H276" s="53">
        <v>339</v>
      </c>
      <c r="I276" s="58">
        <v>0.4</v>
      </c>
      <c r="J276" s="53">
        <v>174.66042154566748</v>
      </c>
      <c r="K276" s="92">
        <v>0.22</v>
      </c>
      <c r="L276" s="53">
        <v>181.93793911007029</v>
      </c>
      <c r="M276" s="54">
        <v>203.09351342519474</v>
      </c>
      <c r="N276" s="53">
        <v>181.93793911007029</v>
      </c>
    </row>
    <row r="277" spans="1:14" ht="15" customHeight="1">
      <c r="A277" s="52" t="s">
        <v>305</v>
      </c>
      <c r="B277" s="52"/>
      <c r="C277" s="52" t="s">
        <v>787</v>
      </c>
      <c r="D277" s="52" t="s">
        <v>587</v>
      </c>
      <c r="E277" s="52" t="s">
        <v>15</v>
      </c>
      <c r="F277" s="52">
        <v>33049910</v>
      </c>
      <c r="G277" s="99">
        <v>0.27</v>
      </c>
      <c r="H277" s="53">
        <v>229</v>
      </c>
      <c r="I277" s="58">
        <v>0.4</v>
      </c>
      <c r="J277" s="53">
        <v>117.98594847775176</v>
      </c>
      <c r="K277" s="92">
        <v>0.22</v>
      </c>
      <c r="L277" s="53">
        <v>122.90202966432476</v>
      </c>
      <c r="M277" s="54">
        <v>137.19296334622297</v>
      </c>
      <c r="N277" s="53">
        <v>122.90202966432476</v>
      </c>
    </row>
    <row r="278" spans="1:14" ht="15" customHeight="1">
      <c r="A278" s="52" t="s">
        <v>305</v>
      </c>
      <c r="B278" s="52"/>
      <c r="C278" s="52" t="s">
        <v>788</v>
      </c>
      <c r="D278" s="52" t="s">
        <v>581</v>
      </c>
      <c r="E278" s="52" t="s">
        <v>15</v>
      </c>
      <c r="F278" s="52">
        <v>33049910</v>
      </c>
      <c r="G278" s="99">
        <v>0.27</v>
      </c>
      <c r="H278" s="53">
        <v>439</v>
      </c>
      <c r="I278" s="58">
        <v>0.4</v>
      </c>
      <c r="J278" s="53">
        <v>226.18266978922719</v>
      </c>
      <c r="K278" s="92">
        <v>0.22</v>
      </c>
      <c r="L278" s="53">
        <v>235.60694769711168</v>
      </c>
      <c r="M278" s="54">
        <v>263.00310440607814</v>
      </c>
      <c r="N278" s="53">
        <v>235.60694769711168</v>
      </c>
    </row>
    <row r="279" spans="1:14" ht="15" customHeight="1">
      <c r="A279" s="52" t="s">
        <v>305</v>
      </c>
      <c r="B279" s="52"/>
      <c r="C279" s="52" t="s">
        <v>789</v>
      </c>
      <c r="D279" s="52" t="s">
        <v>790</v>
      </c>
      <c r="E279" s="52" t="s">
        <v>15</v>
      </c>
      <c r="F279" s="52">
        <v>3304999002</v>
      </c>
      <c r="G279" s="99">
        <v>7.0000000000000007E-2</v>
      </c>
      <c r="H279" s="53">
        <v>129</v>
      </c>
      <c r="I279" s="58">
        <v>0.4</v>
      </c>
      <c r="J279" s="53">
        <v>81.085714285714289</v>
      </c>
      <c r="K279" s="92">
        <v>0</v>
      </c>
      <c r="L279" s="53">
        <v>84.464285714285722</v>
      </c>
      <c r="M279" s="54">
        <v>87.188940092165907</v>
      </c>
      <c r="N279" s="53">
        <v>84.464285714285722</v>
      </c>
    </row>
    <row r="280" spans="1:14" ht="15" customHeight="1">
      <c r="A280" s="52" t="s">
        <v>328</v>
      </c>
      <c r="B280" s="52"/>
      <c r="C280" s="52" t="s">
        <v>791</v>
      </c>
      <c r="D280" s="52" t="s">
        <v>792</v>
      </c>
      <c r="E280" s="52" t="s">
        <v>15</v>
      </c>
      <c r="F280" s="52">
        <v>33049910</v>
      </c>
      <c r="G280" s="99">
        <v>0.27</v>
      </c>
      <c r="H280" s="53">
        <v>199.9</v>
      </c>
      <c r="I280" s="58">
        <v>0.4</v>
      </c>
      <c r="J280" s="53">
        <v>102.99297423887589</v>
      </c>
      <c r="K280" s="92">
        <v>0.22</v>
      </c>
      <c r="L280" s="53">
        <v>107.28434816549571</v>
      </c>
      <c r="M280" s="54">
        <v>119.75927237078592</v>
      </c>
      <c r="N280" s="53">
        <v>107.28434816549571</v>
      </c>
    </row>
    <row r="281" spans="1:14" ht="15" customHeight="1">
      <c r="A281" s="52" t="s">
        <v>207</v>
      </c>
      <c r="B281" s="52"/>
      <c r="C281" s="52" t="s">
        <v>793</v>
      </c>
      <c r="D281" s="52" t="s">
        <v>704</v>
      </c>
      <c r="E281" s="52" t="s">
        <v>15</v>
      </c>
      <c r="F281" s="52">
        <v>34013000</v>
      </c>
      <c r="G281" s="99">
        <v>7.0000000000000007E-2</v>
      </c>
      <c r="H281" s="53">
        <v>64.900000000000006</v>
      </c>
      <c r="I281" s="58">
        <v>0.4</v>
      </c>
      <c r="J281" s="53">
        <v>40.794285714285721</v>
      </c>
      <c r="K281" s="92">
        <v>0.1</v>
      </c>
      <c r="L281" s="53">
        <v>42.494047619047628</v>
      </c>
      <c r="M281" s="54">
        <v>43.86482334869433</v>
      </c>
      <c r="N281" s="53">
        <v>42.494047619047628</v>
      </c>
    </row>
    <row r="282" spans="1:14" ht="15" customHeight="1">
      <c r="A282" s="52" t="s">
        <v>794</v>
      </c>
      <c r="B282" s="52"/>
      <c r="C282" s="52" t="s">
        <v>871</v>
      </c>
      <c r="D282" s="52" t="s">
        <v>795</v>
      </c>
      <c r="E282" s="52" t="s">
        <v>15</v>
      </c>
      <c r="F282" s="52">
        <v>34012010</v>
      </c>
      <c r="G282" s="99">
        <v>7.0000000000000007E-2</v>
      </c>
      <c r="H282" s="53">
        <v>24.9</v>
      </c>
      <c r="I282" s="58">
        <v>0.4</v>
      </c>
      <c r="J282" s="53">
        <v>15.651428571428571</v>
      </c>
      <c r="K282" s="92">
        <v>0.05</v>
      </c>
      <c r="L282" s="53">
        <v>16.303571428571431</v>
      </c>
      <c r="M282" s="54">
        <v>16.829493087557605</v>
      </c>
      <c r="N282" s="53">
        <v>16.303571428571431</v>
      </c>
    </row>
    <row r="283" spans="1:14" ht="15" customHeight="1">
      <c r="A283" s="52" t="s">
        <v>794</v>
      </c>
      <c r="B283" s="52"/>
      <c r="C283" s="52" t="s">
        <v>872</v>
      </c>
      <c r="D283" s="52" t="s">
        <v>796</v>
      </c>
      <c r="E283" s="52" t="s">
        <v>15</v>
      </c>
      <c r="F283" s="52">
        <v>34012010</v>
      </c>
      <c r="G283" s="99">
        <v>7.0000000000000007E-2</v>
      </c>
      <c r="H283" s="53">
        <v>49.9</v>
      </c>
      <c r="I283" s="58">
        <v>0.4</v>
      </c>
      <c r="J283" s="53">
        <v>31.36571428571429</v>
      </c>
      <c r="K283" s="92">
        <v>0.05</v>
      </c>
      <c r="L283" s="53">
        <v>32.672619047619051</v>
      </c>
      <c r="M283" s="54">
        <v>33.726574500768059</v>
      </c>
      <c r="N283" s="53">
        <v>32.672619047619051</v>
      </c>
    </row>
    <row r="284" spans="1:14" ht="15" customHeight="1">
      <c r="A284" s="52" t="s">
        <v>794</v>
      </c>
      <c r="B284" s="52"/>
      <c r="C284" s="52"/>
      <c r="D284" s="52" t="s">
        <v>797</v>
      </c>
      <c r="E284" s="52" t="s">
        <v>15</v>
      </c>
      <c r="F284" s="52">
        <v>34012010</v>
      </c>
      <c r="G284" s="99">
        <v>7.0000000000000007E-2</v>
      </c>
      <c r="H284" s="53">
        <v>64.900000000000006</v>
      </c>
      <c r="I284" s="58">
        <v>0.4</v>
      </c>
      <c r="J284" s="53">
        <v>40.794285714285721</v>
      </c>
      <c r="K284" s="92">
        <v>0.05</v>
      </c>
      <c r="L284" s="53">
        <v>42.494047619047628</v>
      </c>
      <c r="M284" s="54">
        <v>43.86482334869433</v>
      </c>
      <c r="N284" s="53">
        <v>42.494047619047628</v>
      </c>
    </row>
    <row r="285" spans="1:14" ht="15" customHeight="1">
      <c r="A285" s="52" t="s">
        <v>794</v>
      </c>
      <c r="B285" s="52"/>
      <c r="C285" s="52" t="s">
        <v>873</v>
      </c>
      <c r="D285" s="52" t="s">
        <v>798</v>
      </c>
      <c r="E285" s="52" t="s">
        <v>15</v>
      </c>
      <c r="F285" s="52">
        <v>34012010</v>
      </c>
      <c r="G285" s="99">
        <v>7.0000000000000007E-2</v>
      </c>
      <c r="H285" s="53">
        <v>39.9</v>
      </c>
      <c r="I285" s="58">
        <v>0.4</v>
      </c>
      <c r="J285" s="53">
        <v>25.080000000000002</v>
      </c>
      <c r="K285" s="92">
        <v>0.05</v>
      </c>
      <c r="L285" s="53">
        <v>26.125000000000004</v>
      </c>
      <c r="M285" s="54">
        <v>26.967741935483875</v>
      </c>
      <c r="N285" s="53">
        <v>26.125000000000004</v>
      </c>
    </row>
    <row r="286" spans="1:14" ht="15" customHeight="1">
      <c r="A286" s="52" t="s">
        <v>794</v>
      </c>
      <c r="B286" s="52"/>
      <c r="C286" s="52"/>
      <c r="D286" s="52" t="s">
        <v>799</v>
      </c>
      <c r="E286" s="52" t="s">
        <v>15</v>
      </c>
      <c r="F286" s="52">
        <v>34012010</v>
      </c>
      <c r="G286" s="99">
        <v>7.0000000000000007E-2</v>
      </c>
      <c r="H286" s="53">
        <v>64.900000000000006</v>
      </c>
      <c r="I286" s="58">
        <v>0.4</v>
      </c>
      <c r="J286" s="53">
        <v>40.794285714285721</v>
      </c>
      <c r="K286" s="92">
        <v>0.05</v>
      </c>
      <c r="L286" s="53">
        <v>42.494047619047628</v>
      </c>
      <c r="M286" s="54">
        <v>43.86482334869433</v>
      </c>
      <c r="N286" s="53">
        <v>42.494047619047628</v>
      </c>
    </row>
    <row r="287" spans="1:14" ht="15" customHeight="1">
      <c r="A287" s="52" t="s">
        <v>794</v>
      </c>
      <c r="B287" s="52"/>
      <c r="C287" s="52" t="s">
        <v>874</v>
      </c>
      <c r="D287" s="52" t="s">
        <v>800</v>
      </c>
      <c r="E287" s="52" t="s">
        <v>15</v>
      </c>
      <c r="F287" s="52">
        <v>33049910</v>
      </c>
      <c r="G287" s="99">
        <v>0.27</v>
      </c>
      <c r="H287" s="53">
        <v>54.9</v>
      </c>
      <c r="I287" s="58">
        <v>0.4</v>
      </c>
      <c r="J287" s="53">
        <v>28.285714285714288</v>
      </c>
      <c r="K287" s="92">
        <v>0.22</v>
      </c>
      <c r="L287" s="53">
        <v>29.464285714285719</v>
      </c>
      <c r="M287" s="54">
        <v>32.890365448504987</v>
      </c>
      <c r="N287" s="53">
        <v>29.464285714285719</v>
      </c>
    </row>
    <row r="288" spans="1:14" ht="15" customHeight="1">
      <c r="A288" s="52" t="s">
        <v>794</v>
      </c>
      <c r="B288" s="52"/>
      <c r="C288" s="52" t="s">
        <v>875</v>
      </c>
      <c r="D288" s="52" t="s">
        <v>801</v>
      </c>
      <c r="E288" s="52" t="s">
        <v>15</v>
      </c>
      <c r="F288" s="52">
        <v>33049910</v>
      </c>
      <c r="G288" s="99">
        <v>0.27</v>
      </c>
      <c r="H288" s="53">
        <v>84.9</v>
      </c>
      <c r="I288" s="58">
        <v>0.4</v>
      </c>
      <c r="J288" s="53">
        <v>43.742388758782212</v>
      </c>
      <c r="K288" s="92">
        <v>0.22</v>
      </c>
      <c r="L288" s="53">
        <v>45.564988290398141</v>
      </c>
      <c r="M288" s="54">
        <v>50.863242742770012</v>
      </c>
      <c r="N288" s="53">
        <v>45.564988290398141</v>
      </c>
    </row>
    <row r="289" spans="1:14" ht="15" customHeight="1">
      <c r="A289" s="52" t="s">
        <v>794</v>
      </c>
      <c r="B289" s="52"/>
      <c r="C289" s="52" t="s">
        <v>876</v>
      </c>
      <c r="D289" s="52" t="s">
        <v>802</v>
      </c>
      <c r="E289" s="52" t="s">
        <v>15</v>
      </c>
      <c r="F289" s="52">
        <v>33049910</v>
      </c>
      <c r="G289" s="99">
        <v>0.27</v>
      </c>
      <c r="H289" s="53">
        <v>79.900000000000006</v>
      </c>
      <c r="I289" s="58">
        <v>0.4</v>
      </c>
      <c r="J289" s="53">
        <v>41.166276346604221</v>
      </c>
      <c r="K289" s="92">
        <v>0.22</v>
      </c>
      <c r="L289" s="53">
        <v>42.881537861046063</v>
      </c>
      <c r="M289" s="54">
        <v>47.867763193725835</v>
      </c>
      <c r="N289" s="53">
        <v>42.881537861046063</v>
      </c>
    </row>
    <row r="290" spans="1:14" ht="15" customHeight="1">
      <c r="A290" s="52" t="s">
        <v>794</v>
      </c>
      <c r="B290" s="52"/>
      <c r="C290" s="52" t="s">
        <v>877</v>
      </c>
      <c r="D290" s="52" t="s">
        <v>878</v>
      </c>
      <c r="E290" s="52" t="s">
        <v>15</v>
      </c>
      <c r="F290" s="52">
        <v>34012010</v>
      </c>
      <c r="G290" s="99">
        <v>7.0000000000000007E-2</v>
      </c>
      <c r="H290" s="53">
        <v>24.9</v>
      </c>
      <c r="I290" s="58">
        <v>0.4</v>
      </c>
      <c r="J290" s="53">
        <v>15.651428571428571</v>
      </c>
      <c r="K290" s="92">
        <v>0.05</v>
      </c>
      <c r="L290" s="53">
        <v>16.303571428571431</v>
      </c>
      <c r="M290" s="54">
        <v>16.829493087557605</v>
      </c>
      <c r="N290" s="53">
        <v>16.303571428571431</v>
      </c>
    </row>
    <row r="291" spans="1:14" ht="15" customHeight="1">
      <c r="A291" s="52" t="s">
        <v>794</v>
      </c>
      <c r="B291" s="52"/>
      <c r="C291" s="52" t="s">
        <v>879</v>
      </c>
      <c r="D291" s="52" t="s">
        <v>880</v>
      </c>
      <c r="E291" s="52" t="s">
        <v>15</v>
      </c>
      <c r="F291" s="52">
        <v>33049910</v>
      </c>
      <c r="G291" s="99">
        <v>0.27</v>
      </c>
      <c r="H291" s="53">
        <v>59.9</v>
      </c>
      <c r="I291" s="58">
        <v>0.4</v>
      </c>
      <c r="J291" s="53">
        <v>30.861826697892273</v>
      </c>
      <c r="K291" s="92">
        <v>0.22</v>
      </c>
      <c r="L291" s="53">
        <v>32.147736143637786</v>
      </c>
      <c r="M291" s="54">
        <v>35.885844997549157</v>
      </c>
      <c r="N291" s="53">
        <v>32.147736143637786</v>
      </c>
    </row>
    <row r="292" spans="1:14" ht="15" customHeight="1">
      <c r="A292" s="52" t="s">
        <v>794</v>
      </c>
      <c r="B292" s="52"/>
      <c r="C292" s="52" t="s">
        <v>881</v>
      </c>
      <c r="D292" s="52" t="s">
        <v>803</v>
      </c>
      <c r="E292" s="52" t="s">
        <v>15</v>
      </c>
      <c r="F292" s="52">
        <v>33049910</v>
      </c>
      <c r="G292" s="99">
        <v>0.27</v>
      </c>
      <c r="H292" s="53">
        <v>39.9</v>
      </c>
      <c r="I292" s="58">
        <v>0.4</v>
      </c>
      <c r="J292" s="53">
        <v>20.557377049180328</v>
      </c>
      <c r="K292" s="92">
        <v>0.22</v>
      </c>
      <c r="L292" s="53">
        <v>21.41393442622951</v>
      </c>
      <c r="M292" s="54">
        <v>23.903926801372474</v>
      </c>
      <c r="N292" s="53">
        <v>21.41393442622951</v>
      </c>
    </row>
    <row r="293" spans="1:14" ht="15" customHeight="1">
      <c r="A293" s="52" t="s">
        <v>794</v>
      </c>
      <c r="B293" s="52"/>
      <c r="C293" s="52" t="s">
        <v>882</v>
      </c>
      <c r="D293" s="52" t="s">
        <v>804</v>
      </c>
      <c r="E293" s="52" t="s">
        <v>15</v>
      </c>
      <c r="F293" s="52">
        <v>33049910</v>
      </c>
      <c r="G293" s="99">
        <v>0.27</v>
      </c>
      <c r="H293" s="53">
        <v>39.9</v>
      </c>
      <c r="I293" s="58">
        <v>0.4</v>
      </c>
      <c r="J293" s="53">
        <v>20.557377049180328</v>
      </c>
      <c r="K293" s="92">
        <v>0.22</v>
      </c>
      <c r="L293" s="53">
        <v>21.41393442622951</v>
      </c>
      <c r="M293" s="54">
        <v>23.903926801372474</v>
      </c>
      <c r="N293" s="53">
        <v>21.41393442622951</v>
      </c>
    </row>
    <row r="294" spans="1:14" ht="15" customHeight="1">
      <c r="A294" s="52" t="s">
        <v>794</v>
      </c>
      <c r="B294" s="52"/>
      <c r="C294" s="52" t="s">
        <v>883</v>
      </c>
      <c r="D294" s="52" t="s">
        <v>805</v>
      </c>
      <c r="E294" s="52" t="s">
        <v>15</v>
      </c>
      <c r="F294" s="52">
        <v>33049910</v>
      </c>
      <c r="G294" s="99">
        <v>0.27</v>
      </c>
      <c r="H294" s="53">
        <v>39.9</v>
      </c>
      <c r="I294" s="58">
        <v>0.4</v>
      </c>
      <c r="J294" s="53">
        <v>20.557377049180328</v>
      </c>
      <c r="K294" s="92">
        <v>0.22</v>
      </c>
      <c r="L294" s="53">
        <v>21.41393442622951</v>
      </c>
      <c r="M294" s="54">
        <v>23.903926801372474</v>
      </c>
      <c r="N294" s="53">
        <v>21.41393442622951</v>
      </c>
    </row>
    <row r="295" spans="1:14" ht="15" customHeight="1">
      <c r="A295" s="52" t="s">
        <v>207</v>
      </c>
      <c r="B295" s="52"/>
      <c r="C295" s="52" t="s">
        <v>806</v>
      </c>
      <c r="D295" s="52" t="s">
        <v>807</v>
      </c>
      <c r="E295" s="52" t="s">
        <v>15</v>
      </c>
      <c r="F295" s="52">
        <v>33049910</v>
      </c>
      <c r="G295" s="99">
        <v>0.27</v>
      </c>
      <c r="H295" s="53">
        <v>199</v>
      </c>
      <c r="I295" s="58">
        <v>0.4</v>
      </c>
      <c r="J295" s="53">
        <v>102.52927400468384</v>
      </c>
      <c r="K295" s="92">
        <v>0.22</v>
      </c>
      <c r="L295" s="53">
        <v>106.80132708821233</v>
      </c>
      <c r="M295" s="54">
        <v>119.22008605195796</v>
      </c>
      <c r="N295" s="53">
        <v>106.80132708821233</v>
      </c>
    </row>
    <row r="296" spans="1:14" ht="15" customHeight="1">
      <c r="A296" s="52" t="s">
        <v>207</v>
      </c>
      <c r="B296" s="52"/>
      <c r="C296" s="52" t="s">
        <v>808</v>
      </c>
      <c r="D296" s="52" t="s">
        <v>809</v>
      </c>
      <c r="E296" s="52" t="s">
        <v>15</v>
      </c>
      <c r="F296" s="52">
        <v>34013000</v>
      </c>
      <c r="G296" s="99">
        <v>7.0000000000000007E-2</v>
      </c>
      <c r="H296" s="53">
        <v>99.9</v>
      </c>
      <c r="I296" s="58">
        <v>0.4</v>
      </c>
      <c r="J296" s="53">
        <v>62.794285714285721</v>
      </c>
      <c r="K296" s="92">
        <v>0.1</v>
      </c>
      <c r="L296" s="53">
        <v>65.410714285714292</v>
      </c>
      <c r="M296" s="54">
        <v>67.520737327188954</v>
      </c>
      <c r="N296" s="53">
        <v>65.410714285714292</v>
      </c>
    </row>
    <row r="297" spans="1:14" ht="15" customHeight="1">
      <c r="A297" s="52" t="s">
        <v>207</v>
      </c>
      <c r="B297" s="52"/>
      <c r="C297" s="52" t="s">
        <v>810</v>
      </c>
      <c r="D297" s="52" t="s">
        <v>811</v>
      </c>
      <c r="E297" s="52" t="s">
        <v>15</v>
      </c>
      <c r="F297" s="52">
        <v>0</v>
      </c>
      <c r="G297" s="99" t="e">
        <v>#N/A</v>
      </c>
      <c r="H297" s="53">
        <v>64.900000000000006</v>
      </c>
      <c r="I297" s="58">
        <v>0.4</v>
      </c>
      <c r="J297" s="53" t="e">
        <v>#N/A</v>
      </c>
      <c r="K297" s="92" t="e">
        <v>#N/A</v>
      </c>
      <c r="L297" s="53" t="e">
        <v>#N/A</v>
      </c>
      <c r="M297" s="54" t="e">
        <v>#N/A</v>
      </c>
      <c r="N297" s="53" t="e">
        <v>#N/A</v>
      </c>
    </row>
    <row r="298" spans="1:14" ht="15" customHeight="1">
      <c r="A298" s="52" t="s">
        <v>207</v>
      </c>
      <c r="B298" s="52"/>
      <c r="C298" s="52" t="s">
        <v>812</v>
      </c>
      <c r="D298" s="52" t="s">
        <v>813</v>
      </c>
      <c r="E298" s="52" t="s">
        <v>15</v>
      </c>
      <c r="F298" s="52">
        <v>33051000</v>
      </c>
      <c r="G298" s="99">
        <v>0.2</v>
      </c>
      <c r="H298" s="53">
        <v>89</v>
      </c>
      <c r="I298" s="58">
        <v>0.4</v>
      </c>
      <c r="J298" s="53">
        <v>55.94285714285715</v>
      </c>
      <c r="K298" s="92">
        <v>7.0000000000000007E-2</v>
      </c>
      <c r="L298" s="53">
        <v>58.273809523809533</v>
      </c>
      <c r="M298" s="54">
        <v>65.049833887043192</v>
      </c>
      <c r="N298" s="53">
        <v>58.273809523809533</v>
      </c>
    </row>
    <row r="299" spans="1:14" ht="15" customHeight="1">
      <c r="A299" s="52" t="s">
        <v>207</v>
      </c>
      <c r="B299" s="52"/>
      <c r="C299" s="52" t="s">
        <v>814</v>
      </c>
      <c r="D299" s="52" t="s">
        <v>815</v>
      </c>
      <c r="E299" s="52" t="s">
        <v>17</v>
      </c>
      <c r="F299" s="52">
        <v>34012010</v>
      </c>
      <c r="G299" s="99">
        <v>7.0000000000000007E-2</v>
      </c>
      <c r="H299" s="53">
        <v>74.900000000000006</v>
      </c>
      <c r="I299" s="58">
        <v>0.4</v>
      </c>
      <c r="J299" s="53">
        <v>47.080000000000005</v>
      </c>
      <c r="K299" s="92">
        <v>0.05</v>
      </c>
      <c r="L299" s="53">
        <v>53.500000000000007</v>
      </c>
      <c r="M299" s="54">
        <v>50.623655913978503</v>
      </c>
      <c r="N299" s="53">
        <v>50.623655913978503</v>
      </c>
    </row>
    <row r="300" spans="1:14" ht="15" customHeight="1">
      <c r="A300" s="52" t="s">
        <v>328</v>
      </c>
      <c r="B300" s="52"/>
      <c r="C300" s="52" t="s">
        <v>816</v>
      </c>
      <c r="D300" s="52" t="s">
        <v>817</v>
      </c>
      <c r="E300" s="52" t="s">
        <v>15</v>
      </c>
      <c r="F300" s="52">
        <v>33051000</v>
      </c>
      <c r="G300" s="99">
        <v>0.2</v>
      </c>
      <c r="H300" s="53">
        <v>69.900000000000006</v>
      </c>
      <c r="I300" s="58">
        <v>0.4</v>
      </c>
      <c r="J300" s="53">
        <v>43.937142857142867</v>
      </c>
      <c r="K300" s="92">
        <v>7.0000000000000007E-2</v>
      </c>
      <c r="L300" s="53">
        <v>45.767857142857153</v>
      </c>
      <c r="M300" s="54">
        <v>51.089700996677756</v>
      </c>
      <c r="N300" s="53">
        <v>45.767857142857153</v>
      </c>
    </row>
    <row r="301" spans="1:14" ht="15" customHeight="1">
      <c r="A301" s="52" t="s">
        <v>207</v>
      </c>
      <c r="B301" s="52"/>
      <c r="C301" s="52" t="s">
        <v>818</v>
      </c>
      <c r="D301" s="52" t="s">
        <v>819</v>
      </c>
      <c r="E301" s="52" t="s">
        <v>15</v>
      </c>
      <c r="F301" s="52">
        <v>33049910</v>
      </c>
      <c r="G301" s="99">
        <v>0.27</v>
      </c>
      <c r="H301" s="53">
        <v>99.9</v>
      </c>
      <c r="I301" s="58">
        <v>0.4</v>
      </c>
      <c r="J301" s="53">
        <v>51.470725995316165</v>
      </c>
      <c r="K301" s="92">
        <v>0.22</v>
      </c>
      <c r="L301" s="53">
        <v>53.615339578454339</v>
      </c>
      <c r="M301" s="54">
        <v>59.849681389902521</v>
      </c>
      <c r="N301" s="53">
        <v>53.615339578454339</v>
      </c>
    </row>
    <row r="302" spans="1:14" ht="15" customHeight="1">
      <c r="A302" s="52" t="s">
        <v>207</v>
      </c>
      <c r="B302" s="52"/>
      <c r="C302" s="52" t="s">
        <v>820</v>
      </c>
      <c r="D302" s="52" t="s">
        <v>821</v>
      </c>
      <c r="E302" s="52" t="s">
        <v>17</v>
      </c>
      <c r="F302" s="52">
        <v>3304999002</v>
      </c>
      <c r="G302" s="99">
        <v>7.0000000000000007E-2</v>
      </c>
      <c r="H302" s="53">
        <v>89.9</v>
      </c>
      <c r="I302" s="58">
        <v>0.36</v>
      </c>
      <c r="J302" s="53">
        <v>58.170588235294126</v>
      </c>
      <c r="K302" s="92">
        <v>0</v>
      </c>
      <c r="L302" s="53">
        <v>66.102941176470594</v>
      </c>
      <c r="M302" s="54">
        <v>62.54901960784315</v>
      </c>
      <c r="N302" s="53">
        <v>62.54901960784315</v>
      </c>
    </row>
    <row r="303" spans="1:14" ht="15" customHeight="1">
      <c r="A303" s="52" t="s">
        <v>207</v>
      </c>
      <c r="B303" s="52"/>
      <c r="C303" s="52" t="s">
        <v>822</v>
      </c>
      <c r="D303" s="52" t="s">
        <v>823</v>
      </c>
      <c r="E303" s="52" t="s">
        <v>17</v>
      </c>
      <c r="F303" s="52">
        <v>3304999002</v>
      </c>
      <c r="G303" s="99">
        <v>7.0000000000000007E-2</v>
      </c>
      <c r="H303" s="53">
        <v>89.9</v>
      </c>
      <c r="I303" s="58">
        <v>0.36</v>
      </c>
      <c r="J303" s="53">
        <v>58.170588235294126</v>
      </c>
      <c r="K303" s="92">
        <v>0</v>
      </c>
      <c r="L303" s="53">
        <v>66.102941176470594</v>
      </c>
      <c r="M303" s="54">
        <v>62.54901960784315</v>
      </c>
      <c r="N303" s="53">
        <v>62.54901960784315</v>
      </c>
    </row>
    <row r="304" spans="1:14" ht="15" customHeight="1">
      <c r="A304" s="52" t="s">
        <v>207</v>
      </c>
      <c r="B304" s="52"/>
      <c r="C304" s="52" t="s">
        <v>824</v>
      </c>
      <c r="D304" s="52" t="s">
        <v>825</v>
      </c>
      <c r="E304" s="52" t="s">
        <v>17</v>
      </c>
      <c r="F304" s="52">
        <v>33049910</v>
      </c>
      <c r="G304" s="99">
        <v>0.27</v>
      </c>
      <c r="H304" s="53">
        <v>119.9</v>
      </c>
      <c r="I304" s="58">
        <v>0.4</v>
      </c>
      <c r="J304" s="53">
        <v>61.775175644028117</v>
      </c>
      <c r="K304" s="92">
        <v>0.22</v>
      </c>
      <c r="L304" s="53">
        <v>70.199063231850133</v>
      </c>
      <c r="M304" s="54">
        <v>71.831599586079207</v>
      </c>
      <c r="N304" s="53">
        <v>66.42492004734207</v>
      </c>
    </row>
    <row r="305" spans="1:14" ht="15" customHeight="1">
      <c r="A305" s="52" t="s">
        <v>207</v>
      </c>
      <c r="B305" s="52"/>
      <c r="C305" s="52" t="s">
        <v>826</v>
      </c>
      <c r="D305" s="52" t="s">
        <v>827</v>
      </c>
      <c r="E305" s="52" t="s">
        <v>15</v>
      </c>
      <c r="F305" s="52">
        <v>33049910</v>
      </c>
      <c r="G305" s="99">
        <v>0.27</v>
      </c>
      <c r="H305" s="53">
        <v>99.9</v>
      </c>
      <c r="I305" s="58">
        <v>0.4</v>
      </c>
      <c r="J305" s="53">
        <v>51.470725995316165</v>
      </c>
      <c r="K305" s="92">
        <v>0.22</v>
      </c>
      <c r="L305" s="53">
        <v>53.615339578454339</v>
      </c>
      <c r="M305" s="54">
        <v>59.849681389902521</v>
      </c>
      <c r="N305" s="53">
        <v>53.615339578454339</v>
      </c>
    </row>
    <row r="306" spans="1:14" ht="15" customHeight="1">
      <c r="A306" s="52" t="s">
        <v>207</v>
      </c>
      <c r="B306" s="52"/>
      <c r="C306" s="52" t="s">
        <v>828</v>
      </c>
      <c r="D306" s="52" t="s">
        <v>829</v>
      </c>
      <c r="E306" s="52" t="s">
        <v>15</v>
      </c>
      <c r="F306" s="52">
        <v>33049910</v>
      </c>
      <c r="G306" s="99">
        <v>0.27</v>
      </c>
      <c r="H306" s="53">
        <v>129.9</v>
      </c>
      <c r="I306" s="58">
        <v>0.4</v>
      </c>
      <c r="J306" s="53">
        <v>66.927400468384079</v>
      </c>
      <c r="K306" s="92">
        <v>0.22</v>
      </c>
      <c r="L306" s="53">
        <v>69.71604215456675</v>
      </c>
      <c r="M306" s="54">
        <v>77.822558684167532</v>
      </c>
      <c r="N306" s="53">
        <v>69.71604215456675</v>
      </c>
    </row>
    <row r="307" spans="1:14" ht="15" customHeight="1">
      <c r="A307" s="52" t="s">
        <v>207</v>
      </c>
      <c r="B307" s="52"/>
      <c r="C307" s="52" t="s">
        <v>830</v>
      </c>
      <c r="D307" s="52" t="s">
        <v>831</v>
      </c>
      <c r="E307" s="52" t="s">
        <v>15</v>
      </c>
      <c r="F307" s="52">
        <v>33049910</v>
      </c>
      <c r="G307" s="99">
        <v>0.27</v>
      </c>
      <c r="H307" s="53">
        <v>59.9</v>
      </c>
      <c r="I307" s="58">
        <v>0.4</v>
      </c>
      <c r="J307" s="53">
        <v>30.861826697892273</v>
      </c>
      <c r="K307" s="92">
        <v>0.22</v>
      </c>
      <c r="L307" s="53">
        <v>32.147736143637786</v>
      </c>
      <c r="M307" s="54">
        <v>35.885844997549157</v>
      </c>
      <c r="N307" s="53">
        <v>32.147736143637786</v>
      </c>
    </row>
    <row r="308" spans="1:14" ht="15" customHeight="1">
      <c r="A308" s="52" t="s">
        <v>207</v>
      </c>
      <c r="B308" s="52"/>
      <c r="C308" s="52" t="s">
        <v>832</v>
      </c>
      <c r="D308" s="52" t="s">
        <v>833</v>
      </c>
      <c r="E308" s="52" t="s">
        <v>17</v>
      </c>
      <c r="F308" s="52">
        <v>3304999002</v>
      </c>
      <c r="G308" s="99">
        <v>7.0000000000000007E-2</v>
      </c>
      <c r="H308" s="53">
        <v>59.9</v>
      </c>
      <c r="I308" s="58">
        <v>0.36</v>
      </c>
      <c r="J308" s="53">
        <v>38.758823529411764</v>
      </c>
      <c r="K308" s="92">
        <v>0</v>
      </c>
      <c r="L308" s="53">
        <v>44.044117647058819</v>
      </c>
      <c r="M308" s="54">
        <v>41.676154332700825</v>
      </c>
      <c r="N308" s="53">
        <v>41.676154332700825</v>
      </c>
    </row>
    <row r="309" spans="1:14" ht="15" customHeight="1">
      <c r="A309" s="52" t="s">
        <v>207</v>
      </c>
      <c r="B309" s="52"/>
      <c r="C309" s="52" t="s">
        <v>834</v>
      </c>
      <c r="D309" s="52" t="s">
        <v>835</v>
      </c>
      <c r="E309" s="52" t="s">
        <v>17</v>
      </c>
      <c r="F309" s="52">
        <v>3304999002</v>
      </c>
      <c r="G309" s="99">
        <v>7.0000000000000007E-2</v>
      </c>
      <c r="H309" s="53">
        <v>69.900000000000006</v>
      </c>
      <c r="I309" s="58">
        <v>0.36</v>
      </c>
      <c r="J309" s="53">
        <v>45.229411764705887</v>
      </c>
      <c r="K309" s="92">
        <v>0</v>
      </c>
      <c r="L309" s="53">
        <v>51.39705882352942</v>
      </c>
      <c r="M309" s="54">
        <v>48.6337760910816</v>
      </c>
      <c r="N309" s="53">
        <v>48.6337760910816</v>
      </c>
    </row>
    <row r="310" spans="1:14" ht="15" customHeight="1">
      <c r="A310" s="52" t="s">
        <v>207</v>
      </c>
      <c r="B310" s="52"/>
      <c r="C310" s="52" t="s">
        <v>836</v>
      </c>
      <c r="D310" s="52" t="s">
        <v>837</v>
      </c>
      <c r="E310" s="52" t="s">
        <v>17</v>
      </c>
      <c r="F310" s="52">
        <v>3401119001</v>
      </c>
      <c r="G310" s="99">
        <v>7.0000000000000007E-2</v>
      </c>
      <c r="H310" s="53">
        <v>32.9</v>
      </c>
      <c r="I310" s="58">
        <v>0.4</v>
      </c>
      <c r="J310" s="53">
        <v>20.68</v>
      </c>
      <c r="K310" s="92">
        <v>0</v>
      </c>
      <c r="L310" s="53">
        <v>23.5</v>
      </c>
      <c r="M310" s="54">
        <v>22.236559139784948</v>
      </c>
      <c r="N310" s="53">
        <v>22.236559139784948</v>
      </c>
    </row>
    <row r="311" spans="1:14" ht="15" customHeight="1">
      <c r="A311" s="52" t="s">
        <v>207</v>
      </c>
      <c r="B311" s="52"/>
      <c r="C311" s="52" t="s">
        <v>838</v>
      </c>
      <c r="D311" s="52" t="s">
        <v>839</v>
      </c>
      <c r="E311" s="52" t="s">
        <v>17</v>
      </c>
      <c r="F311" s="52">
        <v>34012010</v>
      </c>
      <c r="G311" s="99">
        <v>7.0000000000000007E-2</v>
      </c>
      <c r="H311" s="53">
        <v>49.9</v>
      </c>
      <c r="I311" s="58">
        <v>0.4</v>
      </c>
      <c r="J311" s="53">
        <v>31.36571428571429</v>
      </c>
      <c r="K311" s="92">
        <v>0.05</v>
      </c>
      <c r="L311" s="53">
        <v>35.642857142857146</v>
      </c>
      <c r="M311" s="54">
        <v>33.726574500768059</v>
      </c>
      <c r="N311" s="53">
        <v>33.726574500768059</v>
      </c>
    </row>
    <row r="312" spans="1:14" ht="15" customHeight="1">
      <c r="A312" s="52" t="s">
        <v>207</v>
      </c>
      <c r="B312" s="52"/>
      <c r="C312" s="52" t="s">
        <v>840</v>
      </c>
      <c r="D312" s="52" t="s">
        <v>841</v>
      </c>
      <c r="E312" s="52" t="s">
        <v>17</v>
      </c>
      <c r="F312" s="52">
        <v>34012010</v>
      </c>
      <c r="G312" s="99">
        <v>7.0000000000000007E-2</v>
      </c>
      <c r="H312" s="53">
        <v>32.9</v>
      </c>
      <c r="I312" s="58">
        <v>0.4</v>
      </c>
      <c r="J312" s="53">
        <v>20.68</v>
      </c>
      <c r="K312" s="92">
        <v>0.05</v>
      </c>
      <c r="L312" s="53">
        <v>23.5</v>
      </c>
      <c r="M312" s="54">
        <v>22.236559139784948</v>
      </c>
      <c r="N312" s="53">
        <v>22.236559139784948</v>
      </c>
    </row>
    <row r="313" spans="1:14" ht="15" customHeight="1">
      <c r="A313" s="52" t="s">
        <v>207</v>
      </c>
      <c r="B313" s="52"/>
      <c r="C313" s="52" t="s">
        <v>842</v>
      </c>
      <c r="D313" s="52" t="s">
        <v>843</v>
      </c>
      <c r="E313" s="52" t="s">
        <v>17</v>
      </c>
      <c r="F313" s="52">
        <v>34012010</v>
      </c>
      <c r="G313" s="99">
        <v>7.0000000000000007E-2</v>
      </c>
      <c r="H313" s="53">
        <v>49.9</v>
      </c>
      <c r="I313" s="58">
        <v>0.4</v>
      </c>
      <c r="J313" s="53">
        <v>31.36571428571429</v>
      </c>
      <c r="K313" s="92">
        <v>0.05</v>
      </c>
      <c r="L313" s="53">
        <v>35.642857142857146</v>
      </c>
      <c r="M313" s="54">
        <v>33.726574500768059</v>
      </c>
      <c r="N313" s="53">
        <v>33.726574500768059</v>
      </c>
    </row>
    <row r="314" spans="1:14" ht="15" customHeight="1">
      <c r="A314" s="52" t="s">
        <v>207</v>
      </c>
      <c r="B314" s="52"/>
      <c r="C314" s="52" t="s">
        <v>844</v>
      </c>
      <c r="D314" s="52" t="s">
        <v>845</v>
      </c>
      <c r="E314" s="52" t="s">
        <v>17</v>
      </c>
      <c r="F314" s="52">
        <v>34012010</v>
      </c>
      <c r="G314" s="99">
        <v>7.0000000000000007E-2</v>
      </c>
      <c r="H314" s="53">
        <v>32.9</v>
      </c>
      <c r="I314" s="58">
        <v>0.4</v>
      </c>
      <c r="J314" s="53">
        <v>20.68</v>
      </c>
      <c r="K314" s="92">
        <v>0.05</v>
      </c>
      <c r="L314" s="53">
        <v>23.5</v>
      </c>
      <c r="M314" s="54">
        <v>22.236559139784948</v>
      </c>
      <c r="N314" s="53">
        <v>22.236559139784948</v>
      </c>
    </row>
    <row r="315" spans="1:14" ht="15" customHeight="1">
      <c r="A315" s="52" t="s">
        <v>207</v>
      </c>
      <c r="B315" s="52"/>
      <c r="C315" s="52" t="s">
        <v>846</v>
      </c>
      <c r="D315" s="52" t="s">
        <v>847</v>
      </c>
      <c r="E315" s="52" t="s">
        <v>17</v>
      </c>
      <c r="F315" s="52">
        <v>3401119001</v>
      </c>
      <c r="G315" s="99">
        <v>7.0000000000000007E-2</v>
      </c>
      <c r="H315" s="53">
        <v>32.9</v>
      </c>
      <c r="I315" s="58">
        <v>0.4</v>
      </c>
      <c r="J315" s="53">
        <v>20.68</v>
      </c>
      <c r="K315" s="92">
        <v>0</v>
      </c>
      <c r="L315" s="53">
        <v>23.5</v>
      </c>
      <c r="M315" s="54">
        <v>22.236559139784948</v>
      </c>
      <c r="N315" s="53">
        <v>22.236559139784948</v>
      </c>
    </row>
    <row r="316" spans="1:14" ht="15" customHeight="1">
      <c r="A316" s="52" t="s">
        <v>207</v>
      </c>
      <c r="B316" s="52"/>
      <c r="C316" s="52" t="s">
        <v>848</v>
      </c>
      <c r="D316" s="52" t="s">
        <v>849</v>
      </c>
      <c r="E316" s="52" t="s">
        <v>17</v>
      </c>
      <c r="F316" s="52">
        <v>3401119001</v>
      </c>
      <c r="G316" s="99">
        <v>7.0000000000000007E-2</v>
      </c>
      <c r="H316" s="53">
        <v>32.9</v>
      </c>
      <c r="I316" s="58">
        <v>0.4</v>
      </c>
      <c r="J316" s="53">
        <v>20.68</v>
      </c>
      <c r="K316" s="92">
        <v>0</v>
      </c>
      <c r="L316" s="53">
        <v>23.5</v>
      </c>
      <c r="M316" s="54">
        <v>22.236559139784948</v>
      </c>
      <c r="N316" s="53">
        <v>22.236559139784948</v>
      </c>
    </row>
    <row r="317" spans="1:14" ht="15" customHeight="1">
      <c r="A317" s="52" t="s">
        <v>207</v>
      </c>
      <c r="B317" s="52"/>
      <c r="C317" s="52" t="s">
        <v>850</v>
      </c>
      <c r="D317" s="52" t="s">
        <v>554</v>
      </c>
      <c r="E317" s="52" t="s">
        <v>15</v>
      </c>
      <c r="F317" s="52">
        <v>33049910</v>
      </c>
      <c r="G317" s="99">
        <v>0.27</v>
      </c>
      <c r="H317" s="53">
        <v>229.9</v>
      </c>
      <c r="I317" s="58">
        <v>0.4</v>
      </c>
      <c r="J317" s="53">
        <v>118.44964871194379</v>
      </c>
      <c r="K317" s="92">
        <v>0.22</v>
      </c>
      <c r="L317" s="53">
        <v>123.38505074160813</v>
      </c>
      <c r="M317" s="54">
        <v>137.73214966505091</v>
      </c>
      <c r="N317" s="53">
        <v>123.38505074160813</v>
      </c>
    </row>
    <row r="318" spans="1:14" ht="15" customHeight="1">
      <c r="A318" s="52" t="s">
        <v>207</v>
      </c>
      <c r="B318" s="52"/>
      <c r="C318" s="52" t="s">
        <v>851</v>
      </c>
      <c r="D318" s="52" t="s">
        <v>852</v>
      </c>
      <c r="E318" s="52" t="s">
        <v>17</v>
      </c>
      <c r="F318" s="52">
        <v>3304999002</v>
      </c>
      <c r="G318" s="99">
        <v>7.0000000000000007E-2</v>
      </c>
      <c r="H318" s="53">
        <v>89.9</v>
      </c>
      <c r="I318" s="58">
        <v>0.36</v>
      </c>
      <c r="J318" s="53">
        <v>58.170588235294126</v>
      </c>
      <c r="K318" s="92">
        <v>0</v>
      </c>
      <c r="L318" s="53">
        <v>66.102941176470594</v>
      </c>
      <c r="M318" s="54">
        <v>62.54901960784315</v>
      </c>
      <c r="N318" s="53">
        <v>62.54901960784315</v>
      </c>
    </row>
    <row r="319" spans="1:14" ht="15" customHeight="1">
      <c r="A319" s="52" t="s">
        <v>328</v>
      </c>
      <c r="B319" s="52"/>
      <c r="C319" s="52" t="s">
        <v>182</v>
      </c>
      <c r="D319" s="52" t="s">
        <v>516</v>
      </c>
      <c r="E319" s="52" t="s">
        <v>15</v>
      </c>
      <c r="F319" s="52">
        <v>33049910</v>
      </c>
      <c r="G319" s="99">
        <v>0.27</v>
      </c>
      <c r="H319" s="53">
        <v>159.9</v>
      </c>
      <c r="I319" s="58">
        <v>0.4</v>
      </c>
      <c r="J319" s="53">
        <v>82.384074941451999</v>
      </c>
      <c r="K319" s="92">
        <v>0.22</v>
      </c>
      <c r="L319" s="53">
        <v>85.816744730679176</v>
      </c>
      <c r="M319" s="54">
        <v>95.795435978432565</v>
      </c>
      <c r="N319" s="53">
        <v>85.816744730679176</v>
      </c>
    </row>
    <row r="320" spans="1:14" ht="15" customHeight="1">
      <c r="A320" s="52" t="s">
        <v>328</v>
      </c>
      <c r="B320" s="52"/>
      <c r="C320" s="52" t="s">
        <v>427</v>
      </c>
      <c r="D320" s="52" t="s">
        <v>746</v>
      </c>
      <c r="E320" s="52" t="s">
        <v>17</v>
      </c>
      <c r="F320" s="52">
        <v>3304999002</v>
      </c>
      <c r="G320" s="99">
        <v>7.0000000000000007E-2</v>
      </c>
      <c r="H320" s="53">
        <v>46.9</v>
      </c>
      <c r="I320" s="58">
        <v>0.4</v>
      </c>
      <c r="J320" s="53">
        <v>29.48</v>
      </c>
      <c r="K320" s="92">
        <v>0</v>
      </c>
      <c r="L320" s="53">
        <v>33.5</v>
      </c>
      <c r="M320" s="54">
        <v>31.6989247311828</v>
      </c>
      <c r="N320" s="53">
        <v>31.6989247311828</v>
      </c>
    </row>
    <row r="321" spans="1:14" ht="15" customHeight="1">
      <c r="A321" s="52" t="s">
        <v>328</v>
      </c>
      <c r="B321" s="52"/>
      <c r="C321" s="52" t="s">
        <v>747</v>
      </c>
      <c r="D321" s="52" t="s">
        <v>748</v>
      </c>
      <c r="E321" s="52" t="s">
        <v>15</v>
      </c>
      <c r="F321" s="52">
        <v>33049910</v>
      </c>
      <c r="G321" s="99">
        <v>0.27</v>
      </c>
      <c r="H321" s="53">
        <v>159.9</v>
      </c>
      <c r="I321" s="58">
        <v>0.4</v>
      </c>
      <c r="J321" s="53">
        <v>82.384074941451999</v>
      </c>
      <c r="K321" s="92">
        <v>0.22</v>
      </c>
      <c r="L321" s="53">
        <v>85.816744730679176</v>
      </c>
      <c r="M321" s="54">
        <v>95.795435978432565</v>
      </c>
      <c r="N321" s="53">
        <v>85.816744730679176</v>
      </c>
    </row>
    <row r="322" spans="1:14" ht="15" customHeight="1">
      <c r="A322" s="52" t="s">
        <v>328</v>
      </c>
      <c r="B322" s="52"/>
      <c r="C322" s="52" t="s">
        <v>749</v>
      </c>
      <c r="D322" s="52" t="s">
        <v>750</v>
      </c>
      <c r="E322" s="52" t="s">
        <v>17</v>
      </c>
      <c r="F322" s="52">
        <v>3304999002</v>
      </c>
      <c r="G322" s="99">
        <v>7.0000000000000007E-2</v>
      </c>
      <c r="H322" s="53">
        <v>79.900000000000006</v>
      </c>
      <c r="I322" s="58">
        <v>0.4</v>
      </c>
      <c r="J322" s="53">
        <v>50.222857142857144</v>
      </c>
      <c r="K322" s="92">
        <v>0</v>
      </c>
      <c r="L322" s="53">
        <v>57.071428571428569</v>
      </c>
      <c r="M322" s="54">
        <v>54.003072196620586</v>
      </c>
      <c r="N322" s="53">
        <v>54.003072196620586</v>
      </c>
    </row>
    <row r="323" spans="1:14" ht="15" customHeight="1">
      <c r="A323" s="52" t="s">
        <v>328</v>
      </c>
      <c r="B323" s="52"/>
      <c r="C323" s="52" t="s">
        <v>751</v>
      </c>
      <c r="D323" s="52" t="s">
        <v>752</v>
      </c>
      <c r="E323" s="52" t="s">
        <v>17</v>
      </c>
      <c r="F323" s="52">
        <v>33051000</v>
      </c>
      <c r="G323" s="99">
        <v>0.2</v>
      </c>
      <c r="H323" s="53">
        <v>89.9</v>
      </c>
      <c r="I323" s="58">
        <v>0.4</v>
      </c>
      <c r="J323" s="53">
        <v>56.508571428571436</v>
      </c>
      <c r="K323" s="92">
        <v>7.0000000000000007E-2</v>
      </c>
      <c r="L323" s="53">
        <v>64.214285714285722</v>
      </c>
      <c r="M323" s="54">
        <v>65.707641196013299</v>
      </c>
      <c r="N323" s="53">
        <v>60.761904761904773</v>
      </c>
    </row>
    <row r="324" spans="1:14" ht="15" customHeight="1">
      <c r="A324" s="52" t="s">
        <v>328</v>
      </c>
      <c r="B324" s="52"/>
      <c r="C324" s="52" t="s">
        <v>753</v>
      </c>
      <c r="D324" s="52" t="s">
        <v>754</v>
      </c>
      <c r="E324" s="52" t="s">
        <v>15</v>
      </c>
      <c r="F324" s="52">
        <v>33049910</v>
      </c>
      <c r="G324" s="99">
        <v>0.27</v>
      </c>
      <c r="H324" s="53">
        <v>199.9</v>
      </c>
      <c r="I324" s="58">
        <v>0.4</v>
      </c>
      <c r="J324" s="53">
        <v>102.99297423887589</v>
      </c>
      <c r="K324" s="92">
        <v>0.22</v>
      </c>
      <c r="L324" s="53">
        <v>107.28434816549571</v>
      </c>
      <c r="M324" s="54">
        <v>119.75927237078592</v>
      </c>
      <c r="N324" s="53">
        <v>107.28434816549571</v>
      </c>
    </row>
    <row r="325" spans="1:14">
      <c r="A325" s="52" t="s">
        <v>328</v>
      </c>
      <c r="B325" s="52"/>
      <c r="C325" s="52" t="s">
        <v>755</v>
      </c>
      <c r="D325" s="52" t="s">
        <v>756</v>
      </c>
      <c r="E325" s="52" t="s">
        <v>15</v>
      </c>
      <c r="F325" s="52">
        <v>33049910</v>
      </c>
      <c r="G325" s="99">
        <v>0.27</v>
      </c>
      <c r="H325" s="53">
        <v>159.9</v>
      </c>
      <c r="I325" s="58">
        <v>0.4</v>
      </c>
      <c r="J325" s="53">
        <v>82.384074941451999</v>
      </c>
      <c r="K325" s="92">
        <v>0.22</v>
      </c>
      <c r="L325" s="53">
        <v>85.816744730679176</v>
      </c>
      <c r="M325" s="54">
        <v>95.795435978432565</v>
      </c>
      <c r="N325" s="53">
        <v>85.816744730679176</v>
      </c>
    </row>
    <row r="326" spans="1:14" ht="15" customHeight="1">
      <c r="A326" s="52" t="s">
        <v>328</v>
      </c>
      <c r="B326" s="52"/>
      <c r="C326" s="52" t="s">
        <v>757</v>
      </c>
      <c r="D326" s="52" t="s">
        <v>758</v>
      </c>
      <c r="E326" s="52" t="s">
        <v>17</v>
      </c>
      <c r="F326" s="52">
        <v>3304999002</v>
      </c>
      <c r="G326" s="99">
        <v>7.0000000000000007E-2</v>
      </c>
      <c r="H326" s="53">
        <v>69.900000000000006</v>
      </c>
      <c r="I326" s="58">
        <v>0.4</v>
      </c>
      <c r="J326" s="53">
        <v>43.937142857142867</v>
      </c>
      <c r="K326" s="92">
        <v>0</v>
      </c>
      <c r="L326" s="53">
        <v>49.928571428571438</v>
      </c>
      <c r="M326" s="54">
        <v>47.24423963133642</v>
      </c>
      <c r="N326" s="53">
        <v>47.24423963133642</v>
      </c>
    </row>
    <row r="327" spans="1:14" ht="15" customHeight="1">
      <c r="A327" s="52" t="s">
        <v>328</v>
      </c>
      <c r="B327" s="52"/>
      <c r="C327" s="52" t="s">
        <v>759</v>
      </c>
      <c r="D327" s="52" t="s">
        <v>760</v>
      </c>
      <c r="E327" s="52" t="s">
        <v>17</v>
      </c>
      <c r="F327" s="52">
        <v>3304999002</v>
      </c>
      <c r="G327" s="99">
        <v>7.0000000000000007E-2</v>
      </c>
      <c r="H327" s="53">
        <v>85.9</v>
      </c>
      <c r="I327" s="58">
        <v>0.4</v>
      </c>
      <c r="J327" s="53">
        <v>53.994285714285724</v>
      </c>
      <c r="K327" s="92">
        <v>0</v>
      </c>
      <c r="L327" s="53">
        <v>61.357142857142868</v>
      </c>
      <c r="M327" s="54">
        <v>58.058371735791106</v>
      </c>
      <c r="N327" s="53">
        <v>58.058371735791106</v>
      </c>
    </row>
    <row r="328" spans="1:14" ht="15" customHeight="1">
      <c r="A328" s="52" t="s">
        <v>328</v>
      </c>
      <c r="B328" s="52"/>
      <c r="C328" s="52" t="s">
        <v>761</v>
      </c>
      <c r="D328" s="52" t="s">
        <v>762</v>
      </c>
      <c r="E328" s="52" t="s">
        <v>17</v>
      </c>
      <c r="F328" s="52">
        <v>3304999002</v>
      </c>
      <c r="G328" s="99">
        <v>7.0000000000000007E-2</v>
      </c>
      <c r="H328" s="53">
        <v>69.900000000000006</v>
      </c>
      <c r="I328" s="58">
        <v>0.4</v>
      </c>
      <c r="J328" s="53">
        <v>43.937142857142867</v>
      </c>
      <c r="K328" s="92">
        <v>0</v>
      </c>
      <c r="L328" s="53">
        <v>49.928571428571438</v>
      </c>
      <c r="M328" s="54">
        <v>47.24423963133642</v>
      </c>
      <c r="N328" s="53">
        <v>47.24423963133642</v>
      </c>
    </row>
    <row r="329" spans="1:14" ht="15" customHeight="1">
      <c r="A329" s="52" t="s">
        <v>328</v>
      </c>
      <c r="B329" s="52"/>
      <c r="C329" s="52" t="s">
        <v>763</v>
      </c>
      <c r="D329" s="52" t="s">
        <v>622</v>
      </c>
      <c r="E329" s="52" t="s">
        <v>17</v>
      </c>
      <c r="F329" s="52">
        <v>3304999002</v>
      </c>
      <c r="G329" s="99">
        <v>7.0000000000000007E-2</v>
      </c>
      <c r="H329" s="53">
        <v>59.9</v>
      </c>
      <c r="I329" s="58">
        <v>0.4</v>
      </c>
      <c r="J329" s="53">
        <v>37.651428571428568</v>
      </c>
      <c r="K329" s="92">
        <v>0</v>
      </c>
      <c r="L329" s="53">
        <v>42.785714285714285</v>
      </c>
      <c r="M329" s="54">
        <v>40.485407066052225</v>
      </c>
      <c r="N329" s="53">
        <v>40.485407066052225</v>
      </c>
    </row>
    <row r="330" spans="1:14" ht="15" customHeight="1">
      <c r="A330" s="52" t="s">
        <v>328</v>
      </c>
      <c r="B330" s="52"/>
      <c r="C330" s="52" t="s">
        <v>764</v>
      </c>
      <c r="D330" s="52" t="s">
        <v>765</v>
      </c>
      <c r="E330" s="52" t="s">
        <v>15</v>
      </c>
      <c r="F330" s="52">
        <v>33049910</v>
      </c>
      <c r="G330" s="99">
        <v>0.27</v>
      </c>
      <c r="H330" s="53">
        <v>24.9</v>
      </c>
      <c r="I330" s="58">
        <v>0.4</v>
      </c>
      <c r="J330" s="53">
        <v>12.82903981264637</v>
      </c>
      <c r="K330" s="92">
        <v>0.22</v>
      </c>
      <c r="L330" s="53">
        <v>13.363583138173302</v>
      </c>
      <c r="M330" s="54">
        <v>14.917488154239965</v>
      </c>
      <c r="N330" s="53">
        <v>13.363583138173302</v>
      </c>
    </row>
    <row r="331" spans="1:14" ht="15" customHeight="1">
      <c r="A331" s="52" t="s">
        <v>328</v>
      </c>
      <c r="B331" s="52"/>
      <c r="C331" s="52" t="s">
        <v>766</v>
      </c>
      <c r="D331" s="52" t="s">
        <v>767</v>
      </c>
      <c r="E331" s="52" t="s">
        <v>15</v>
      </c>
      <c r="F331" s="52">
        <v>33049910</v>
      </c>
      <c r="G331" s="99">
        <v>0.27</v>
      </c>
      <c r="H331" s="53">
        <v>24.9</v>
      </c>
      <c r="I331" s="58">
        <v>0.4</v>
      </c>
      <c r="J331" s="53">
        <v>12.82903981264637</v>
      </c>
      <c r="K331" s="92">
        <v>0.22</v>
      </c>
      <c r="L331" s="53">
        <v>13.363583138173302</v>
      </c>
      <c r="M331" s="54">
        <v>14.917488154239965</v>
      </c>
      <c r="N331" s="53">
        <v>13.363583138173302</v>
      </c>
    </row>
    <row r="332" spans="1:14" ht="15" customHeight="1">
      <c r="A332" s="52" t="s">
        <v>328</v>
      </c>
      <c r="B332" s="52"/>
      <c r="C332" s="52" t="s">
        <v>768</v>
      </c>
      <c r="D332" s="52" t="s">
        <v>769</v>
      </c>
      <c r="E332" s="52" t="s">
        <v>15</v>
      </c>
      <c r="F332" s="52">
        <v>33049910</v>
      </c>
      <c r="G332" s="99">
        <v>0.27</v>
      </c>
      <c r="H332" s="53">
        <v>24.9</v>
      </c>
      <c r="I332" s="58">
        <v>0.4</v>
      </c>
      <c r="J332" s="53">
        <v>12.82903981264637</v>
      </c>
      <c r="K332" s="92">
        <v>0.22</v>
      </c>
      <c r="L332" s="53">
        <v>13.363583138173302</v>
      </c>
      <c r="M332" s="54">
        <v>14.917488154239965</v>
      </c>
      <c r="N332" s="53">
        <v>13.363583138173302</v>
      </c>
    </row>
    <row r="333" spans="1:14" ht="15" customHeight="1">
      <c r="A333" s="52" t="s">
        <v>328</v>
      </c>
      <c r="B333" s="52"/>
      <c r="C333" s="52" t="s">
        <v>770</v>
      </c>
      <c r="D333" s="52" t="s">
        <v>771</v>
      </c>
      <c r="E333" s="52" t="s">
        <v>17</v>
      </c>
      <c r="F333" s="52">
        <v>3401119001</v>
      </c>
      <c r="G333" s="99">
        <v>7.0000000000000007E-2</v>
      </c>
      <c r="H333" s="53">
        <v>19.899999999999999</v>
      </c>
      <c r="I333" s="58">
        <v>0.4</v>
      </c>
      <c r="J333" s="53">
        <v>12.508571428571427</v>
      </c>
      <c r="K333" s="92">
        <v>0</v>
      </c>
      <c r="L333" s="53">
        <v>14.214285714285712</v>
      </c>
      <c r="M333" s="54">
        <v>13.450076804915513</v>
      </c>
      <c r="N333" s="53">
        <v>13.450076804915513</v>
      </c>
    </row>
    <row r="334" spans="1:14" ht="15" customHeight="1">
      <c r="A334" s="52" t="s">
        <v>328</v>
      </c>
      <c r="B334" s="52"/>
      <c r="C334" s="52" t="s">
        <v>772</v>
      </c>
      <c r="D334" s="52" t="s">
        <v>773</v>
      </c>
      <c r="E334" s="52" t="s">
        <v>17</v>
      </c>
      <c r="F334" s="52">
        <v>34012010</v>
      </c>
      <c r="G334" s="99">
        <v>7.0000000000000007E-2</v>
      </c>
      <c r="H334" s="53">
        <v>35.9</v>
      </c>
      <c r="I334" s="58">
        <v>0.4</v>
      </c>
      <c r="J334" s="53">
        <v>22.565714285714286</v>
      </c>
      <c r="K334" s="92">
        <v>0.05</v>
      </c>
      <c r="L334" s="53">
        <v>25.642857142857142</v>
      </c>
      <c r="M334" s="54">
        <v>24.2642089093702</v>
      </c>
      <c r="N334" s="53">
        <v>24.2642089093702</v>
      </c>
    </row>
    <row r="335" spans="1:14" ht="15" customHeight="1">
      <c r="A335" s="52" t="s">
        <v>328</v>
      </c>
      <c r="B335" s="52"/>
      <c r="C335" s="52" t="s">
        <v>774</v>
      </c>
      <c r="D335" s="52" t="s">
        <v>775</v>
      </c>
      <c r="E335" s="52" t="s">
        <v>17</v>
      </c>
      <c r="F335" s="52">
        <v>33051000</v>
      </c>
      <c r="G335" s="99">
        <v>0.2</v>
      </c>
      <c r="H335" s="53">
        <v>119.9</v>
      </c>
      <c r="I335" s="58">
        <v>0.4</v>
      </c>
      <c r="J335" s="53">
        <v>75.36571428571429</v>
      </c>
      <c r="K335" s="92">
        <v>7.0000000000000007E-2</v>
      </c>
      <c r="L335" s="53">
        <v>85.642857142857153</v>
      </c>
      <c r="M335" s="54">
        <v>87.634551495016623</v>
      </c>
      <c r="N335" s="53">
        <v>81.0384024577573</v>
      </c>
    </row>
    <row r="336" spans="1:14" ht="15" customHeight="1">
      <c r="A336" s="52" t="s">
        <v>328</v>
      </c>
      <c r="B336" s="52"/>
      <c r="C336" s="52" t="s">
        <v>776</v>
      </c>
      <c r="D336" s="52" t="s">
        <v>777</v>
      </c>
      <c r="E336" s="52" t="s">
        <v>17</v>
      </c>
      <c r="F336" s="52">
        <v>3401119001</v>
      </c>
      <c r="G336" s="99">
        <v>7.0000000000000007E-2</v>
      </c>
      <c r="H336" s="53">
        <v>29.9</v>
      </c>
      <c r="I336" s="58">
        <v>0.4</v>
      </c>
      <c r="J336" s="53">
        <v>18.794285714285714</v>
      </c>
      <c r="K336" s="92">
        <v>0</v>
      </c>
      <c r="L336" s="53">
        <v>21.357142857142858</v>
      </c>
      <c r="M336" s="54">
        <v>20.208909370199695</v>
      </c>
      <c r="N336" s="53">
        <v>20.208909370199695</v>
      </c>
    </row>
    <row r="337" spans="1:14" ht="15" customHeight="1">
      <c r="A337" s="52" t="s">
        <v>328</v>
      </c>
      <c r="B337" s="52"/>
      <c r="C337" s="52" t="s">
        <v>330</v>
      </c>
      <c r="D337" s="52" t="s">
        <v>372</v>
      </c>
      <c r="E337" s="52" t="s">
        <v>15</v>
      </c>
      <c r="F337" s="52">
        <v>3304999002</v>
      </c>
      <c r="G337" s="99">
        <v>7.0000000000000007E-2</v>
      </c>
      <c r="H337" s="53">
        <v>84.9</v>
      </c>
      <c r="I337" s="58">
        <v>0.4</v>
      </c>
      <c r="J337" s="53">
        <v>53.365714285714297</v>
      </c>
      <c r="K337" s="92">
        <v>0</v>
      </c>
      <c r="L337" s="53">
        <v>55.58928571428573</v>
      </c>
      <c r="M337" s="54">
        <v>57.38248847926269</v>
      </c>
      <c r="N337" s="53">
        <v>55.58928571428573</v>
      </c>
    </row>
    <row r="338" spans="1:14" ht="15" customHeight="1">
      <c r="A338" s="52" t="s">
        <v>328</v>
      </c>
      <c r="B338" s="52"/>
      <c r="C338" s="52" t="s">
        <v>778</v>
      </c>
      <c r="D338" s="52" t="s">
        <v>779</v>
      </c>
      <c r="E338" s="52" t="s">
        <v>17</v>
      </c>
      <c r="F338" s="52">
        <v>34012010</v>
      </c>
      <c r="G338" s="99">
        <v>7.0000000000000007E-2</v>
      </c>
      <c r="H338" s="52">
        <v>79.900000000000006</v>
      </c>
      <c r="I338" s="99">
        <v>0.4</v>
      </c>
      <c r="J338" s="53">
        <v>50.222857142857144</v>
      </c>
      <c r="K338" s="58">
        <v>0.05</v>
      </c>
      <c r="L338" s="53">
        <v>57.071428571428569</v>
      </c>
      <c r="M338" s="54">
        <v>54.003072196620586</v>
      </c>
      <c r="N338" s="53">
        <v>54.003072196620586</v>
      </c>
    </row>
    <row r="339" spans="1:14" ht="15" customHeight="1">
      <c r="A339" s="52" t="s">
        <v>305</v>
      </c>
      <c r="B339" s="52"/>
      <c r="C339" s="52" t="s">
        <v>853</v>
      </c>
      <c r="D339" s="52" t="s">
        <v>854</v>
      </c>
      <c r="E339" s="52" t="s">
        <v>17</v>
      </c>
      <c r="F339" s="52">
        <v>33049910</v>
      </c>
      <c r="G339" s="99">
        <v>0.27</v>
      </c>
      <c r="H339" s="53">
        <v>169</v>
      </c>
      <c r="I339" s="58">
        <v>0.4</v>
      </c>
      <c r="J339" s="53">
        <v>87.072599531615936</v>
      </c>
      <c r="K339" s="92">
        <v>0.22</v>
      </c>
      <c r="L339" s="53">
        <v>98.946135831381739</v>
      </c>
      <c r="M339" s="54">
        <v>101.24720875769295</v>
      </c>
      <c r="N339" s="53">
        <v>93.626451109264451</v>
      </c>
    </row>
    <row r="340" spans="1:14" ht="15" customHeight="1">
      <c r="A340" s="52" t="s">
        <v>305</v>
      </c>
      <c r="B340" s="52"/>
      <c r="C340" s="52" t="s">
        <v>855</v>
      </c>
      <c r="D340" s="52" t="s">
        <v>856</v>
      </c>
      <c r="E340" s="52" t="s">
        <v>15</v>
      </c>
      <c r="F340" s="52">
        <v>33049910</v>
      </c>
      <c r="G340" s="99">
        <v>0.27</v>
      </c>
      <c r="H340" s="53">
        <v>459</v>
      </c>
      <c r="I340" s="58">
        <v>0.4</v>
      </c>
      <c r="J340" s="53">
        <v>236.48711943793913</v>
      </c>
      <c r="K340" s="92">
        <v>0.22</v>
      </c>
      <c r="L340" s="53">
        <v>246.34074941451993</v>
      </c>
      <c r="M340" s="54">
        <v>274.98502260225479</v>
      </c>
      <c r="N340" s="53">
        <v>246.34074941451993</v>
      </c>
    </row>
    <row r="341" spans="1:14" ht="15" customHeight="1">
      <c r="A341" s="52" t="s">
        <v>305</v>
      </c>
      <c r="B341" s="52"/>
      <c r="C341" s="52">
        <v>17208322</v>
      </c>
      <c r="D341" s="52" t="s">
        <v>499</v>
      </c>
      <c r="E341" s="52" t="s">
        <v>15</v>
      </c>
      <c r="F341" s="52">
        <v>33049910</v>
      </c>
      <c r="G341" s="99">
        <v>0.27</v>
      </c>
      <c r="H341" s="53">
        <v>309</v>
      </c>
      <c r="I341" s="58">
        <v>0.4</v>
      </c>
      <c r="J341" s="53">
        <v>159.20374707259955</v>
      </c>
      <c r="K341" s="92">
        <v>0.22</v>
      </c>
      <c r="L341" s="53">
        <v>165.83723653395788</v>
      </c>
      <c r="M341" s="54">
        <v>185.12063613092971</v>
      </c>
      <c r="N341" s="53">
        <v>165.83723653395788</v>
      </c>
    </row>
    <row r="342" spans="1:14" ht="15" customHeight="1">
      <c r="A342" s="52" t="s">
        <v>305</v>
      </c>
      <c r="B342" s="52"/>
      <c r="C342" s="52" t="s">
        <v>857</v>
      </c>
      <c r="D342" s="52" t="s">
        <v>858</v>
      </c>
      <c r="E342" s="52" t="s">
        <v>17</v>
      </c>
      <c r="F342" s="52">
        <v>33049910</v>
      </c>
      <c r="G342" s="99">
        <v>0.27</v>
      </c>
      <c r="H342" s="53">
        <v>249</v>
      </c>
      <c r="I342" s="58">
        <v>0.4</v>
      </c>
      <c r="J342" s="53">
        <v>128.29039812646369</v>
      </c>
      <c r="K342" s="92">
        <v>0.22</v>
      </c>
      <c r="L342" s="53">
        <v>145.78454332552693</v>
      </c>
      <c r="M342" s="54">
        <v>149.17488154239965</v>
      </c>
      <c r="N342" s="53">
        <v>137.94666465211151</v>
      </c>
    </row>
    <row r="343" spans="1:14" ht="15" customHeight="1">
      <c r="A343" s="52" t="s">
        <v>305</v>
      </c>
      <c r="B343" s="52"/>
      <c r="C343" s="52" t="s">
        <v>652</v>
      </c>
      <c r="D343" s="52" t="s">
        <v>653</v>
      </c>
      <c r="E343" s="52" t="s">
        <v>15</v>
      </c>
      <c r="F343" s="52">
        <v>33049910</v>
      </c>
      <c r="G343" s="52">
        <v>0.27</v>
      </c>
      <c r="H343" s="52">
        <v>79.900000000000006</v>
      </c>
      <c r="I343" s="52">
        <v>0.4</v>
      </c>
      <c r="J343" s="52">
        <v>41.166276346604221</v>
      </c>
      <c r="K343" s="52">
        <v>0.22</v>
      </c>
      <c r="L343" s="52">
        <v>42.881537861046063</v>
      </c>
      <c r="M343" s="52">
        <v>47.867763193725835</v>
      </c>
      <c r="N343" s="52">
        <v>42.881537861046063</v>
      </c>
    </row>
    <row r="344" spans="1:14" ht="15" customHeight="1">
      <c r="A344" s="52" t="s">
        <v>305</v>
      </c>
      <c r="B344" s="52"/>
      <c r="C344" s="52" t="s">
        <v>859</v>
      </c>
      <c r="D344" s="52" t="s">
        <v>860</v>
      </c>
      <c r="E344" s="52" t="s">
        <v>17</v>
      </c>
      <c r="F344" s="52">
        <v>34012010</v>
      </c>
      <c r="G344" s="52">
        <v>7.0000000000000007E-2</v>
      </c>
      <c r="H344" s="52">
        <v>79</v>
      </c>
      <c r="I344" s="52">
        <v>0.4</v>
      </c>
      <c r="J344" s="52">
        <v>49.657142857142858</v>
      </c>
      <c r="K344" s="52">
        <v>0.05</v>
      </c>
      <c r="L344" s="52">
        <v>56.428571428571431</v>
      </c>
      <c r="M344" s="52">
        <v>53.394777265745013</v>
      </c>
      <c r="N344" s="52">
        <v>53.394777265745013</v>
      </c>
    </row>
    <row r="345" spans="1:14" ht="15" customHeight="1">
      <c r="A345" s="52" t="s">
        <v>328</v>
      </c>
      <c r="B345" s="104" t="s">
        <v>898</v>
      </c>
      <c r="C345" s="52" t="s">
        <v>889</v>
      </c>
      <c r="D345" s="52" t="s">
        <v>777</v>
      </c>
      <c r="E345" s="52" t="s">
        <v>17</v>
      </c>
      <c r="F345" s="52">
        <f>VLOOKUP(C345,'Informações Técnicas'!$A$4:$F$74,6,0)</f>
        <v>3401119001</v>
      </c>
      <c r="G345" s="102">
        <f>VLOOKUP(F345,[16]ICMS!$C:$D,2,0)</f>
        <v>7.0000000000000007E-2</v>
      </c>
      <c r="H345" s="103">
        <v>31.9</v>
      </c>
      <c r="I345" s="99">
        <v>0.4</v>
      </c>
      <c r="J345" s="53">
        <v>20.05142857142857</v>
      </c>
      <c r="K345" s="58">
        <v>0</v>
      </c>
      <c r="L345" s="53">
        <v>22.785714285714285</v>
      </c>
      <c r="M345" s="54">
        <v>21.560675883256529</v>
      </c>
      <c r="N345" s="53">
        <v>21.560675883256529</v>
      </c>
    </row>
    <row r="346" spans="1:14" ht="15" customHeight="1">
      <c r="A346" s="52" t="s">
        <v>328</v>
      </c>
      <c r="B346" s="104" t="s">
        <v>899</v>
      </c>
      <c r="C346" s="52" t="s">
        <v>884</v>
      </c>
      <c r="D346" s="52" t="s">
        <v>394</v>
      </c>
      <c r="E346" s="52" t="s">
        <v>15</v>
      </c>
      <c r="F346" s="52">
        <f>VLOOKUP(C346,'Informações Técnicas'!$A$4:$F$74,6,0)</f>
        <v>33049910</v>
      </c>
      <c r="G346" s="102">
        <f>VLOOKUP(F346,[16]ICMS!$C:$D,2,0)</f>
        <v>0.27</v>
      </c>
      <c r="H346" s="103">
        <v>99.900000000000034</v>
      </c>
      <c r="I346" s="99">
        <v>0.4</v>
      </c>
      <c r="J346" s="53">
        <v>51.470725995316201</v>
      </c>
      <c r="K346" s="58">
        <v>0.22</v>
      </c>
      <c r="L346" s="53">
        <v>53.615339578454375</v>
      </c>
      <c r="M346" s="54">
        <v>59.849681389902557</v>
      </c>
      <c r="N346" s="53">
        <v>53.615339578454375</v>
      </c>
    </row>
    <row r="347" spans="1:14" ht="15" customHeight="1">
      <c r="A347" s="52" t="s">
        <v>328</v>
      </c>
      <c r="B347" s="104" t="s">
        <v>900</v>
      </c>
      <c r="C347" s="52" t="s">
        <v>888</v>
      </c>
      <c r="D347" s="52" t="s">
        <v>748</v>
      </c>
      <c r="E347" s="52" t="s">
        <v>15</v>
      </c>
      <c r="F347" s="52">
        <f>VLOOKUP(C347,'Informações Técnicas'!$A$4:$F$74,6,0)</f>
        <v>33049910</v>
      </c>
      <c r="G347" s="102">
        <f>VLOOKUP(F347,[16]ICMS!$C:$D,2,0)</f>
        <v>0.27</v>
      </c>
      <c r="H347" s="103">
        <v>159.89999991954539</v>
      </c>
      <c r="I347" s="99">
        <v>0.4</v>
      </c>
      <c r="J347" s="53">
        <f>VLOOKUP(B347,'[17]Base Trabalhada Pharma'!$B:$H,7,0)</f>
        <v>82.384074900000002</v>
      </c>
      <c r="K347" s="58">
        <f>VLOOKUP($F347,[16]IPI!$B:$D,3,0)</f>
        <v>0.22</v>
      </c>
      <c r="L347" s="53">
        <f t="shared" ref="L347:L357" si="2">J347/(1-(IF($E347="importado",4%,12%)))</f>
        <v>85.816744687500005</v>
      </c>
      <c r="M347" s="54">
        <f t="shared" ref="M347:M357" si="3">J347/(1-(IF($G347&gt;14%,14%,7%)))</f>
        <v>95.795435930232557</v>
      </c>
      <c r="N347" s="53">
        <f t="shared" ref="N347:N357" si="4">J347/(1-(IF($E347="importado",4%,7%)))</f>
        <v>85.816744687500005</v>
      </c>
    </row>
    <row r="348" spans="1:14" ht="15" customHeight="1">
      <c r="A348" s="52" t="s">
        <v>328</v>
      </c>
      <c r="B348" s="104" t="s">
        <v>901</v>
      </c>
      <c r="C348" s="52" t="s">
        <v>885</v>
      </c>
      <c r="D348" s="52" t="s">
        <v>202</v>
      </c>
      <c r="E348" s="52" t="s">
        <v>15</v>
      </c>
      <c r="F348" s="52">
        <f>VLOOKUP(C348,'Informações Técnicas'!$A$4:$F$74,6,0)</f>
        <v>33049910</v>
      </c>
      <c r="G348" s="102">
        <f>VLOOKUP(F348,[16]ICMS!$C:$D,2,0)</f>
        <v>0.27</v>
      </c>
      <c r="H348" s="103">
        <v>189.9</v>
      </c>
      <c r="I348" s="99">
        <v>0.4</v>
      </c>
      <c r="J348" s="53">
        <v>97.840749414519934</v>
      </c>
      <c r="K348" s="58">
        <v>0.22</v>
      </c>
      <c r="L348" s="53">
        <v>101.9174473067916</v>
      </c>
      <c r="M348" s="54">
        <v>113.7683132726976</v>
      </c>
      <c r="N348" s="53">
        <v>101.9174473067916</v>
      </c>
    </row>
    <row r="349" spans="1:14" ht="15" customHeight="1">
      <c r="A349" s="52" t="s">
        <v>328</v>
      </c>
      <c r="B349" s="104" t="s">
        <v>902</v>
      </c>
      <c r="C349" s="52" t="s">
        <v>886</v>
      </c>
      <c r="D349" s="52" t="s">
        <v>714</v>
      </c>
      <c r="E349" s="52" t="s">
        <v>17</v>
      </c>
      <c r="F349" s="52">
        <v>3304999002</v>
      </c>
      <c r="G349" s="102">
        <f>VLOOKUP(F349,[16]ICMS!$C:$D,2,0)</f>
        <v>7.0000000000000007E-2</v>
      </c>
      <c r="H349" s="103">
        <v>84.9</v>
      </c>
      <c r="I349" s="99">
        <v>0.4</v>
      </c>
      <c r="J349" s="53">
        <v>53.365714285714297</v>
      </c>
      <c r="K349" s="58">
        <v>0</v>
      </c>
      <c r="L349" s="53">
        <v>60.642857142857153</v>
      </c>
      <c r="M349" s="54">
        <v>57.38248847926269</v>
      </c>
      <c r="N349" s="53">
        <v>57.38248847926269</v>
      </c>
    </row>
    <row r="350" spans="1:14" ht="15" customHeight="1">
      <c r="A350" s="52" t="s">
        <v>328</v>
      </c>
      <c r="B350" s="104" t="s">
        <v>903</v>
      </c>
      <c r="C350" s="52" t="s">
        <v>887</v>
      </c>
      <c r="D350" s="52" t="s">
        <v>619</v>
      </c>
      <c r="E350" s="52" t="s">
        <v>17</v>
      </c>
      <c r="F350" s="52">
        <v>3304999002</v>
      </c>
      <c r="G350" s="102">
        <f>VLOOKUP(F350,[16]ICMS!$C:$D,2,0)</f>
        <v>7.0000000000000007E-2</v>
      </c>
      <c r="H350" s="103">
        <v>59.9</v>
      </c>
      <c r="I350" s="99">
        <v>0.4</v>
      </c>
      <c r="J350" s="53">
        <v>37.651428571428568</v>
      </c>
      <c r="K350" s="58">
        <v>0</v>
      </c>
      <c r="L350" s="53">
        <v>42.785714285714285</v>
      </c>
      <c r="M350" s="54">
        <v>40.485407066052225</v>
      </c>
      <c r="N350" s="53">
        <v>40.485407066052225</v>
      </c>
    </row>
    <row r="351" spans="1:14" ht="15" customHeight="1">
      <c r="A351" s="52" t="s">
        <v>328</v>
      </c>
      <c r="B351" s="104" t="s">
        <v>904</v>
      </c>
      <c r="C351" s="52" t="s">
        <v>896</v>
      </c>
      <c r="D351" s="52" t="s">
        <v>621</v>
      </c>
      <c r="E351" s="52" t="s">
        <v>17</v>
      </c>
      <c r="F351" s="52">
        <v>3304999002</v>
      </c>
      <c r="G351" s="102">
        <f>VLOOKUP(F351,[16]ICMS!$C:$D,2,0)</f>
        <v>7.0000000000000007E-2</v>
      </c>
      <c r="H351" s="103">
        <v>74.899999999999949</v>
      </c>
      <c r="I351" s="99">
        <v>0.4</v>
      </c>
      <c r="J351" s="53">
        <f>VLOOKUP(B351,'[17]Base Trabalhada Pharma'!$B:$H,7,0)</f>
        <v>47.08</v>
      </c>
      <c r="K351" s="58">
        <f>VLOOKUP($F351,[16]IPI!$B:$D,3,0)</f>
        <v>0</v>
      </c>
      <c r="L351" s="53">
        <f t="shared" si="2"/>
        <v>53.5</v>
      </c>
      <c r="M351" s="54">
        <f t="shared" si="3"/>
        <v>50.623655913978496</v>
      </c>
      <c r="N351" s="53">
        <f t="shared" si="4"/>
        <v>50.623655913978496</v>
      </c>
    </row>
    <row r="352" spans="1:14" ht="15" customHeight="1">
      <c r="A352" s="52" t="s">
        <v>328</v>
      </c>
      <c r="B352" s="104" t="s">
        <v>905</v>
      </c>
      <c r="C352" s="52" t="s">
        <v>895</v>
      </c>
      <c r="D352" s="52" t="s">
        <v>750</v>
      </c>
      <c r="E352" s="52" t="s">
        <v>17</v>
      </c>
      <c r="F352" s="52">
        <v>3304999002</v>
      </c>
      <c r="G352" s="102">
        <f>VLOOKUP(F352,[16]ICMS!$C:$D,2,0)</f>
        <v>7.0000000000000007E-2</v>
      </c>
      <c r="H352" s="103">
        <v>79.899999999999892</v>
      </c>
      <c r="I352" s="99">
        <v>0.4</v>
      </c>
      <c r="J352" s="53">
        <f>VLOOKUP(B352,'[17]Base Trabalhada Pharma'!$B:$H,7,0)</f>
        <v>50.222857142857102</v>
      </c>
      <c r="K352" s="58">
        <f>VLOOKUP($F352,[16]IPI!$B:$D,3,0)</f>
        <v>0</v>
      </c>
      <c r="L352" s="53">
        <f t="shared" si="2"/>
        <v>57.071428571428527</v>
      </c>
      <c r="M352" s="54">
        <f t="shared" si="3"/>
        <v>54.003072196620543</v>
      </c>
      <c r="N352" s="53">
        <f t="shared" si="4"/>
        <v>54.003072196620543</v>
      </c>
    </row>
    <row r="353" spans="1:16384" ht="15" customHeight="1">
      <c r="A353" s="52" t="s">
        <v>328</v>
      </c>
      <c r="B353" s="104" t="s">
        <v>906</v>
      </c>
      <c r="C353" s="52" t="s">
        <v>890</v>
      </c>
      <c r="D353" s="52" t="s">
        <v>758</v>
      </c>
      <c r="E353" s="52" t="s">
        <v>17</v>
      </c>
      <c r="F353" s="52">
        <v>3304999002</v>
      </c>
      <c r="G353" s="102">
        <f>VLOOKUP(F353,[16]ICMS!$C:$D,2,0)</f>
        <v>7.0000000000000007E-2</v>
      </c>
      <c r="H353" s="103">
        <v>74.900000000000006</v>
      </c>
      <c r="I353" s="99">
        <v>0.4</v>
      </c>
      <c r="J353" s="53">
        <v>47.080000000000005</v>
      </c>
      <c r="K353" s="58">
        <v>0</v>
      </c>
      <c r="L353" s="53">
        <v>53.500000000000007</v>
      </c>
      <c r="M353" s="54">
        <v>50.623655913978503</v>
      </c>
      <c r="N353" s="53">
        <v>50.623655913978503</v>
      </c>
    </row>
    <row r="354" spans="1:16384" ht="15" customHeight="1">
      <c r="A354" s="52" t="s">
        <v>328</v>
      </c>
      <c r="B354" s="104" t="s">
        <v>907</v>
      </c>
      <c r="C354" s="52" t="s">
        <v>893</v>
      </c>
      <c r="D354" s="52" t="s">
        <v>760</v>
      </c>
      <c r="E354" s="52" t="s">
        <v>17</v>
      </c>
      <c r="F354" s="52">
        <v>3304999002</v>
      </c>
      <c r="G354" s="102">
        <f>VLOOKUP(F354,[16]ICMS!$C:$D,2,0)</f>
        <v>7.0000000000000007E-2</v>
      </c>
      <c r="H354" s="103">
        <v>84.9</v>
      </c>
      <c r="I354" s="99">
        <v>0.4</v>
      </c>
      <c r="J354" s="53">
        <v>53.365714285714297</v>
      </c>
      <c r="K354" s="58">
        <v>0</v>
      </c>
      <c r="L354" s="53">
        <v>60.642857142857153</v>
      </c>
      <c r="M354" s="54">
        <v>57.38248847926269</v>
      </c>
      <c r="N354" s="53">
        <v>57.38248847926269</v>
      </c>
    </row>
    <row r="355" spans="1:16384" ht="15" customHeight="1">
      <c r="A355" s="52" t="s">
        <v>328</v>
      </c>
      <c r="B355" s="104" t="s">
        <v>908</v>
      </c>
      <c r="C355" s="52" t="s">
        <v>892</v>
      </c>
      <c r="D355" s="52" t="s">
        <v>762</v>
      </c>
      <c r="E355" s="52" t="s">
        <v>17</v>
      </c>
      <c r="F355" s="52">
        <v>3304999002</v>
      </c>
      <c r="G355" s="102">
        <f>VLOOKUP(F355,[16]ICMS!$C:$D,2,0)</f>
        <v>7.0000000000000007E-2</v>
      </c>
      <c r="H355" s="103">
        <v>69.900000000000006</v>
      </c>
      <c r="I355" s="99">
        <v>0.4</v>
      </c>
      <c r="J355" s="53">
        <v>43.937142857142867</v>
      </c>
      <c r="K355" s="58">
        <v>0</v>
      </c>
      <c r="L355" s="53">
        <v>49.928571428571438</v>
      </c>
      <c r="M355" s="54">
        <v>47.24423963133642</v>
      </c>
      <c r="N355" s="53">
        <v>47.24423963133642</v>
      </c>
    </row>
    <row r="356" spans="1:16384" ht="15" customHeight="1">
      <c r="A356" s="52" t="s">
        <v>328</v>
      </c>
      <c r="B356" s="104" t="s">
        <v>909</v>
      </c>
      <c r="C356" s="52" t="s">
        <v>891</v>
      </c>
      <c r="D356" s="52" t="s">
        <v>622</v>
      </c>
      <c r="E356" s="52" t="s">
        <v>17</v>
      </c>
      <c r="F356" s="52">
        <v>3304999002</v>
      </c>
      <c r="G356" s="102">
        <f>VLOOKUP(F356,[16]ICMS!$C:$D,2,0)</f>
        <v>7.0000000000000007E-2</v>
      </c>
      <c r="H356" s="103">
        <v>59.9</v>
      </c>
      <c r="I356" s="99">
        <v>0.4</v>
      </c>
      <c r="J356" s="53">
        <v>37.651428571428568</v>
      </c>
      <c r="K356" s="58">
        <v>0</v>
      </c>
      <c r="L356" s="53">
        <v>42.785714285714285</v>
      </c>
      <c r="M356" s="54">
        <v>40.485407066052225</v>
      </c>
      <c r="N356" s="53">
        <v>40.485407066052225</v>
      </c>
    </row>
    <row r="357" spans="1:16384" ht="15" customHeight="1">
      <c r="A357" s="52" t="s">
        <v>328</v>
      </c>
      <c r="B357" s="104" t="s">
        <v>910</v>
      </c>
      <c r="C357" s="52" t="s">
        <v>894</v>
      </c>
      <c r="D357" s="52" t="s">
        <v>620</v>
      </c>
      <c r="E357" s="52" t="s">
        <v>17</v>
      </c>
      <c r="F357" s="52">
        <v>3304999002</v>
      </c>
      <c r="G357" s="102">
        <f>VLOOKUP(F357,[16]ICMS!$C:$D,2,0)</f>
        <v>7.0000000000000007E-2</v>
      </c>
      <c r="H357" s="103">
        <v>64.899999999999935</v>
      </c>
      <c r="I357" s="99">
        <v>0.4</v>
      </c>
      <c r="J357" s="53">
        <f>VLOOKUP(B357,'[17]Base Trabalhada Pharma'!$B:$H,7,0)</f>
        <v>40.794285714285699</v>
      </c>
      <c r="K357" s="58">
        <f>VLOOKUP($F357,[16]IPI!$B:$D,3,0)</f>
        <v>0</v>
      </c>
      <c r="L357" s="53">
        <f t="shared" si="2"/>
        <v>46.35714285714284</v>
      </c>
      <c r="M357" s="54">
        <f t="shared" si="3"/>
        <v>43.864823348694301</v>
      </c>
      <c r="N357" s="53">
        <f t="shared" si="4"/>
        <v>43.864823348694301</v>
      </c>
    </row>
    <row r="358" spans="1:16384" s="108" customFormat="1" ht="15" customHeight="1">
      <c r="A358" s="108" t="s">
        <v>328</v>
      </c>
      <c r="C358" s="108" t="s">
        <v>1162</v>
      </c>
      <c r="D358" s="109" t="s">
        <v>517</v>
      </c>
      <c r="E358" s="109" t="s">
        <v>15</v>
      </c>
      <c r="F358" s="109">
        <v>33072010</v>
      </c>
      <c r="G358" s="110">
        <v>0.2</v>
      </c>
      <c r="H358" s="111">
        <v>72.900000000000006</v>
      </c>
      <c r="I358" s="112">
        <v>0.4</v>
      </c>
      <c r="J358" s="111">
        <v>45.822857142857146</v>
      </c>
      <c r="K358" s="112">
        <v>7.0000000000000007E-2</v>
      </c>
      <c r="L358" s="111">
        <v>47.732142857142861</v>
      </c>
      <c r="M358" s="111">
        <v>53.28239202657808</v>
      </c>
      <c r="N358" s="111">
        <v>47.732142857142861</v>
      </c>
    </row>
    <row r="359" spans="1:16384" ht="15" customHeight="1">
      <c r="A359" s="108" t="s">
        <v>328</v>
      </c>
      <c r="B359" s="108"/>
      <c r="C359" s="108" t="s">
        <v>1163</v>
      </c>
      <c r="D359" s="109" t="s">
        <v>515</v>
      </c>
      <c r="E359" s="109" t="s">
        <v>15</v>
      </c>
      <c r="F359" s="109">
        <v>33049910</v>
      </c>
      <c r="G359" s="110">
        <v>0.27</v>
      </c>
      <c r="H359" s="111">
        <v>199.9</v>
      </c>
      <c r="I359" s="112">
        <v>0.4</v>
      </c>
      <c r="J359" s="111">
        <v>102.99297423887589</v>
      </c>
      <c r="K359" s="112">
        <v>0.22</v>
      </c>
      <c r="L359" s="111">
        <v>107.28434816549571</v>
      </c>
      <c r="M359" s="111">
        <v>119.75927237078592</v>
      </c>
      <c r="N359" s="111">
        <v>107.28434816549571</v>
      </c>
      <c r="O359" s="68"/>
      <c r="P359" s="57"/>
      <c r="Q359" s="68"/>
      <c r="R359" s="68"/>
      <c r="S359" s="68"/>
      <c r="T359" s="68"/>
      <c r="U359" s="57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68"/>
      <c r="HB359" s="68"/>
      <c r="HC359" s="68"/>
      <c r="HD359" s="68"/>
      <c r="HE359" s="68"/>
      <c r="HF359" s="68"/>
      <c r="HG359" s="68"/>
      <c r="HH359" s="68"/>
      <c r="HI359" s="68"/>
      <c r="HJ359" s="68"/>
      <c r="HK359" s="68"/>
      <c r="HL359" s="68"/>
      <c r="HM359" s="68"/>
      <c r="HN359" s="68"/>
      <c r="HO359" s="68"/>
      <c r="HP359" s="68"/>
      <c r="HQ359" s="68"/>
      <c r="HR359" s="68"/>
      <c r="HS359" s="68"/>
      <c r="HT359" s="68"/>
      <c r="HU359" s="68"/>
      <c r="HV359" s="68"/>
      <c r="HW359" s="68"/>
      <c r="HX359" s="68"/>
      <c r="HY359" s="68"/>
      <c r="HZ359" s="68"/>
      <c r="IA359" s="68"/>
      <c r="IB359" s="68"/>
      <c r="IC359" s="68"/>
      <c r="ID359" s="68"/>
      <c r="IE359" s="68"/>
      <c r="IF359" s="68"/>
      <c r="IG359" s="68"/>
      <c r="IH359" s="68"/>
      <c r="II359" s="68"/>
      <c r="IJ359" s="68"/>
      <c r="IK359" s="68"/>
      <c r="IL359" s="68"/>
      <c r="IM359" s="68"/>
      <c r="IN359" s="68"/>
      <c r="IO359" s="68"/>
      <c r="IP359" s="68"/>
      <c r="IQ359" s="68"/>
      <c r="IR359" s="68"/>
      <c r="IS359" s="68"/>
      <c r="IT359" s="68"/>
      <c r="IU359" s="68"/>
      <c r="IV359" s="68"/>
      <c r="IW359" s="68"/>
      <c r="IX359" s="68"/>
      <c r="IY359" s="68"/>
      <c r="IZ359" s="68"/>
      <c r="JA359" s="68"/>
      <c r="JB359" s="68"/>
      <c r="JC359" s="68"/>
      <c r="JD359" s="68"/>
      <c r="JE359" s="68"/>
      <c r="JF359" s="68"/>
      <c r="JG359" s="68"/>
      <c r="JH359" s="68"/>
      <c r="JI359" s="68"/>
      <c r="JJ359" s="68"/>
      <c r="JK359" s="68"/>
      <c r="JL359" s="68"/>
      <c r="JM359" s="68"/>
      <c r="JN359" s="68"/>
      <c r="JO359" s="68"/>
      <c r="JP359" s="68"/>
      <c r="JQ359" s="68"/>
      <c r="JR359" s="68"/>
      <c r="JS359" s="68"/>
      <c r="JT359" s="68"/>
      <c r="JU359" s="68"/>
      <c r="JV359" s="68"/>
      <c r="JW359" s="68"/>
      <c r="JX359" s="68"/>
      <c r="JY359" s="68"/>
      <c r="JZ359" s="68"/>
      <c r="KA359" s="68"/>
      <c r="KB359" s="68"/>
      <c r="KC359" s="68"/>
      <c r="KD359" s="68"/>
      <c r="KE359" s="68"/>
      <c r="KF359" s="68"/>
      <c r="KG359" s="68"/>
      <c r="KH359" s="68"/>
      <c r="KI359" s="68"/>
      <c r="KJ359" s="68"/>
      <c r="KK359" s="68"/>
      <c r="KL359" s="68"/>
      <c r="KM359" s="68"/>
      <c r="KN359" s="68"/>
      <c r="KO359" s="68"/>
      <c r="KP359" s="68"/>
      <c r="KQ359" s="68"/>
      <c r="KR359" s="68"/>
      <c r="KS359" s="68"/>
      <c r="KT359" s="68"/>
      <c r="KU359" s="68"/>
      <c r="KV359" s="68"/>
      <c r="KW359" s="68"/>
      <c r="KX359" s="68"/>
      <c r="KY359" s="68"/>
      <c r="KZ359" s="68"/>
      <c r="LA359" s="68"/>
      <c r="LB359" s="68"/>
      <c r="LC359" s="68"/>
      <c r="LD359" s="68"/>
      <c r="LE359" s="68"/>
      <c r="LF359" s="68"/>
      <c r="LG359" s="68"/>
      <c r="LH359" s="68"/>
      <c r="LI359" s="68"/>
      <c r="LJ359" s="68"/>
      <c r="LK359" s="68"/>
      <c r="LL359" s="68"/>
      <c r="LM359" s="68"/>
      <c r="LN359" s="68"/>
      <c r="LO359" s="68"/>
      <c r="LP359" s="68"/>
      <c r="LQ359" s="68"/>
      <c r="LR359" s="68"/>
      <c r="LS359" s="68"/>
      <c r="LT359" s="68"/>
      <c r="LU359" s="68"/>
      <c r="LV359" s="68"/>
      <c r="LW359" s="68"/>
      <c r="LX359" s="68"/>
      <c r="LY359" s="68"/>
      <c r="LZ359" s="68"/>
      <c r="MA359" s="68"/>
      <c r="MB359" s="68"/>
      <c r="MC359" s="68"/>
      <c r="MD359" s="68"/>
      <c r="ME359" s="68"/>
      <c r="MF359" s="68"/>
      <c r="MG359" s="68"/>
      <c r="MH359" s="68"/>
      <c r="MI359" s="68"/>
      <c r="MJ359" s="68"/>
      <c r="MK359" s="68"/>
      <c r="ML359" s="68"/>
      <c r="MM359" s="68"/>
      <c r="MN359" s="68"/>
      <c r="MO359" s="68"/>
      <c r="MP359" s="68"/>
      <c r="MQ359" s="68"/>
      <c r="MR359" s="68"/>
      <c r="MS359" s="68"/>
      <c r="MT359" s="68"/>
      <c r="MU359" s="68"/>
      <c r="MV359" s="68"/>
      <c r="MW359" s="68"/>
      <c r="MX359" s="68"/>
      <c r="MY359" s="68"/>
      <c r="MZ359" s="68"/>
      <c r="NA359" s="68"/>
      <c r="NB359" s="68"/>
      <c r="NC359" s="68"/>
      <c r="ND359" s="68"/>
      <c r="NE359" s="68"/>
      <c r="NF359" s="68"/>
      <c r="NG359" s="68"/>
      <c r="NH359" s="68"/>
      <c r="NI359" s="68"/>
      <c r="NJ359" s="68"/>
      <c r="NK359" s="68"/>
      <c r="NL359" s="68"/>
      <c r="NM359" s="68"/>
      <c r="NN359" s="68"/>
      <c r="NO359" s="68"/>
      <c r="NP359" s="68"/>
      <c r="NQ359" s="68"/>
      <c r="NR359" s="68"/>
      <c r="NS359" s="68"/>
      <c r="NT359" s="68"/>
      <c r="NU359" s="68"/>
      <c r="NV359" s="68"/>
      <c r="NW359" s="68"/>
      <c r="NX359" s="68"/>
      <c r="NY359" s="68"/>
      <c r="NZ359" s="68"/>
      <c r="OA359" s="68"/>
      <c r="OB359" s="68"/>
      <c r="OC359" s="68"/>
      <c r="OD359" s="68"/>
      <c r="OE359" s="68"/>
      <c r="OF359" s="68"/>
      <c r="OG359" s="68"/>
      <c r="OH359" s="68"/>
      <c r="OI359" s="68"/>
      <c r="OJ359" s="68"/>
      <c r="OK359" s="68"/>
      <c r="OL359" s="68"/>
      <c r="OM359" s="68"/>
      <c r="ON359" s="68"/>
      <c r="OO359" s="68"/>
      <c r="OP359" s="68"/>
      <c r="OQ359" s="68"/>
      <c r="OR359" s="68"/>
      <c r="OS359" s="68"/>
      <c r="OT359" s="68"/>
      <c r="OU359" s="68"/>
      <c r="OV359" s="68"/>
      <c r="OW359" s="68"/>
      <c r="OX359" s="68"/>
      <c r="OY359" s="68"/>
      <c r="OZ359" s="68"/>
      <c r="PA359" s="68"/>
      <c r="PB359" s="68"/>
      <c r="PC359" s="68"/>
      <c r="PD359" s="68"/>
      <c r="PE359" s="68"/>
      <c r="PF359" s="68"/>
      <c r="PG359" s="68"/>
      <c r="PH359" s="68"/>
      <c r="PI359" s="68"/>
      <c r="PJ359" s="68"/>
      <c r="PK359" s="68"/>
      <c r="PL359" s="68"/>
      <c r="PM359" s="68"/>
      <c r="PN359" s="68"/>
      <c r="PO359" s="68"/>
      <c r="PP359" s="68"/>
      <c r="PQ359" s="68"/>
      <c r="PR359" s="68"/>
      <c r="PS359" s="68"/>
      <c r="PT359" s="68"/>
      <c r="PU359" s="68"/>
      <c r="PV359" s="68"/>
      <c r="PW359" s="68"/>
      <c r="PX359" s="68"/>
      <c r="PY359" s="68"/>
      <c r="PZ359" s="68"/>
      <c r="QA359" s="68"/>
      <c r="QB359" s="68"/>
      <c r="QC359" s="68"/>
      <c r="QD359" s="68"/>
      <c r="QE359" s="68"/>
      <c r="QF359" s="68"/>
      <c r="QG359" s="68"/>
      <c r="QH359" s="68"/>
      <c r="QI359" s="68"/>
      <c r="QJ359" s="68"/>
      <c r="QK359" s="68"/>
      <c r="QL359" s="68"/>
      <c r="QM359" s="68"/>
      <c r="QN359" s="68"/>
      <c r="QO359" s="68"/>
      <c r="QP359" s="68"/>
      <c r="QQ359" s="68"/>
      <c r="QR359" s="68"/>
      <c r="QS359" s="68"/>
      <c r="QT359" s="68"/>
      <c r="QU359" s="68"/>
      <c r="QV359" s="68"/>
      <c r="QW359" s="68"/>
      <c r="QX359" s="68"/>
      <c r="QY359" s="68"/>
      <c r="QZ359" s="68"/>
      <c r="RA359" s="68"/>
      <c r="RB359" s="68"/>
      <c r="RC359" s="68"/>
      <c r="RD359" s="68"/>
      <c r="RE359" s="68"/>
      <c r="RF359" s="68"/>
      <c r="RG359" s="68"/>
      <c r="RH359" s="68"/>
      <c r="RI359" s="68"/>
      <c r="RJ359" s="68"/>
      <c r="RK359" s="68"/>
      <c r="RL359" s="68"/>
      <c r="RM359" s="68"/>
      <c r="RN359" s="68"/>
      <c r="RO359" s="68"/>
      <c r="RP359" s="68"/>
      <c r="RQ359" s="68"/>
      <c r="RR359" s="68"/>
      <c r="RS359" s="68"/>
      <c r="RT359" s="68"/>
      <c r="RU359" s="68"/>
      <c r="RV359" s="68"/>
      <c r="RW359" s="68"/>
      <c r="RX359" s="68"/>
      <c r="RY359" s="68"/>
      <c r="RZ359" s="68"/>
      <c r="SA359" s="68"/>
      <c r="SB359" s="68"/>
      <c r="SC359" s="68"/>
      <c r="SD359" s="68"/>
      <c r="SE359" s="68"/>
      <c r="SF359" s="68"/>
      <c r="SG359" s="68"/>
      <c r="SH359" s="68"/>
      <c r="SI359" s="68"/>
      <c r="SJ359" s="68"/>
      <c r="SK359" s="68"/>
      <c r="SL359" s="68"/>
      <c r="SM359" s="68"/>
      <c r="SN359" s="68"/>
      <c r="SO359" s="68"/>
      <c r="SP359" s="68"/>
      <c r="SQ359" s="68"/>
      <c r="SR359" s="68"/>
      <c r="SS359" s="68"/>
      <c r="ST359" s="68"/>
      <c r="SU359" s="68"/>
      <c r="SV359" s="68"/>
      <c r="SW359" s="68"/>
      <c r="SX359" s="68"/>
      <c r="SY359" s="68"/>
      <c r="SZ359" s="68"/>
      <c r="TA359" s="68"/>
      <c r="TB359" s="68"/>
      <c r="TC359" s="68"/>
      <c r="TD359" s="68"/>
      <c r="TE359" s="68"/>
      <c r="TF359" s="68"/>
      <c r="TG359" s="68"/>
      <c r="TH359" s="68"/>
      <c r="TI359" s="68"/>
      <c r="TJ359" s="68"/>
      <c r="TK359" s="68"/>
      <c r="TL359" s="68"/>
      <c r="TM359" s="68"/>
      <c r="TN359" s="68"/>
      <c r="TO359" s="68"/>
      <c r="TP359" s="68"/>
      <c r="TQ359" s="68"/>
      <c r="TR359" s="68"/>
      <c r="TS359" s="68"/>
      <c r="TT359" s="68"/>
      <c r="TU359" s="68"/>
      <c r="TV359" s="68"/>
      <c r="TW359" s="68"/>
      <c r="TX359" s="68"/>
      <c r="TY359" s="68"/>
      <c r="TZ359" s="68"/>
      <c r="UA359" s="68"/>
      <c r="UB359" s="68"/>
      <c r="UC359" s="68"/>
      <c r="UD359" s="68"/>
      <c r="UE359" s="68"/>
      <c r="UF359" s="68"/>
      <c r="UG359" s="68"/>
      <c r="UH359" s="68"/>
      <c r="UI359" s="68"/>
      <c r="UJ359" s="68"/>
      <c r="UK359" s="68"/>
      <c r="UL359" s="68"/>
      <c r="UM359" s="68"/>
      <c r="UN359" s="68"/>
      <c r="UO359" s="68"/>
      <c r="UP359" s="68"/>
      <c r="UQ359" s="68"/>
      <c r="UR359" s="68"/>
      <c r="US359" s="68"/>
      <c r="UT359" s="68"/>
      <c r="UU359" s="68"/>
      <c r="UV359" s="68"/>
      <c r="UW359" s="68"/>
      <c r="UX359" s="68"/>
      <c r="UY359" s="68"/>
      <c r="UZ359" s="68"/>
      <c r="VA359" s="68"/>
      <c r="VB359" s="68"/>
      <c r="VC359" s="68"/>
      <c r="VD359" s="68"/>
      <c r="VE359" s="68"/>
      <c r="VF359" s="68"/>
      <c r="VG359" s="68"/>
      <c r="VH359" s="68"/>
      <c r="VI359" s="68"/>
      <c r="VJ359" s="68"/>
      <c r="VK359" s="68"/>
      <c r="VL359" s="68"/>
      <c r="VM359" s="68"/>
      <c r="VN359" s="68"/>
      <c r="VO359" s="68"/>
      <c r="VP359" s="68"/>
      <c r="VQ359" s="68"/>
      <c r="VR359" s="68"/>
      <c r="VS359" s="68"/>
      <c r="VT359" s="68"/>
      <c r="VU359" s="68"/>
      <c r="VV359" s="68"/>
      <c r="VW359" s="68"/>
      <c r="VX359" s="68"/>
      <c r="VY359" s="68"/>
      <c r="VZ359" s="68"/>
      <c r="WA359" s="68"/>
      <c r="WB359" s="68"/>
      <c r="WC359" s="68"/>
      <c r="WD359" s="68"/>
      <c r="WE359" s="68"/>
      <c r="WF359" s="68"/>
      <c r="WG359" s="68"/>
      <c r="WH359" s="68"/>
      <c r="WI359" s="68"/>
      <c r="WJ359" s="68"/>
      <c r="WK359" s="68"/>
      <c r="WL359" s="68"/>
      <c r="WM359" s="68"/>
      <c r="WN359" s="68"/>
      <c r="WO359" s="68"/>
      <c r="WP359" s="68"/>
      <c r="WQ359" s="68"/>
      <c r="WR359" s="68"/>
      <c r="WS359" s="68"/>
      <c r="WT359" s="68"/>
      <c r="WU359" s="68"/>
      <c r="WV359" s="68"/>
      <c r="WW359" s="68"/>
      <c r="WX359" s="68"/>
      <c r="WY359" s="68"/>
      <c r="WZ359" s="68"/>
      <c r="XA359" s="68"/>
      <c r="XB359" s="68"/>
      <c r="XC359" s="68"/>
      <c r="XD359" s="68"/>
      <c r="XE359" s="68"/>
      <c r="XF359" s="68"/>
      <c r="XG359" s="68"/>
      <c r="XH359" s="68"/>
      <c r="XI359" s="68"/>
      <c r="XJ359" s="68"/>
      <c r="XK359" s="68"/>
      <c r="XL359" s="68"/>
      <c r="XM359" s="68"/>
      <c r="XN359" s="68"/>
      <c r="XO359" s="68"/>
      <c r="XP359" s="68"/>
      <c r="XQ359" s="68"/>
      <c r="XR359" s="68"/>
      <c r="XS359" s="68"/>
      <c r="XT359" s="68"/>
      <c r="XU359" s="68"/>
      <c r="XV359" s="68"/>
      <c r="XW359" s="68"/>
      <c r="XX359" s="68"/>
      <c r="XY359" s="68"/>
      <c r="XZ359" s="68"/>
      <c r="YA359" s="68"/>
      <c r="YB359" s="68"/>
      <c r="YC359" s="68"/>
      <c r="YD359" s="68"/>
      <c r="YE359" s="68"/>
      <c r="YF359" s="68"/>
      <c r="YG359" s="68"/>
      <c r="YH359" s="68"/>
      <c r="YI359" s="68"/>
      <c r="YJ359" s="68"/>
      <c r="YK359" s="68"/>
      <c r="YL359" s="68"/>
      <c r="YM359" s="68"/>
      <c r="YN359" s="68"/>
      <c r="YO359" s="68"/>
      <c r="YP359" s="68"/>
      <c r="YQ359" s="68"/>
      <c r="YR359" s="68"/>
      <c r="YS359" s="68"/>
      <c r="YT359" s="68"/>
      <c r="YU359" s="68"/>
      <c r="YV359" s="68"/>
      <c r="YW359" s="68"/>
      <c r="YX359" s="68"/>
      <c r="YY359" s="68"/>
      <c r="YZ359" s="68"/>
      <c r="ZA359" s="68"/>
      <c r="ZB359" s="68"/>
      <c r="ZC359" s="68"/>
      <c r="ZD359" s="68"/>
      <c r="ZE359" s="68"/>
      <c r="ZF359" s="68"/>
      <c r="ZG359" s="68"/>
      <c r="ZH359" s="68"/>
      <c r="ZI359" s="68"/>
      <c r="ZJ359" s="68"/>
      <c r="ZK359" s="68"/>
      <c r="ZL359" s="68"/>
      <c r="ZM359" s="68"/>
      <c r="ZN359" s="68"/>
      <c r="ZO359" s="68"/>
      <c r="ZP359" s="68"/>
      <c r="ZQ359" s="68"/>
      <c r="ZR359" s="68"/>
      <c r="ZS359" s="68"/>
      <c r="ZT359" s="68"/>
      <c r="ZU359" s="68"/>
      <c r="ZV359" s="68"/>
      <c r="ZW359" s="68"/>
      <c r="ZX359" s="68"/>
      <c r="ZY359" s="68"/>
      <c r="ZZ359" s="68"/>
      <c r="AAA359" s="68"/>
      <c r="AAB359" s="68"/>
      <c r="AAC359" s="68"/>
      <c r="AAD359" s="68"/>
      <c r="AAE359" s="68"/>
      <c r="AAF359" s="68"/>
      <c r="AAG359" s="68"/>
      <c r="AAH359" s="68"/>
      <c r="AAI359" s="68"/>
      <c r="AAJ359" s="68"/>
      <c r="AAK359" s="68"/>
      <c r="AAL359" s="68"/>
      <c r="AAM359" s="68"/>
      <c r="AAN359" s="68"/>
      <c r="AAO359" s="68"/>
      <c r="AAP359" s="68"/>
      <c r="AAQ359" s="68"/>
      <c r="AAR359" s="68"/>
      <c r="AAS359" s="68"/>
      <c r="AAT359" s="68"/>
      <c r="AAU359" s="68"/>
      <c r="AAV359" s="68"/>
      <c r="AAW359" s="68"/>
      <c r="AAX359" s="68"/>
      <c r="AAY359" s="68"/>
      <c r="AAZ359" s="68"/>
      <c r="ABA359" s="68"/>
      <c r="ABB359" s="68"/>
      <c r="ABC359" s="68"/>
      <c r="ABD359" s="68"/>
      <c r="ABE359" s="68"/>
      <c r="ABF359" s="68"/>
      <c r="ABG359" s="68"/>
      <c r="ABH359" s="68"/>
      <c r="ABI359" s="68"/>
      <c r="ABJ359" s="68"/>
      <c r="ABK359" s="68"/>
      <c r="ABL359" s="68"/>
      <c r="ABM359" s="68"/>
      <c r="ABN359" s="68"/>
      <c r="ABO359" s="68"/>
      <c r="ABP359" s="68"/>
      <c r="ABQ359" s="68"/>
      <c r="ABR359" s="68"/>
      <c r="ABS359" s="68"/>
      <c r="ABT359" s="68"/>
      <c r="ABU359" s="68"/>
      <c r="ABV359" s="68"/>
      <c r="ABW359" s="68"/>
      <c r="ABX359" s="68"/>
      <c r="ABY359" s="68"/>
      <c r="ABZ359" s="68"/>
      <c r="ACA359" s="68"/>
      <c r="ACB359" s="68"/>
      <c r="ACC359" s="68"/>
      <c r="ACD359" s="68"/>
      <c r="ACE359" s="68"/>
      <c r="ACF359" s="68"/>
      <c r="ACG359" s="68"/>
      <c r="ACH359" s="68"/>
      <c r="ACI359" s="68"/>
      <c r="ACJ359" s="68"/>
      <c r="ACK359" s="68"/>
      <c r="ACL359" s="68"/>
      <c r="ACM359" s="68"/>
      <c r="ACN359" s="68"/>
      <c r="ACO359" s="68"/>
      <c r="ACP359" s="68"/>
      <c r="ACQ359" s="68"/>
      <c r="ACR359" s="68"/>
      <c r="ACS359" s="68"/>
      <c r="ACT359" s="68"/>
      <c r="ACU359" s="68"/>
      <c r="ACV359" s="68"/>
      <c r="ACW359" s="68"/>
      <c r="ACX359" s="68"/>
      <c r="ACY359" s="68"/>
      <c r="ACZ359" s="68"/>
      <c r="ADA359" s="68"/>
      <c r="ADB359" s="68"/>
      <c r="ADC359" s="68"/>
      <c r="ADD359" s="68"/>
      <c r="ADE359" s="68"/>
      <c r="ADF359" s="68"/>
      <c r="ADG359" s="68"/>
      <c r="ADH359" s="68"/>
      <c r="ADI359" s="68"/>
      <c r="ADJ359" s="68"/>
      <c r="ADK359" s="68"/>
      <c r="ADL359" s="68"/>
      <c r="ADM359" s="68"/>
      <c r="ADN359" s="68"/>
      <c r="ADO359" s="68"/>
      <c r="ADP359" s="68"/>
      <c r="ADQ359" s="68"/>
      <c r="ADR359" s="68"/>
      <c r="ADS359" s="68"/>
      <c r="ADT359" s="68"/>
      <c r="ADU359" s="68"/>
      <c r="ADV359" s="68"/>
      <c r="ADW359" s="68"/>
      <c r="ADX359" s="68"/>
      <c r="ADY359" s="68"/>
      <c r="ADZ359" s="68"/>
      <c r="AEA359" s="68"/>
      <c r="AEB359" s="68"/>
      <c r="AEC359" s="68"/>
      <c r="AED359" s="68"/>
      <c r="AEE359" s="68"/>
      <c r="AEF359" s="68"/>
      <c r="AEG359" s="68"/>
      <c r="AEH359" s="68"/>
      <c r="AEI359" s="68"/>
      <c r="AEJ359" s="68"/>
      <c r="AEK359" s="68"/>
      <c r="AEL359" s="68"/>
      <c r="AEM359" s="68"/>
      <c r="AEN359" s="68"/>
      <c r="AEO359" s="68"/>
      <c r="AEP359" s="68"/>
      <c r="AEQ359" s="68"/>
      <c r="AER359" s="68"/>
      <c r="AES359" s="68"/>
      <c r="AET359" s="68"/>
      <c r="AEU359" s="68"/>
      <c r="AEV359" s="68"/>
      <c r="AEW359" s="68"/>
      <c r="AEX359" s="68"/>
      <c r="AEY359" s="68"/>
      <c r="AEZ359" s="68"/>
      <c r="AFA359" s="68"/>
      <c r="AFB359" s="68"/>
      <c r="AFC359" s="68"/>
      <c r="AFD359" s="68"/>
      <c r="AFE359" s="68"/>
      <c r="AFF359" s="68"/>
      <c r="AFG359" s="68"/>
      <c r="AFH359" s="68"/>
      <c r="AFI359" s="68"/>
      <c r="AFJ359" s="68"/>
      <c r="AFK359" s="68"/>
      <c r="AFL359" s="68"/>
      <c r="AFM359" s="68"/>
      <c r="AFN359" s="68"/>
      <c r="AFO359" s="68"/>
      <c r="AFP359" s="68"/>
      <c r="AFQ359" s="68"/>
      <c r="AFR359" s="68"/>
      <c r="AFS359" s="68"/>
      <c r="AFT359" s="68"/>
      <c r="AFU359" s="68"/>
      <c r="AFV359" s="68"/>
      <c r="AFW359" s="68"/>
      <c r="AFX359" s="68"/>
      <c r="AFY359" s="68"/>
      <c r="AFZ359" s="68"/>
      <c r="AGA359" s="68"/>
      <c r="AGB359" s="68"/>
      <c r="AGC359" s="68"/>
      <c r="AGD359" s="68"/>
      <c r="AGE359" s="68"/>
      <c r="AGF359" s="68"/>
      <c r="AGG359" s="68"/>
      <c r="AGH359" s="68"/>
      <c r="AGI359" s="68"/>
      <c r="AGJ359" s="68"/>
      <c r="AGK359" s="68"/>
      <c r="AGL359" s="68"/>
      <c r="AGM359" s="68"/>
      <c r="AGN359" s="68"/>
      <c r="AGO359" s="68"/>
      <c r="AGP359" s="68"/>
      <c r="AGQ359" s="68"/>
      <c r="AGR359" s="68"/>
      <c r="AGS359" s="68"/>
      <c r="AGT359" s="68"/>
      <c r="AGU359" s="68"/>
      <c r="AGV359" s="68"/>
      <c r="AGW359" s="68"/>
      <c r="AGX359" s="68"/>
      <c r="AGY359" s="68"/>
      <c r="AGZ359" s="68"/>
      <c r="AHA359" s="68"/>
      <c r="AHB359" s="68"/>
      <c r="AHC359" s="68"/>
      <c r="AHD359" s="68"/>
      <c r="AHE359" s="68"/>
      <c r="AHF359" s="68"/>
      <c r="AHG359" s="68"/>
      <c r="AHH359" s="68"/>
      <c r="AHI359" s="68"/>
      <c r="AHJ359" s="68"/>
      <c r="AHK359" s="68"/>
      <c r="AHL359" s="68"/>
      <c r="AHM359" s="68"/>
      <c r="AHN359" s="68"/>
      <c r="AHO359" s="68"/>
      <c r="AHP359" s="68"/>
      <c r="AHQ359" s="68"/>
      <c r="AHR359" s="68"/>
      <c r="AHS359" s="68"/>
      <c r="AHT359" s="68"/>
      <c r="AHU359" s="68"/>
      <c r="AHV359" s="68"/>
      <c r="AHW359" s="68"/>
      <c r="AHX359" s="68"/>
      <c r="AHY359" s="68"/>
      <c r="AHZ359" s="68"/>
      <c r="AIA359" s="68"/>
      <c r="AIB359" s="68"/>
      <c r="AIC359" s="68"/>
      <c r="AID359" s="68"/>
      <c r="AIE359" s="68"/>
      <c r="AIF359" s="68"/>
      <c r="AIG359" s="68"/>
      <c r="AIH359" s="68"/>
      <c r="AII359" s="68"/>
      <c r="AIJ359" s="68"/>
      <c r="AIK359" s="68"/>
      <c r="AIL359" s="68"/>
      <c r="AIM359" s="68"/>
      <c r="AIN359" s="68"/>
      <c r="AIO359" s="68"/>
      <c r="AIP359" s="68"/>
      <c r="AIQ359" s="68"/>
      <c r="AIR359" s="68"/>
      <c r="AIS359" s="68"/>
      <c r="AIT359" s="68"/>
      <c r="AIU359" s="68"/>
      <c r="AIV359" s="68"/>
      <c r="AIW359" s="68"/>
      <c r="AIX359" s="68"/>
      <c r="AIY359" s="68"/>
      <c r="AIZ359" s="68"/>
      <c r="AJA359" s="68"/>
      <c r="AJB359" s="68"/>
      <c r="AJC359" s="68"/>
      <c r="AJD359" s="68"/>
      <c r="AJE359" s="68"/>
      <c r="AJF359" s="68"/>
      <c r="AJG359" s="68"/>
      <c r="AJH359" s="68"/>
      <c r="AJI359" s="68"/>
      <c r="AJJ359" s="68"/>
      <c r="AJK359" s="68"/>
      <c r="AJL359" s="68"/>
      <c r="AJM359" s="68"/>
      <c r="AJN359" s="68"/>
      <c r="AJO359" s="68"/>
      <c r="AJP359" s="68"/>
      <c r="AJQ359" s="68"/>
      <c r="AJR359" s="68"/>
      <c r="AJS359" s="68"/>
      <c r="AJT359" s="68"/>
      <c r="AJU359" s="68"/>
      <c r="AJV359" s="68"/>
      <c r="AJW359" s="68"/>
      <c r="AJX359" s="68"/>
      <c r="AJY359" s="68"/>
      <c r="AJZ359" s="68"/>
      <c r="AKA359" s="68"/>
      <c r="AKB359" s="68"/>
      <c r="AKC359" s="68"/>
      <c r="AKD359" s="68"/>
      <c r="AKE359" s="68"/>
      <c r="AKF359" s="68"/>
      <c r="AKG359" s="68"/>
      <c r="AKH359" s="68"/>
      <c r="AKI359" s="68"/>
      <c r="AKJ359" s="68"/>
      <c r="AKK359" s="68"/>
      <c r="AKL359" s="68"/>
      <c r="AKM359" s="68"/>
      <c r="AKN359" s="68"/>
      <c r="AKO359" s="68"/>
      <c r="AKP359" s="68"/>
      <c r="AKQ359" s="68"/>
      <c r="AKR359" s="68"/>
      <c r="AKS359" s="68"/>
      <c r="AKT359" s="68"/>
      <c r="AKU359" s="68"/>
      <c r="AKV359" s="68"/>
      <c r="AKW359" s="68"/>
      <c r="AKX359" s="68"/>
      <c r="AKY359" s="68"/>
      <c r="AKZ359" s="68"/>
      <c r="ALA359" s="68"/>
      <c r="ALB359" s="68"/>
      <c r="ALC359" s="68"/>
      <c r="ALD359" s="68"/>
      <c r="ALE359" s="68"/>
      <c r="ALF359" s="68"/>
      <c r="ALG359" s="68"/>
      <c r="ALH359" s="68"/>
      <c r="ALI359" s="68"/>
      <c r="ALJ359" s="68"/>
      <c r="ALK359" s="68"/>
      <c r="ALL359" s="68"/>
      <c r="ALM359" s="68"/>
      <c r="ALN359" s="68"/>
      <c r="ALO359" s="68"/>
      <c r="ALP359" s="68"/>
      <c r="ALQ359" s="68"/>
      <c r="ALR359" s="68"/>
      <c r="ALS359" s="68"/>
      <c r="ALT359" s="68"/>
      <c r="ALU359" s="68"/>
      <c r="ALV359" s="68"/>
      <c r="ALW359" s="68"/>
      <c r="ALX359" s="68"/>
      <c r="ALY359" s="68"/>
      <c r="ALZ359" s="68"/>
      <c r="AMA359" s="68"/>
      <c r="AMB359" s="68"/>
      <c r="AMC359" s="68"/>
      <c r="AMD359" s="68"/>
      <c r="AME359" s="68"/>
      <c r="AMF359" s="68"/>
      <c r="AMG359" s="68"/>
      <c r="AMH359" s="68"/>
      <c r="AMI359" s="68"/>
      <c r="AMJ359" s="68"/>
      <c r="AMK359" s="68"/>
      <c r="AML359" s="68"/>
      <c r="AMM359" s="68"/>
      <c r="AMN359" s="68"/>
      <c r="AMO359" s="68"/>
      <c r="AMP359" s="68"/>
      <c r="AMQ359" s="68"/>
      <c r="AMR359" s="68"/>
      <c r="AMS359" s="68"/>
      <c r="AMT359" s="68"/>
      <c r="AMU359" s="68"/>
      <c r="AMV359" s="68"/>
      <c r="AMW359" s="68"/>
      <c r="AMX359" s="68"/>
      <c r="AMY359" s="68"/>
      <c r="AMZ359" s="68"/>
      <c r="ANA359" s="68"/>
      <c r="ANB359" s="68"/>
      <c r="ANC359" s="68"/>
      <c r="AND359" s="68"/>
      <c r="ANE359" s="68"/>
      <c r="ANF359" s="68"/>
      <c r="ANG359" s="68"/>
      <c r="ANH359" s="68"/>
      <c r="ANI359" s="68"/>
      <c r="ANJ359" s="68"/>
      <c r="ANK359" s="68"/>
      <c r="ANL359" s="68"/>
      <c r="ANM359" s="68"/>
      <c r="ANN359" s="68"/>
      <c r="ANO359" s="68"/>
      <c r="ANP359" s="68"/>
      <c r="ANQ359" s="68"/>
      <c r="ANR359" s="68"/>
      <c r="ANS359" s="68"/>
      <c r="ANT359" s="68"/>
      <c r="ANU359" s="68"/>
      <c r="ANV359" s="68"/>
      <c r="ANW359" s="68"/>
      <c r="ANX359" s="68"/>
      <c r="ANY359" s="68"/>
      <c r="ANZ359" s="68"/>
      <c r="AOA359" s="68"/>
      <c r="AOB359" s="68"/>
      <c r="AOC359" s="68"/>
      <c r="AOD359" s="68"/>
      <c r="AOE359" s="68"/>
      <c r="AOF359" s="68"/>
      <c r="AOG359" s="68"/>
      <c r="AOH359" s="68"/>
      <c r="AOI359" s="68"/>
      <c r="AOJ359" s="68"/>
      <c r="AOK359" s="68"/>
      <c r="AOL359" s="68"/>
      <c r="AOM359" s="68"/>
      <c r="AON359" s="68"/>
      <c r="AOO359" s="68"/>
      <c r="AOP359" s="68"/>
      <c r="AOQ359" s="68"/>
      <c r="AOR359" s="68"/>
      <c r="AOS359" s="68"/>
      <c r="AOT359" s="68"/>
      <c r="AOU359" s="68"/>
      <c r="AOV359" s="68"/>
      <c r="AOW359" s="68"/>
      <c r="AOX359" s="68"/>
      <c r="AOY359" s="68"/>
      <c r="AOZ359" s="68"/>
      <c r="APA359" s="68"/>
      <c r="APB359" s="68"/>
      <c r="APC359" s="68"/>
      <c r="APD359" s="68"/>
      <c r="APE359" s="68"/>
      <c r="APF359" s="68"/>
      <c r="APG359" s="68"/>
      <c r="APH359" s="68"/>
      <c r="API359" s="68"/>
      <c r="APJ359" s="68"/>
      <c r="APK359" s="68"/>
      <c r="APL359" s="68"/>
      <c r="APM359" s="68"/>
      <c r="APN359" s="68"/>
      <c r="APO359" s="68"/>
      <c r="APP359" s="68"/>
      <c r="APQ359" s="68"/>
      <c r="APR359" s="68"/>
      <c r="APS359" s="68"/>
      <c r="APT359" s="68"/>
      <c r="APU359" s="68"/>
      <c r="APV359" s="68"/>
      <c r="APW359" s="68"/>
      <c r="APX359" s="68"/>
      <c r="APY359" s="68"/>
      <c r="APZ359" s="68"/>
      <c r="AQA359" s="68"/>
      <c r="AQB359" s="68"/>
      <c r="AQC359" s="68"/>
      <c r="AQD359" s="68"/>
      <c r="AQE359" s="68"/>
      <c r="AQF359" s="68"/>
      <c r="AQG359" s="68"/>
      <c r="AQH359" s="68"/>
      <c r="AQI359" s="68"/>
      <c r="AQJ359" s="68"/>
      <c r="AQK359" s="68"/>
      <c r="AQL359" s="68"/>
      <c r="AQM359" s="68"/>
      <c r="AQN359" s="68"/>
      <c r="AQO359" s="68"/>
      <c r="AQP359" s="68"/>
      <c r="AQQ359" s="68"/>
      <c r="AQR359" s="68"/>
      <c r="AQS359" s="68"/>
      <c r="AQT359" s="68"/>
      <c r="AQU359" s="68"/>
      <c r="AQV359" s="68"/>
      <c r="AQW359" s="68"/>
      <c r="AQX359" s="68"/>
      <c r="AQY359" s="68"/>
      <c r="AQZ359" s="68"/>
      <c r="ARA359" s="68"/>
      <c r="ARB359" s="68"/>
      <c r="ARC359" s="68"/>
      <c r="ARD359" s="68"/>
      <c r="ARE359" s="68"/>
      <c r="ARF359" s="68"/>
      <c r="ARG359" s="68"/>
      <c r="ARH359" s="68"/>
      <c r="ARI359" s="68"/>
      <c r="ARJ359" s="68"/>
      <c r="ARK359" s="68"/>
      <c r="ARL359" s="68"/>
      <c r="ARM359" s="68"/>
      <c r="ARN359" s="68"/>
      <c r="ARO359" s="68"/>
      <c r="ARP359" s="68"/>
      <c r="ARQ359" s="68"/>
      <c r="ARR359" s="68"/>
      <c r="ARS359" s="68"/>
      <c r="ART359" s="68"/>
      <c r="ARU359" s="68"/>
      <c r="ARV359" s="68"/>
      <c r="ARW359" s="68"/>
      <c r="ARX359" s="68"/>
      <c r="ARY359" s="68"/>
      <c r="ARZ359" s="68"/>
      <c r="ASA359" s="68"/>
      <c r="ASB359" s="68"/>
      <c r="ASC359" s="68"/>
      <c r="ASD359" s="68"/>
      <c r="ASE359" s="68"/>
      <c r="ASF359" s="68"/>
      <c r="ASG359" s="68"/>
      <c r="ASH359" s="68"/>
      <c r="ASI359" s="68"/>
      <c r="ASJ359" s="68"/>
      <c r="ASK359" s="68"/>
      <c r="ASL359" s="68"/>
      <c r="ASM359" s="68"/>
      <c r="ASN359" s="68"/>
      <c r="ASO359" s="68"/>
      <c r="ASP359" s="68"/>
      <c r="ASQ359" s="68"/>
      <c r="ASR359" s="68"/>
      <c r="ASS359" s="68"/>
      <c r="AST359" s="68"/>
      <c r="ASU359" s="68"/>
      <c r="ASV359" s="68"/>
      <c r="ASW359" s="68"/>
      <c r="ASX359" s="68"/>
      <c r="ASY359" s="68"/>
      <c r="ASZ359" s="68"/>
      <c r="ATA359" s="68"/>
      <c r="ATB359" s="68"/>
      <c r="ATC359" s="68"/>
      <c r="ATD359" s="68"/>
      <c r="ATE359" s="68"/>
      <c r="ATF359" s="68"/>
      <c r="ATG359" s="68"/>
      <c r="ATH359" s="68"/>
      <c r="ATI359" s="68"/>
      <c r="ATJ359" s="68"/>
      <c r="ATK359" s="68"/>
      <c r="ATL359" s="68"/>
      <c r="ATM359" s="68"/>
      <c r="ATN359" s="68"/>
      <c r="ATO359" s="68"/>
      <c r="ATP359" s="68"/>
      <c r="ATQ359" s="68"/>
      <c r="ATR359" s="68"/>
      <c r="ATS359" s="68"/>
      <c r="ATT359" s="68"/>
      <c r="ATU359" s="68"/>
      <c r="ATV359" s="68"/>
      <c r="ATW359" s="68"/>
      <c r="ATX359" s="68"/>
      <c r="ATY359" s="68"/>
      <c r="ATZ359" s="68"/>
      <c r="AUA359" s="68"/>
      <c r="AUB359" s="68"/>
      <c r="AUC359" s="68"/>
      <c r="AUD359" s="68"/>
      <c r="AUE359" s="68"/>
      <c r="AUF359" s="68"/>
      <c r="AUG359" s="68"/>
      <c r="AUH359" s="68"/>
      <c r="AUI359" s="68"/>
      <c r="AUJ359" s="68"/>
      <c r="AUK359" s="68"/>
      <c r="AUL359" s="68"/>
      <c r="AUM359" s="68"/>
      <c r="AUN359" s="68"/>
      <c r="AUO359" s="68"/>
      <c r="AUP359" s="68"/>
      <c r="AUQ359" s="68"/>
      <c r="AUR359" s="68"/>
      <c r="AUS359" s="68"/>
      <c r="AUT359" s="68"/>
      <c r="AUU359" s="68"/>
      <c r="AUV359" s="68"/>
      <c r="AUW359" s="68"/>
      <c r="AUX359" s="68"/>
      <c r="AUY359" s="68"/>
      <c r="AUZ359" s="68"/>
      <c r="AVA359" s="68"/>
      <c r="AVB359" s="68"/>
      <c r="AVC359" s="68"/>
      <c r="AVD359" s="68"/>
      <c r="AVE359" s="68"/>
      <c r="AVF359" s="68"/>
      <c r="AVG359" s="68"/>
      <c r="AVH359" s="68"/>
      <c r="AVI359" s="68"/>
      <c r="AVJ359" s="68"/>
      <c r="AVK359" s="68"/>
      <c r="AVL359" s="68"/>
      <c r="AVM359" s="68"/>
      <c r="AVN359" s="68"/>
      <c r="AVO359" s="68"/>
      <c r="AVP359" s="68"/>
      <c r="AVQ359" s="68"/>
      <c r="AVR359" s="68"/>
      <c r="AVS359" s="68"/>
      <c r="AVT359" s="68"/>
      <c r="AVU359" s="68"/>
      <c r="AVV359" s="68"/>
      <c r="AVW359" s="68"/>
      <c r="AVX359" s="68"/>
      <c r="AVY359" s="68"/>
      <c r="AVZ359" s="68"/>
      <c r="AWA359" s="68"/>
      <c r="AWB359" s="68"/>
      <c r="AWC359" s="68"/>
      <c r="AWD359" s="68"/>
      <c r="AWE359" s="68"/>
      <c r="AWF359" s="68"/>
      <c r="AWG359" s="68"/>
      <c r="AWH359" s="68"/>
      <c r="AWI359" s="68"/>
      <c r="AWJ359" s="68"/>
      <c r="AWK359" s="68"/>
      <c r="AWL359" s="68"/>
      <c r="AWM359" s="68"/>
      <c r="AWN359" s="68"/>
      <c r="AWO359" s="68"/>
      <c r="AWP359" s="68"/>
      <c r="AWQ359" s="68"/>
      <c r="AWR359" s="68"/>
      <c r="AWS359" s="68"/>
      <c r="AWT359" s="68"/>
      <c r="AWU359" s="68"/>
      <c r="AWV359" s="68"/>
      <c r="AWW359" s="68"/>
      <c r="AWX359" s="68"/>
      <c r="AWY359" s="68"/>
      <c r="AWZ359" s="68"/>
      <c r="AXA359" s="68"/>
      <c r="AXB359" s="68"/>
      <c r="AXC359" s="68"/>
      <c r="AXD359" s="68"/>
      <c r="AXE359" s="68"/>
      <c r="AXF359" s="68"/>
      <c r="AXG359" s="68"/>
      <c r="AXH359" s="68"/>
      <c r="AXI359" s="68"/>
      <c r="AXJ359" s="68"/>
      <c r="AXK359" s="68"/>
      <c r="AXL359" s="68"/>
      <c r="AXM359" s="68"/>
      <c r="AXN359" s="68"/>
      <c r="AXO359" s="68"/>
      <c r="AXP359" s="68"/>
      <c r="AXQ359" s="68"/>
      <c r="AXR359" s="68"/>
      <c r="AXS359" s="68"/>
      <c r="AXT359" s="68"/>
      <c r="AXU359" s="68"/>
      <c r="AXV359" s="68"/>
      <c r="AXW359" s="68"/>
      <c r="AXX359" s="68"/>
      <c r="AXY359" s="68"/>
      <c r="AXZ359" s="68"/>
      <c r="AYA359" s="68"/>
      <c r="AYB359" s="68"/>
      <c r="AYC359" s="68"/>
      <c r="AYD359" s="68"/>
      <c r="AYE359" s="68"/>
      <c r="AYF359" s="68"/>
      <c r="AYG359" s="68"/>
      <c r="AYH359" s="68"/>
      <c r="AYI359" s="68"/>
      <c r="AYJ359" s="68"/>
      <c r="AYK359" s="68"/>
      <c r="AYL359" s="68"/>
      <c r="AYM359" s="68"/>
      <c r="AYN359" s="68"/>
      <c r="AYO359" s="68"/>
      <c r="AYP359" s="68"/>
      <c r="AYQ359" s="68"/>
      <c r="AYR359" s="68"/>
      <c r="AYS359" s="68"/>
      <c r="AYT359" s="68"/>
      <c r="AYU359" s="68"/>
      <c r="AYV359" s="68"/>
      <c r="AYW359" s="68"/>
      <c r="AYX359" s="68"/>
      <c r="AYY359" s="68"/>
      <c r="AYZ359" s="68"/>
      <c r="AZA359" s="68"/>
      <c r="AZB359" s="68"/>
      <c r="AZC359" s="68"/>
      <c r="AZD359" s="68"/>
      <c r="AZE359" s="68"/>
      <c r="AZF359" s="68"/>
      <c r="AZG359" s="68"/>
      <c r="AZH359" s="68"/>
      <c r="AZI359" s="68"/>
      <c r="AZJ359" s="68"/>
      <c r="AZK359" s="68"/>
      <c r="AZL359" s="68"/>
      <c r="AZM359" s="68"/>
      <c r="AZN359" s="68"/>
      <c r="AZO359" s="68"/>
      <c r="AZP359" s="68"/>
      <c r="AZQ359" s="68"/>
      <c r="AZR359" s="68"/>
      <c r="AZS359" s="68"/>
      <c r="AZT359" s="68"/>
      <c r="AZU359" s="68"/>
      <c r="AZV359" s="68"/>
      <c r="AZW359" s="68"/>
      <c r="AZX359" s="68"/>
      <c r="AZY359" s="68"/>
      <c r="AZZ359" s="68"/>
      <c r="BAA359" s="68"/>
      <c r="BAB359" s="68"/>
      <c r="BAC359" s="68"/>
      <c r="BAD359" s="68"/>
      <c r="BAE359" s="68"/>
      <c r="BAF359" s="68"/>
      <c r="BAG359" s="68"/>
      <c r="BAH359" s="68"/>
      <c r="BAI359" s="68"/>
      <c r="BAJ359" s="68"/>
      <c r="BAK359" s="68"/>
      <c r="BAL359" s="68"/>
      <c r="BAM359" s="68"/>
      <c r="BAN359" s="68"/>
      <c r="BAO359" s="68"/>
      <c r="BAP359" s="68"/>
      <c r="BAQ359" s="68"/>
      <c r="BAR359" s="68"/>
      <c r="BAS359" s="68"/>
      <c r="BAT359" s="68"/>
      <c r="BAU359" s="68"/>
      <c r="BAV359" s="68"/>
      <c r="BAW359" s="68"/>
      <c r="BAX359" s="68"/>
      <c r="BAY359" s="68"/>
      <c r="BAZ359" s="68"/>
      <c r="BBA359" s="68"/>
      <c r="BBB359" s="68"/>
      <c r="BBC359" s="68"/>
      <c r="BBD359" s="68"/>
      <c r="BBE359" s="68"/>
      <c r="BBF359" s="68"/>
      <c r="BBG359" s="68"/>
      <c r="BBH359" s="68"/>
      <c r="BBI359" s="68"/>
      <c r="BBJ359" s="68"/>
      <c r="BBK359" s="68"/>
      <c r="BBL359" s="68"/>
      <c r="BBM359" s="68"/>
      <c r="BBN359" s="68"/>
      <c r="BBO359" s="68"/>
      <c r="BBP359" s="68"/>
      <c r="BBQ359" s="68"/>
      <c r="BBR359" s="68"/>
      <c r="BBS359" s="68"/>
      <c r="BBT359" s="68"/>
      <c r="BBU359" s="68"/>
      <c r="BBV359" s="68"/>
      <c r="BBW359" s="68"/>
      <c r="BBX359" s="68"/>
      <c r="BBY359" s="68"/>
      <c r="BBZ359" s="68"/>
      <c r="BCA359" s="68"/>
      <c r="BCB359" s="68"/>
      <c r="BCC359" s="68"/>
      <c r="BCD359" s="68"/>
      <c r="BCE359" s="68"/>
      <c r="BCF359" s="68"/>
      <c r="BCG359" s="68"/>
      <c r="BCH359" s="68"/>
      <c r="BCI359" s="68"/>
      <c r="BCJ359" s="68"/>
      <c r="BCK359" s="68"/>
      <c r="BCL359" s="68"/>
      <c r="BCM359" s="68"/>
      <c r="BCN359" s="68"/>
      <c r="BCO359" s="68"/>
      <c r="BCP359" s="68"/>
      <c r="BCQ359" s="68"/>
      <c r="BCR359" s="68"/>
      <c r="BCS359" s="68"/>
      <c r="BCT359" s="68"/>
      <c r="BCU359" s="68"/>
      <c r="BCV359" s="68"/>
      <c r="BCW359" s="68"/>
      <c r="BCX359" s="68"/>
      <c r="BCY359" s="68"/>
      <c r="BCZ359" s="68"/>
      <c r="BDA359" s="68"/>
      <c r="BDB359" s="68"/>
      <c r="BDC359" s="68"/>
      <c r="BDD359" s="68"/>
      <c r="BDE359" s="68"/>
      <c r="BDF359" s="68"/>
      <c r="BDG359" s="68"/>
      <c r="BDH359" s="68"/>
      <c r="BDI359" s="68"/>
      <c r="BDJ359" s="68"/>
      <c r="BDK359" s="68"/>
      <c r="BDL359" s="68"/>
      <c r="BDM359" s="68"/>
      <c r="BDN359" s="68"/>
      <c r="BDO359" s="68"/>
      <c r="BDP359" s="68"/>
      <c r="BDQ359" s="68"/>
      <c r="BDR359" s="68"/>
      <c r="BDS359" s="68"/>
      <c r="BDT359" s="68"/>
      <c r="BDU359" s="68"/>
      <c r="BDV359" s="68"/>
      <c r="BDW359" s="68"/>
      <c r="BDX359" s="68"/>
      <c r="BDY359" s="68"/>
      <c r="BDZ359" s="68"/>
      <c r="BEA359" s="68"/>
      <c r="BEB359" s="68"/>
      <c r="BEC359" s="68"/>
      <c r="BED359" s="68"/>
      <c r="BEE359" s="68"/>
      <c r="BEF359" s="68"/>
      <c r="BEG359" s="68"/>
      <c r="BEH359" s="68"/>
      <c r="BEI359" s="68"/>
      <c r="BEJ359" s="68"/>
      <c r="BEK359" s="68"/>
      <c r="BEL359" s="68"/>
      <c r="BEM359" s="68"/>
      <c r="BEN359" s="68"/>
      <c r="BEO359" s="68"/>
      <c r="BEP359" s="68"/>
      <c r="BEQ359" s="68"/>
      <c r="BER359" s="68"/>
      <c r="BES359" s="68"/>
      <c r="BET359" s="68"/>
      <c r="BEU359" s="68"/>
      <c r="BEV359" s="68"/>
      <c r="BEW359" s="68"/>
      <c r="BEX359" s="68"/>
      <c r="BEY359" s="68"/>
      <c r="BEZ359" s="68"/>
      <c r="BFA359" s="68"/>
      <c r="BFB359" s="68"/>
      <c r="BFC359" s="68"/>
      <c r="BFD359" s="68"/>
      <c r="BFE359" s="68"/>
      <c r="BFF359" s="68"/>
      <c r="BFG359" s="68"/>
      <c r="BFH359" s="68"/>
      <c r="BFI359" s="68"/>
      <c r="BFJ359" s="68"/>
      <c r="BFK359" s="68"/>
      <c r="BFL359" s="68"/>
      <c r="BFM359" s="68"/>
      <c r="BFN359" s="68"/>
      <c r="BFO359" s="68"/>
      <c r="BFP359" s="68"/>
      <c r="BFQ359" s="68"/>
      <c r="BFR359" s="68"/>
      <c r="BFS359" s="68"/>
      <c r="BFT359" s="68"/>
      <c r="BFU359" s="68"/>
      <c r="BFV359" s="68"/>
      <c r="BFW359" s="68"/>
      <c r="BFX359" s="68"/>
      <c r="BFY359" s="68"/>
      <c r="BFZ359" s="68"/>
      <c r="BGA359" s="68"/>
      <c r="BGB359" s="68"/>
      <c r="BGC359" s="68"/>
      <c r="BGD359" s="68"/>
      <c r="BGE359" s="68"/>
      <c r="BGF359" s="68"/>
      <c r="BGG359" s="68"/>
      <c r="BGH359" s="68"/>
      <c r="BGI359" s="68"/>
      <c r="BGJ359" s="68"/>
      <c r="BGK359" s="68"/>
      <c r="BGL359" s="68"/>
      <c r="BGM359" s="68"/>
      <c r="BGN359" s="68"/>
      <c r="BGO359" s="68"/>
      <c r="BGP359" s="68"/>
      <c r="BGQ359" s="68"/>
      <c r="BGR359" s="68"/>
      <c r="BGS359" s="68"/>
      <c r="BGT359" s="68"/>
      <c r="BGU359" s="68"/>
      <c r="BGV359" s="68"/>
      <c r="BGW359" s="68"/>
      <c r="BGX359" s="68"/>
      <c r="BGY359" s="68"/>
      <c r="BGZ359" s="68"/>
      <c r="BHA359" s="68"/>
      <c r="BHB359" s="68"/>
      <c r="BHC359" s="68"/>
      <c r="BHD359" s="68"/>
      <c r="BHE359" s="68"/>
      <c r="BHF359" s="68"/>
      <c r="BHG359" s="68"/>
      <c r="BHH359" s="68"/>
      <c r="BHI359" s="68"/>
      <c r="BHJ359" s="68"/>
      <c r="BHK359" s="68"/>
      <c r="BHL359" s="68"/>
      <c r="BHM359" s="68"/>
      <c r="BHN359" s="68"/>
      <c r="BHO359" s="68"/>
      <c r="BHP359" s="68"/>
      <c r="BHQ359" s="68"/>
      <c r="BHR359" s="68"/>
      <c r="BHS359" s="68"/>
      <c r="BHT359" s="68"/>
      <c r="BHU359" s="68"/>
      <c r="BHV359" s="68"/>
      <c r="BHW359" s="68"/>
      <c r="BHX359" s="68"/>
      <c r="BHY359" s="68"/>
      <c r="BHZ359" s="68"/>
      <c r="BIA359" s="68"/>
      <c r="BIB359" s="68"/>
      <c r="BIC359" s="68"/>
      <c r="BID359" s="68"/>
      <c r="BIE359" s="68"/>
      <c r="BIF359" s="68"/>
      <c r="BIG359" s="68"/>
      <c r="BIH359" s="68"/>
      <c r="BII359" s="68"/>
      <c r="BIJ359" s="68"/>
      <c r="BIK359" s="68"/>
      <c r="BIL359" s="68"/>
      <c r="BIM359" s="68"/>
      <c r="BIN359" s="68"/>
      <c r="BIO359" s="68"/>
      <c r="BIP359" s="68"/>
      <c r="BIQ359" s="68"/>
      <c r="BIR359" s="68"/>
      <c r="BIS359" s="68"/>
      <c r="BIT359" s="68"/>
      <c r="BIU359" s="68"/>
      <c r="BIV359" s="68"/>
      <c r="BIW359" s="68"/>
      <c r="BIX359" s="68"/>
      <c r="BIY359" s="68"/>
      <c r="BIZ359" s="68"/>
      <c r="BJA359" s="68"/>
      <c r="BJB359" s="68"/>
      <c r="BJC359" s="68"/>
      <c r="BJD359" s="68"/>
      <c r="BJE359" s="68"/>
      <c r="BJF359" s="68"/>
      <c r="BJG359" s="68"/>
      <c r="BJH359" s="68"/>
      <c r="BJI359" s="68"/>
      <c r="BJJ359" s="68"/>
      <c r="BJK359" s="68"/>
      <c r="BJL359" s="68"/>
      <c r="BJM359" s="68"/>
      <c r="BJN359" s="68"/>
      <c r="BJO359" s="68"/>
      <c r="BJP359" s="68"/>
      <c r="BJQ359" s="68"/>
      <c r="BJR359" s="68"/>
      <c r="BJS359" s="68"/>
      <c r="BJT359" s="68"/>
      <c r="BJU359" s="68"/>
      <c r="BJV359" s="68"/>
      <c r="BJW359" s="68"/>
      <c r="BJX359" s="68"/>
      <c r="BJY359" s="68"/>
      <c r="BJZ359" s="68"/>
      <c r="BKA359" s="68"/>
      <c r="BKB359" s="68"/>
      <c r="BKC359" s="68"/>
      <c r="BKD359" s="68"/>
      <c r="BKE359" s="68"/>
      <c r="BKF359" s="68"/>
      <c r="BKG359" s="68"/>
      <c r="BKH359" s="68"/>
      <c r="BKI359" s="68"/>
      <c r="BKJ359" s="68"/>
      <c r="BKK359" s="68"/>
      <c r="BKL359" s="68"/>
      <c r="BKM359" s="68"/>
      <c r="BKN359" s="68"/>
      <c r="BKO359" s="68"/>
      <c r="BKP359" s="68"/>
      <c r="BKQ359" s="68"/>
      <c r="BKR359" s="68"/>
      <c r="BKS359" s="68"/>
      <c r="BKT359" s="68"/>
      <c r="BKU359" s="68"/>
      <c r="BKV359" s="68"/>
      <c r="BKW359" s="68"/>
      <c r="BKX359" s="68"/>
      <c r="BKY359" s="68"/>
      <c r="BKZ359" s="68"/>
      <c r="BLA359" s="68"/>
      <c r="BLB359" s="68"/>
      <c r="BLC359" s="68"/>
      <c r="BLD359" s="68"/>
      <c r="BLE359" s="68"/>
      <c r="BLF359" s="68"/>
      <c r="BLG359" s="68"/>
      <c r="BLH359" s="68"/>
      <c r="BLI359" s="68"/>
      <c r="BLJ359" s="68"/>
      <c r="BLK359" s="68"/>
      <c r="BLL359" s="68"/>
      <c r="BLM359" s="68"/>
      <c r="BLN359" s="68"/>
      <c r="BLO359" s="68"/>
      <c r="BLP359" s="68"/>
      <c r="BLQ359" s="68"/>
      <c r="BLR359" s="68"/>
      <c r="BLS359" s="68"/>
      <c r="BLT359" s="68"/>
      <c r="BLU359" s="68"/>
      <c r="BLV359" s="68"/>
      <c r="BLW359" s="68"/>
      <c r="BLX359" s="68"/>
      <c r="BLY359" s="68"/>
      <c r="BLZ359" s="68"/>
      <c r="BMA359" s="68"/>
      <c r="BMB359" s="68"/>
      <c r="BMC359" s="68"/>
      <c r="BMD359" s="68"/>
      <c r="BME359" s="68"/>
      <c r="BMF359" s="68"/>
      <c r="BMG359" s="68"/>
      <c r="BMH359" s="68"/>
      <c r="BMI359" s="68"/>
      <c r="BMJ359" s="68"/>
      <c r="BMK359" s="68"/>
      <c r="BML359" s="68"/>
      <c r="BMM359" s="68"/>
      <c r="BMN359" s="68"/>
      <c r="BMO359" s="68"/>
      <c r="BMP359" s="68"/>
      <c r="BMQ359" s="68"/>
      <c r="BMR359" s="68"/>
      <c r="BMS359" s="68"/>
      <c r="BMT359" s="68"/>
      <c r="BMU359" s="68"/>
      <c r="BMV359" s="68"/>
      <c r="BMW359" s="68"/>
      <c r="BMX359" s="68"/>
      <c r="BMY359" s="68"/>
      <c r="BMZ359" s="68"/>
      <c r="BNA359" s="68"/>
      <c r="BNB359" s="68"/>
      <c r="BNC359" s="68"/>
      <c r="BND359" s="68"/>
      <c r="BNE359" s="68"/>
      <c r="BNF359" s="68"/>
      <c r="BNG359" s="68"/>
      <c r="BNH359" s="68"/>
      <c r="BNI359" s="68"/>
      <c r="BNJ359" s="68"/>
      <c r="BNK359" s="68"/>
      <c r="BNL359" s="68"/>
      <c r="BNM359" s="68"/>
      <c r="BNN359" s="68"/>
      <c r="BNO359" s="68"/>
      <c r="BNP359" s="68"/>
      <c r="BNQ359" s="68"/>
      <c r="BNR359" s="68"/>
      <c r="BNS359" s="68"/>
      <c r="BNT359" s="68"/>
      <c r="BNU359" s="68"/>
      <c r="BNV359" s="68"/>
      <c r="BNW359" s="68"/>
      <c r="BNX359" s="68"/>
      <c r="BNY359" s="68"/>
      <c r="BNZ359" s="68"/>
      <c r="BOA359" s="68"/>
      <c r="BOB359" s="68"/>
      <c r="BOC359" s="68"/>
      <c r="BOD359" s="68"/>
      <c r="BOE359" s="68"/>
      <c r="BOF359" s="68"/>
      <c r="BOG359" s="68"/>
      <c r="BOH359" s="68"/>
      <c r="BOI359" s="68"/>
      <c r="BOJ359" s="68"/>
      <c r="BOK359" s="68"/>
      <c r="BOL359" s="68"/>
      <c r="BOM359" s="68"/>
      <c r="BON359" s="68"/>
      <c r="BOO359" s="68"/>
      <c r="BOP359" s="68"/>
      <c r="BOQ359" s="68"/>
      <c r="BOR359" s="68"/>
      <c r="BOS359" s="68"/>
      <c r="BOT359" s="68"/>
      <c r="BOU359" s="68"/>
      <c r="BOV359" s="68"/>
      <c r="BOW359" s="68"/>
      <c r="BOX359" s="68"/>
      <c r="BOY359" s="68"/>
      <c r="BOZ359" s="68"/>
      <c r="BPA359" s="68"/>
      <c r="BPB359" s="68"/>
      <c r="BPC359" s="68"/>
      <c r="BPD359" s="68"/>
      <c r="BPE359" s="68"/>
      <c r="BPF359" s="68"/>
      <c r="BPG359" s="68"/>
      <c r="BPH359" s="68"/>
      <c r="BPI359" s="68"/>
      <c r="BPJ359" s="68"/>
      <c r="BPK359" s="68"/>
      <c r="BPL359" s="68"/>
      <c r="BPM359" s="68"/>
      <c r="BPN359" s="68"/>
      <c r="BPO359" s="68"/>
      <c r="BPP359" s="68"/>
      <c r="BPQ359" s="68"/>
      <c r="BPR359" s="68"/>
      <c r="BPS359" s="68"/>
      <c r="BPT359" s="68"/>
      <c r="BPU359" s="68"/>
      <c r="BPV359" s="68"/>
      <c r="BPW359" s="68"/>
      <c r="BPX359" s="68"/>
      <c r="BPY359" s="68"/>
      <c r="BPZ359" s="68"/>
      <c r="BQA359" s="68"/>
      <c r="BQB359" s="68"/>
      <c r="BQC359" s="68"/>
      <c r="BQD359" s="68"/>
      <c r="BQE359" s="68"/>
      <c r="BQF359" s="68"/>
      <c r="BQG359" s="68"/>
      <c r="BQH359" s="68"/>
      <c r="BQI359" s="68"/>
      <c r="BQJ359" s="68"/>
      <c r="BQK359" s="68"/>
      <c r="BQL359" s="68"/>
      <c r="BQM359" s="68"/>
      <c r="BQN359" s="68"/>
      <c r="BQO359" s="68"/>
      <c r="BQP359" s="68"/>
      <c r="BQQ359" s="68"/>
      <c r="BQR359" s="68"/>
      <c r="BQS359" s="68"/>
      <c r="BQT359" s="68"/>
      <c r="BQU359" s="68"/>
      <c r="BQV359" s="68"/>
      <c r="BQW359" s="68"/>
      <c r="BQX359" s="68"/>
      <c r="BQY359" s="68"/>
      <c r="BQZ359" s="68"/>
      <c r="BRA359" s="68"/>
      <c r="BRB359" s="68"/>
      <c r="BRC359" s="68"/>
      <c r="BRD359" s="68"/>
      <c r="BRE359" s="68"/>
      <c r="BRF359" s="68"/>
      <c r="BRG359" s="68"/>
      <c r="BRH359" s="68"/>
      <c r="BRI359" s="68"/>
      <c r="BRJ359" s="68"/>
      <c r="BRK359" s="68"/>
      <c r="BRL359" s="68"/>
      <c r="BRM359" s="68"/>
      <c r="BRN359" s="68"/>
      <c r="BRO359" s="68"/>
      <c r="BRP359" s="68"/>
      <c r="BRQ359" s="68"/>
      <c r="BRR359" s="68"/>
      <c r="BRS359" s="68"/>
      <c r="BRT359" s="68"/>
      <c r="BRU359" s="68"/>
      <c r="BRV359" s="68"/>
      <c r="BRW359" s="68"/>
      <c r="BRX359" s="68"/>
      <c r="BRY359" s="68"/>
      <c r="BRZ359" s="68"/>
      <c r="BSA359" s="68"/>
      <c r="BSB359" s="68"/>
      <c r="BSC359" s="68"/>
      <c r="BSD359" s="68"/>
      <c r="BSE359" s="68"/>
      <c r="BSF359" s="68"/>
      <c r="BSG359" s="68"/>
      <c r="BSH359" s="68"/>
      <c r="BSI359" s="68"/>
      <c r="BSJ359" s="68"/>
      <c r="BSK359" s="68"/>
      <c r="BSL359" s="68"/>
      <c r="BSM359" s="68"/>
      <c r="BSN359" s="68"/>
      <c r="BSO359" s="68"/>
      <c r="BSP359" s="68"/>
      <c r="BSQ359" s="68"/>
      <c r="BSR359" s="68"/>
      <c r="BSS359" s="68"/>
      <c r="BST359" s="68"/>
      <c r="BSU359" s="68"/>
      <c r="BSV359" s="68"/>
      <c r="BSW359" s="68"/>
      <c r="BSX359" s="68"/>
      <c r="BSY359" s="68"/>
      <c r="BSZ359" s="68"/>
      <c r="BTA359" s="68"/>
      <c r="BTB359" s="68"/>
      <c r="BTC359" s="68"/>
      <c r="BTD359" s="68"/>
      <c r="BTE359" s="68"/>
      <c r="BTF359" s="68"/>
      <c r="BTG359" s="68"/>
      <c r="BTH359" s="68"/>
      <c r="BTI359" s="68"/>
      <c r="BTJ359" s="68"/>
      <c r="BTK359" s="68"/>
      <c r="BTL359" s="68"/>
      <c r="BTM359" s="68"/>
      <c r="BTN359" s="68"/>
      <c r="BTO359" s="68"/>
      <c r="BTP359" s="68"/>
      <c r="BTQ359" s="68"/>
      <c r="BTR359" s="68"/>
      <c r="BTS359" s="68"/>
      <c r="BTT359" s="68"/>
      <c r="BTU359" s="68"/>
      <c r="BTV359" s="68"/>
      <c r="BTW359" s="68"/>
      <c r="BTX359" s="68"/>
      <c r="BTY359" s="68"/>
      <c r="BTZ359" s="68"/>
      <c r="BUA359" s="68"/>
      <c r="BUB359" s="68"/>
      <c r="BUC359" s="68"/>
      <c r="BUD359" s="68"/>
      <c r="BUE359" s="68"/>
      <c r="BUF359" s="68"/>
      <c r="BUG359" s="68"/>
      <c r="BUH359" s="68"/>
      <c r="BUI359" s="68"/>
      <c r="BUJ359" s="68"/>
      <c r="BUK359" s="68"/>
      <c r="BUL359" s="68"/>
      <c r="BUM359" s="68"/>
      <c r="BUN359" s="68"/>
      <c r="BUO359" s="68"/>
      <c r="BUP359" s="68"/>
      <c r="BUQ359" s="68"/>
      <c r="BUR359" s="68"/>
      <c r="BUS359" s="68"/>
      <c r="BUT359" s="68"/>
      <c r="BUU359" s="68"/>
      <c r="BUV359" s="68"/>
      <c r="BUW359" s="68"/>
      <c r="BUX359" s="68"/>
      <c r="BUY359" s="68"/>
      <c r="BUZ359" s="68"/>
      <c r="BVA359" s="68"/>
      <c r="BVB359" s="68"/>
      <c r="BVC359" s="68"/>
      <c r="BVD359" s="68"/>
      <c r="BVE359" s="68"/>
      <c r="BVF359" s="68"/>
      <c r="BVG359" s="68"/>
      <c r="BVH359" s="68"/>
      <c r="BVI359" s="68"/>
      <c r="BVJ359" s="68"/>
      <c r="BVK359" s="68"/>
      <c r="BVL359" s="68"/>
      <c r="BVM359" s="68"/>
      <c r="BVN359" s="68"/>
      <c r="BVO359" s="68"/>
      <c r="BVP359" s="68"/>
      <c r="BVQ359" s="68"/>
      <c r="BVR359" s="68"/>
      <c r="BVS359" s="68"/>
      <c r="BVT359" s="68"/>
      <c r="BVU359" s="68"/>
      <c r="BVV359" s="68"/>
      <c r="BVW359" s="68"/>
      <c r="BVX359" s="68"/>
      <c r="BVY359" s="68"/>
      <c r="BVZ359" s="68"/>
      <c r="BWA359" s="68"/>
      <c r="BWB359" s="68"/>
      <c r="BWC359" s="68"/>
      <c r="BWD359" s="68"/>
      <c r="BWE359" s="68"/>
      <c r="BWF359" s="68"/>
      <c r="BWG359" s="68"/>
      <c r="BWH359" s="68"/>
      <c r="BWI359" s="68"/>
      <c r="BWJ359" s="68"/>
      <c r="BWK359" s="68"/>
      <c r="BWL359" s="68"/>
      <c r="BWM359" s="68"/>
      <c r="BWN359" s="68"/>
      <c r="BWO359" s="68"/>
      <c r="BWP359" s="68"/>
      <c r="BWQ359" s="68"/>
      <c r="BWR359" s="68"/>
      <c r="BWS359" s="68"/>
      <c r="BWT359" s="68"/>
      <c r="BWU359" s="68"/>
      <c r="BWV359" s="68"/>
      <c r="BWW359" s="68"/>
      <c r="BWX359" s="68"/>
      <c r="BWY359" s="68"/>
      <c r="BWZ359" s="68"/>
      <c r="BXA359" s="68"/>
      <c r="BXB359" s="68"/>
      <c r="BXC359" s="68"/>
      <c r="BXD359" s="68"/>
      <c r="BXE359" s="68"/>
      <c r="BXF359" s="68"/>
      <c r="BXG359" s="68"/>
      <c r="BXH359" s="68"/>
      <c r="BXI359" s="68"/>
      <c r="BXJ359" s="68"/>
      <c r="BXK359" s="68"/>
      <c r="BXL359" s="68"/>
      <c r="BXM359" s="68"/>
      <c r="BXN359" s="68"/>
      <c r="BXO359" s="68"/>
      <c r="BXP359" s="68"/>
      <c r="BXQ359" s="68"/>
      <c r="BXR359" s="68"/>
      <c r="BXS359" s="68"/>
      <c r="BXT359" s="68"/>
      <c r="BXU359" s="68"/>
      <c r="BXV359" s="68"/>
      <c r="BXW359" s="68"/>
      <c r="BXX359" s="68"/>
      <c r="BXY359" s="68"/>
      <c r="BXZ359" s="68"/>
      <c r="BYA359" s="68"/>
      <c r="BYB359" s="68"/>
      <c r="BYC359" s="68"/>
      <c r="BYD359" s="68"/>
      <c r="BYE359" s="68"/>
      <c r="BYF359" s="68"/>
      <c r="BYG359" s="68"/>
      <c r="BYH359" s="68"/>
      <c r="BYI359" s="68"/>
      <c r="BYJ359" s="68"/>
      <c r="BYK359" s="68"/>
      <c r="BYL359" s="68"/>
      <c r="BYM359" s="68"/>
      <c r="BYN359" s="68"/>
      <c r="BYO359" s="68"/>
      <c r="BYP359" s="68"/>
      <c r="BYQ359" s="68"/>
      <c r="BYR359" s="68"/>
      <c r="BYS359" s="68"/>
      <c r="BYT359" s="68"/>
      <c r="BYU359" s="68"/>
      <c r="BYV359" s="68"/>
      <c r="BYW359" s="68"/>
      <c r="BYX359" s="68"/>
      <c r="BYY359" s="68"/>
      <c r="BYZ359" s="68"/>
      <c r="BZA359" s="68"/>
      <c r="BZB359" s="68"/>
      <c r="BZC359" s="68"/>
      <c r="BZD359" s="68"/>
      <c r="BZE359" s="68"/>
      <c r="BZF359" s="68"/>
      <c r="BZG359" s="68"/>
      <c r="BZH359" s="68"/>
      <c r="BZI359" s="68"/>
      <c r="BZJ359" s="68"/>
      <c r="BZK359" s="68"/>
      <c r="BZL359" s="68"/>
      <c r="BZM359" s="68"/>
      <c r="BZN359" s="68"/>
      <c r="BZO359" s="68"/>
      <c r="BZP359" s="68"/>
      <c r="BZQ359" s="68"/>
      <c r="BZR359" s="68"/>
      <c r="BZS359" s="68"/>
      <c r="BZT359" s="68"/>
      <c r="BZU359" s="68"/>
      <c r="BZV359" s="68"/>
      <c r="BZW359" s="68"/>
      <c r="BZX359" s="68"/>
      <c r="BZY359" s="68"/>
      <c r="BZZ359" s="68"/>
      <c r="CAA359" s="68"/>
      <c r="CAB359" s="68"/>
      <c r="CAC359" s="68"/>
      <c r="CAD359" s="68"/>
      <c r="CAE359" s="68"/>
      <c r="CAF359" s="68"/>
      <c r="CAG359" s="68"/>
      <c r="CAH359" s="68"/>
      <c r="CAI359" s="68"/>
      <c r="CAJ359" s="68"/>
      <c r="CAK359" s="68"/>
      <c r="CAL359" s="68"/>
      <c r="CAM359" s="68"/>
      <c r="CAN359" s="68"/>
      <c r="CAO359" s="68"/>
      <c r="CAP359" s="68"/>
      <c r="CAQ359" s="68"/>
      <c r="CAR359" s="68"/>
      <c r="CAS359" s="68"/>
      <c r="CAT359" s="68"/>
      <c r="CAU359" s="68"/>
      <c r="CAV359" s="68"/>
      <c r="CAW359" s="68"/>
      <c r="CAX359" s="68"/>
      <c r="CAY359" s="68"/>
      <c r="CAZ359" s="68"/>
      <c r="CBA359" s="68"/>
      <c r="CBB359" s="68"/>
      <c r="CBC359" s="68"/>
      <c r="CBD359" s="68"/>
      <c r="CBE359" s="68"/>
      <c r="CBF359" s="68"/>
      <c r="CBG359" s="68"/>
      <c r="CBH359" s="68"/>
      <c r="CBI359" s="68"/>
      <c r="CBJ359" s="68"/>
      <c r="CBK359" s="68"/>
      <c r="CBL359" s="68"/>
      <c r="CBM359" s="68"/>
      <c r="CBN359" s="68"/>
      <c r="CBO359" s="68"/>
      <c r="CBP359" s="68"/>
      <c r="CBQ359" s="68"/>
      <c r="CBR359" s="68"/>
      <c r="CBS359" s="68"/>
      <c r="CBT359" s="68"/>
      <c r="CBU359" s="68"/>
      <c r="CBV359" s="68"/>
      <c r="CBW359" s="68"/>
      <c r="CBX359" s="68"/>
      <c r="CBY359" s="68"/>
      <c r="CBZ359" s="68"/>
      <c r="CCA359" s="68"/>
      <c r="CCB359" s="68"/>
      <c r="CCC359" s="68"/>
      <c r="CCD359" s="68"/>
      <c r="CCE359" s="68"/>
      <c r="CCF359" s="68"/>
      <c r="CCG359" s="68"/>
      <c r="CCH359" s="68"/>
      <c r="CCI359" s="68"/>
      <c r="CCJ359" s="68"/>
      <c r="CCK359" s="68"/>
      <c r="CCL359" s="68"/>
      <c r="CCM359" s="68"/>
      <c r="CCN359" s="68"/>
      <c r="CCO359" s="68"/>
      <c r="CCP359" s="68"/>
      <c r="CCQ359" s="68"/>
      <c r="CCR359" s="68"/>
      <c r="CCS359" s="68"/>
      <c r="CCT359" s="68"/>
      <c r="CCU359" s="68"/>
      <c r="CCV359" s="68"/>
      <c r="CCW359" s="68"/>
      <c r="CCX359" s="68"/>
      <c r="CCY359" s="68"/>
      <c r="CCZ359" s="68"/>
      <c r="CDA359" s="68"/>
      <c r="CDB359" s="68"/>
      <c r="CDC359" s="68"/>
      <c r="CDD359" s="68"/>
      <c r="CDE359" s="68"/>
      <c r="CDF359" s="68"/>
      <c r="CDG359" s="68"/>
      <c r="CDH359" s="68"/>
      <c r="CDI359" s="68"/>
      <c r="CDJ359" s="68"/>
      <c r="CDK359" s="68"/>
      <c r="CDL359" s="68"/>
      <c r="CDM359" s="68"/>
      <c r="CDN359" s="68"/>
      <c r="CDO359" s="68"/>
      <c r="CDP359" s="68"/>
      <c r="CDQ359" s="68"/>
      <c r="CDR359" s="68"/>
      <c r="CDS359" s="68"/>
      <c r="CDT359" s="68"/>
      <c r="CDU359" s="68"/>
      <c r="CDV359" s="68"/>
      <c r="CDW359" s="68"/>
      <c r="CDX359" s="68"/>
      <c r="CDY359" s="68"/>
      <c r="CDZ359" s="68"/>
      <c r="CEA359" s="68"/>
      <c r="CEB359" s="68"/>
      <c r="CEC359" s="68"/>
      <c r="CED359" s="68"/>
      <c r="CEE359" s="68"/>
      <c r="CEF359" s="68"/>
      <c r="CEG359" s="68"/>
      <c r="CEH359" s="68"/>
      <c r="CEI359" s="68"/>
      <c r="CEJ359" s="68"/>
      <c r="CEK359" s="68"/>
      <c r="CEL359" s="68"/>
      <c r="CEM359" s="68"/>
      <c r="CEN359" s="68"/>
      <c r="CEO359" s="68"/>
      <c r="CEP359" s="68"/>
      <c r="CEQ359" s="68"/>
      <c r="CER359" s="68"/>
      <c r="CES359" s="68"/>
      <c r="CET359" s="68"/>
      <c r="CEU359" s="68"/>
      <c r="CEV359" s="68"/>
      <c r="CEW359" s="68"/>
      <c r="CEX359" s="68"/>
      <c r="CEY359" s="68"/>
      <c r="CEZ359" s="68"/>
      <c r="CFA359" s="68"/>
      <c r="CFB359" s="68"/>
      <c r="CFC359" s="68"/>
      <c r="CFD359" s="68"/>
      <c r="CFE359" s="68"/>
      <c r="CFF359" s="68"/>
      <c r="CFG359" s="68"/>
      <c r="CFH359" s="68"/>
      <c r="CFI359" s="68"/>
      <c r="CFJ359" s="68"/>
      <c r="CFK359" s="68"/>
      <c r="CFL359" s="68"/>
      <c r="CFM359" s="68"/>
      <c r="CFN359" s="68"/>
      <c r="CFO359" s="68"/>
      <c r="CFP359" s="68"/>
      <c r="CFQ359" s="68"/>
      <c r="CFR359" s="68"/>
      <c r="CFS359" s="68"/>
      <c r="CFT359" s="68"/>
      <c r="CFU359" s="68"/>
      <c r="CFV359" s="68"/>
      <c r="CFW359" s="68"/>
      <c r="CFX359" s="68"/>
      <c r="CFY359" s="68"/>
      <c r="CFZ359" s="68"/>
      <c r="CGA359" s="68"/>
      <c r="CGB359" s="68"/>
      <c r="CGC359" s="68"/>
      <c r="CGD359" s="68"/>
      <c r="CGE359" s="68"/>
      <c r="CGF359" s="68"/>
      <c r="CGG359" s="68"/>
      <c r="CGH359" s="68"/>
      <c r="CGI359" s="68"/>
      <c r="CGJ359" s="68"/>
      <c r="CGK359" s="68"/>
      <c r="CGL359" s="68"/>
      <c r="CGM359" s="68"/>
      <c r="CGN359" s="68"/>
      <c r="CGO359" s="68"/>
      <c r="CGP359" s="68"/>
      <c r="CGQ359" s="68"/>
      <c r="CGR359" s="68"/>
      <c r="CGS359" s="68"/>
      <c r="CGT359" s="68"/>
      <c r="CGU359" s="68"/>
      <c r="CGV359" s="68"/>
      <c r="CGW359" s="68"/>
      <c r="CGX359" s="68"/>
      <c r="CGY359" s="68"/>
      <c r="CGZ359" s="68"/>
      <c r="CHA359" s="68"/>
      <c r="CHB359" s="68"/>
      <c r="CHC359" s="68"/>
      <c r="CHD359" s="68"/>
      <c r="CHE359" s="68"/>
      <c r="CHF359" s="68"/>
      <c r="CHG359" s="68"/>
      <c r="CHH359" s="68"/>
      <c r="CHI359" s="68"/>
      <c r="CHJ359" s="68"/>
      <c r="CHK359" s="68"/>
      <c r="CHL359" s="68"/>
      <c r="CHM359" s="68"/>
      <c r="CHN359" s="68"/>
      <c r="CHO359" s="68"/>
      <c r="CHP359" s="68"/>
      <c r="CHQ359" s="68"/>
      <c r="CHR359" s="68"/>
      <c r="CHS359" s="68"/>
      <c r="CHT359" s="68"/>
      <c r="CHU359" s="68"/>
      <c r="CHV359" s="68"/>
      <c r="CHW359" s="68"/>
      <c r="CHX359" s="68"/>
      <c r="CHY359" s="68"/>
      <c r="CHZ359" s="68"/>
      <c r="CIA359" s="68"/>
      <c r="CIB359" s="68"/>
      <c r="CIC359" s="68"/>
      <c r="CID359" s="68"/>
      <c r="CIE359" s="68"/>
      <c r="CIF359" s="68"/>
      <c r="CIG359" s="68"/>
      <c r="CIH359" s="68"/>
      <c r="CII359" s="68"/>
      <c r="CIJ359" s="68"/>
      <c r="CIK359" s="68"/>
      <c r="CIL359" s="68"/>
      <c r="CIM359" s="68"/>
      <c r="CIN359" s="68"/>
      <c r="CIO359" s="68"/>
      <c r="CIP359" s="68"/>
      <c r="CIQ359" s="68"/>
      <c r="CIR359" s="68"/>
      <c r="CIS359" s="68"/>
      <c r="CIT359" s="68"/>
      <c r="CIU359" s="68"/>
      <c r="CIV359" s="68"/>
      <c r="CIW359" s="68"/>
      <c r="CIX359" s="68"/>
      <c r="CIY359" s="68"/>
      <c r="CIZ359" s="68"/>
      <c r="CJA359" s="68"/>
      <c r="CJB359" s="68"/>
      <c r="CJC359" s="68"/>
      <c r="CJD359" s="68"/>
      <c r="CJE359" s="68"/>
      <c r="CJF359" s="68"/>
      <c r="CJG359" s="68"/>
      <c r="CJH359" s="68"/>
      <c r="CJI359" s="68"/>
      <c r="CJJ359" s="68"/>
      <c r="CJK359" s="68"/>
      <c r="CJL359" s="68"/>
      <c r="CJM359" s="68"/>
      <c r="CJN359" s="68"/>
      <c r="CJO359" s="68"/>
      <c r="CJP359" s="68"/>
      <c r="CJQ359" s="68"/>
      <c r="CJR359" s="68"/>
      <c r="CJS359" s="68"/>
      <c r="CJT359" s="68"/>
      <c r="CJU359" s="68"/>
      <c r="CJV359" s="68"/>
      <c r="CJW359" s="68"/>
      <c r="CJX359" s="68"/>
      <c r="CJY359" s="68"/>
      <c r="CJZ359" s="68"/>
      <c r="CKA359" s="68"/>
      <c r="CKB359" s="68"/>
      <c r="CKC359" s="68"/>
      <c r="CKD359" s="68"/>
      <c r="CKE359" s="68"/>
      <c r="CKF359" s="68"/>
      <c r="CKG359" s="68"/>
      <c r="CKH359" s="68"/>
      <c r="CKI359" s="68"/>
      <c r="CKJ359" s="68"/>
      <c r="CKK359" s="68"/>
      <c r="CKL359" s="68"/>
      <c r="CKM359" s="68"/>
      <c r="CKN359" s="68"/>
      <c r="CKO359" s="68"/>
      <c r="CKP359" s="68"/>
      <c r="CKQ359" s="68"/>
      <c r="CKR359" s="68"/>
      <c r="CKS359" s="68"/>
      <c r="CKT359" s="68"/>
      <c r="CKU359" s="68"/>
      <c r="CKV359" s="68"/>
      <c r="CKW359" s="68"/>
      <c r="CKX359" s="68"/>
      <c r="CKY359" s="68"/>
      <c r="CKZ359" s="68"/>
      <c r="CLA359" s="68"/>
      <c r="CLB359" s="68"/>
      <c r="CLC359" s="68"/>
      <c r="CLD359" s="68"/>
      <c r="CLE359" s="68"/>
      <c r="CLF359" s="68"/>
      <c r="CLG359" s="68"/>
      <c r="CLH359" s="68"/>
      <c r="CLI359" s="68"/>
      <c r="CLJ359" s="68"/>
      <c r="CLK359" s="68"/>
      <c r="CLL359" s="68"/>
      <c r="CLM359" s="68"/>
      <c r="CLN359" s="68"/>
      <c r="CLO359" s="68"/>
      <c r="CLP359" s="68"/>
      <c r="CLQ359" s="68"/>
      <c r="CLR359" s="68"/>
      <c r="CLS359" s="68"/>
      <c r="CLT359" s="68"/>
      <c r="CLU359" s="68"/>
      <c r="CLV359" s="68"/>
      <c r="CLW359" s="68"/>
      <c r="CLX359" s="68"/>
      <c r="CLY359" s="68"/>
      <c r="CLZ359" s="68"/>
      <c r="CMA359" s="68"/>
      <c r="CMB359" s="68"/>
      <c r="CMC359" s="68"/>
      <c r="CMD359" s="68"/>
      <c r="CME359" s="68"/>
      <c r="CMF359" s="68"/>
      <c r="CMG359" s="68"/>
      <c r="CMH359" s="68"/>
      <c r="CMI359" s="68"/>
      <c r="CMJ359" s="68"/>
      <c r="CMK359" s="68"/>
      <c r="CML359" s="68"/>
      <c r="CMM359" s="68"/>
      <c r="CMN359" s="68"/>
      <c r="CMO359" s="68"/>
      <c r="CMP359" s="68"/>
      <c r="CMQ359" s="68"/>
      <c r="CMR359" s="68"/>
      <c r="CMS359" s="68"/>
      <c r="CMT359" s="68"/>
      <c r="CMU359" s="68"/>
      <c r="CMV359" s="68"/>
      <c r="CMW359" s="68"/>
      <c r="CMX359" s="68"/>
      <c r="CMY359" s="68"/>
      <c r="CMZ359" s="68"/>
      <c r="CNA359" s="68"/>
      <c r="CNB359" s="68"/>
      <c r="CNC359" s="68"/>
      <c r="CND359" s="68"/>
      <c r="CNE359" s="68"/>
      <c r="CNF359" s="68"/>
      <c r="CNG359" s="68"/>
      <c r="CNH359" s="68"/>
      <c r="CNI359" s="68"/>
      <c r="CNJ359" s="68"/>
      <c r="CNK359" s="68"/>
      <c r="CNL359" s="68"/>
      <c r="CNM359" s="68"/>
      <c r="CNN359" s="68"/>
      <c r="CNO359" s="68"/>
      <c r="CNP359" s="68"/>
      <c r="CNQ359" s="68"/>
      <c r="CNR359" s="68"/>
      <c r="CNS359" s="68"/>
      <c r="CNT359" s="68"/>
      <c r="CNU359" s="68"/>
      <c r="CNV359" s="68"/>
      <c r="CNW359" s="68"/>
      <c r="CNX359" s="68"/>
      <c r="CNY359" s="68"/>
      <c r="CNZ359" s="68"/>
      <c r="COA359" s="68"/>
      <c r="COB359" s="68"/>
      <c r="COC359" s="68"/>
      <c r="COD359" s="68"/>
      <c r="COE359" s="68"/>
      <c r="COF359" s="68"/>
      <c r="COG359" s="68"/>
      <c r="COH359" s="68"/>
      <c r="COI359" s="68"/>
      <c r="COJ359" s="68"/>
      <c r="COK359" s="68"/>
      <c r="COL359" s="68"/>
      <c r="COM359" s="68"/>
      <c r="CON359" s="68"/>
      <c r="COO359" s="68"/>
      <c r="COP359" s="68"/>
      <c r="COQ359" s="68"/>
      <c r="COR359" s="68"/>
      <c r="COS359" s="68"/>
      <c r="COT359" s="68"/>
      <c r="COU359" s="68"/>
      <c r="COV359" s="68"/>
      <c r="COW359" s="68"/>
      <c r="COX359" s="68"/>
      <c r="COY359" s="68"/>
      <c r="COZ359" s="68"/>
      <c r="CPA359" s="68"/>
      <c r="CPB359" s="68"/>
      <c r="CPC359" s="68"/>
      <c r="CPD359" s="68"/>
      <c r="CPE359" s="68"/>
      <c r="CPF359" s="68"/>
      <c r="CPG359" s="68"/>
      <c r="CPH359" s="68"/>
      <c r="CPI359" s="68"/>
      <c r="CPJ359" s="68"/>
      <c r="CPK359" s="68"/>
      <c r="CPL359" s="68"/>
      <c r="CPM359" s="68"/>
      <c r="CPN359" s="68"/>
      <c r="CPO359" s="68"/>
      <c r="CPP359" s="68"/>
      <c r="CPQ359" s="68"/>
      <c r="CPR359" s="68"/>
      <c r="CPS359" s="68"/>
      <c r="CPT359" s="68"/>
      <c r="CPU359" s="68"/>
      <c r="CPV359" s="68"/>
      <c r="CPW359" s="68"/>
      <c r="CPX359" s="68"/>
      <c r="CPY359" s="68"/>
      <c r="CPZ359" s="68"/>
      <c r="CQA359" s="68"/>
      <c r="CQB359" s="68"/>
      <c r="CQC359" s="68"/>
      <c r="CQD359" s="68"/>
      <c r="CQE359" s="68"/>
      <c r="CQF359" s="68"/>
      <c r="CQG359" s="68"/>
      <c r="CQH359" s="68"/>
      <c r="CQI359" s="68"/>
      <c r="CQJ359" s="68"/>
      <c r="CQK359" s="68"/>
      <c r="CQL359" s="68"/>
      <c r="CQM359" s="68"/>
      <c r="CQN359" s="68"/>
      <c r="CQO359" s="68"/>
      <c r="CQP359" s="68"/>
      <c r="CQQ359" s="68"/>
      <c r="CQR359" s="68"/>
      <c r="CQS359" s="68"/>
      <c r="CQT359" s="68"/>
      <c r="CQU359" s="68"/>
      <c r="CQV359" s="68"/>
      <c r="CQW359" s="68"/>
      <c r="CQX359" s="68"/>
      <c r="CQY359" s="68"/>
      <c r="CQZ359" s="68"/>
      <c r="CRA359" s="68"/>
      <c r="CRB359" s="68"/>
      <c r="CRC359" s="68"/>
      <c r="CRD359" s="68"/>
      <c r="CRE359" s="68"/>
      <c r="CRF359" s="68"/>
      <c r="CRG359" s="68"/>
      <c r="CRH359" s="68"/>
      <c r="CRI359" s="68"/>
      <c r="CRJ359" s="68"/>
      <c r="CRK359" s="68"/>
      <c r="CRL359" s="68"/>
      <c r="CRM359" s="68"/>
      <c r="CRN359" s="68"/>
      <c r="CRO359" s="68"/>
      <c r="CRP359" s="68"/>
      <c r="CRQ359" s="68"/>
      <c r="CRR359" s="68"/>
      <c r="CRS359" s="68"/>
      <c r="CRT359" s="68"/>
      <c r="CRU359" s="68"/>
      <c r="CRV359" s="68"/>
      <c r="CRW359" s="68"/>
      <c r="CRX359" s="68"/>
      <c r="CRY359" s="68"/>
      <c r="CRZ359" s="68"/>
      <c r="CSA359" s="68"/>
      <c r="CSB359" s="68"/>
      <c r="CSC359" s="68"/>
      <c r="CSD359" s="68"/>
      <c r="CSE359" s="68"/>
      <c r="CSF359" s="68"/>
      <c r="CSG359" s="68"/>
      <c r="CSH359" s="68"/>
      <c r="CSI359" s="68"/>
      <c r="CSJ359" s="68"/>
      <c r="CSK359" s="68"/>
      <c r="CSL359" s="68"/>
      <c r="CSM359" s="68"/>
      <c r="CSN359" s="68"/>
      <c r="CSO359" s="68"/>
      <c r="CSP359" s="68"/>
      <c r="CSQ359" s="68"/>
      <c r="CSR359" s="68"/>
      <c r="CSS359" s="68"/>
      <c r="CST359" s="68"/>
      <c r="CSU359" s="68"/>
      <c r="CSV359" s="68"/>
      <c r="CSW359" s="68"/>
      <c r="CSX359" s="68"/>
      <c r="CSY359" s="68"/>
      <c r="CSZ359" s="68"/>
      <c r="CTA359" s="68"/>
      <c r="CTB359" s="68"/>
      <c r="CTC359" s="68"/>
      <c r="CTD359" s="68"/>
      <c r="CTE359" s="68"/>
      <c r="CTF359" s="68"/>
      <c r="CTG359" s="68"/>
      <c r="CTH359" s="68"/>
      <c r="CTI359" s="68"/>
      <c r="CTJ359" s="68"/>
      <c r="CTK359" s="68"/>
      <c r="CTL359" s="68"/>
      <c r="CTM359" s="68"/>
      <c r="CTN359" s="68"/>
      <c r="CTO359" s="68"/>
      <c r="CTP359" s="68"/>
      <c r="CTQ359" s="68"/>
      <c r="CTR359" s="68"/>
      <c r="CTS359" s="68"/>
      <c r="CTT359" s="68"/>
      <c r="CTU359" s="68"/>
      <c r="CTV359" s="68"/>
      <c r="CTW359" s="68"/>
      <c r="CTX359" s="68"/>
      <c r="CTY359" s="68"/>
      <c r="CTZ359" s="68"/>
      <c r="CUA359" s="68"/>
      <c r="CUB359" s="68"/>
      <c r="CUC359" s="68"/>
      <c r="CUD359" s="68"/>
      <c r="CUE359" s="68"/>
      <c r="CUF359" s="68"/>
      <c r="CUG359" s="68"/>
      <c r="CUH359" s="68"/>
      <c r="CUI359" s="68"/>
      <c r="CUJ359" s="68"/>
      <c r="CUK359" s="68"/>
      <c r="CUL359" s="68"/>
      <c r="CUM359" s="68"/>
      <c r="CUN359" s="68"/>
      <c r="CUO359" s="68"/>
      <c r="CUP359" s="68"/>
      <c r="CUQ359" s="68"/>
      <c r="CUR359" s="68"/>
      <c r="CUS359" s="68"/>
      <c r="CUT359" s="68"/>
      <c r="CUU359" s="68"/>
      <c r="CUV359" s="68"/>
      <c r="CUW359" s="68"/>
      <c r="CUX359" s="68"/>
      <c r="CUY359" s="68"/>
      <c r="CUZ359" s="68"/>
      <c r="CVA359" s="68"/>
      <c r="CVB359" s="68"/>
      <c r="CVC359" s="68"/>
      <c r="CVD359" s="68"/>
      <c r="CVE359" s="68"/>
      <c r="CVF359" s="68"/>
      <c r="CVG359" s="68"/>
      <c r="CVH359" s="68"/>
      <c r="CVI359" s="68"/>
      <c r="CVJ359" s="68"/>
      <c r="CVK359" s="68"/>
      <c r="CVL359" s="68"/>
      <c r="CVM359" s="68"/>
      <c r="CVN359" s="68"/>
      <c r="CVO359" s="68"/>
      <c r="CVP359" s="68"/>
      <c r="CVQ359" s="68"/>
      <c r="CVR359" s="68"/>
      <c r="CVS359" s="68"/>
      <c r="CVT359" s="68"/>
      <c r="CVU359" s="68"/>
      <c r="CVV359" s="68"/>
      <c r="CVW359" s="68"/>
      <c r="CVX359" s="68"/>
      <c r="CVY359" s="68"/>
      <c r="CVZ359" s="68"/>
      <c r="CWA359" s="68"/>
      <c r="CWB359" s="68"/>
      <c r="CWC359" s="68"/>
      <c r="CWD359" s="68"/>
      <c r="CWE359" s="68"/>
      <c r="CWF359" s="68"/>
      <c r="CWG359" s="68"/>
      <c r="CWH359" s="68"/>
      <c r="CWI359" s="68"/>
      <c r="CWJ359" s="68"/>
      <c r="CWK359" s="68"/>
      <c r="CWL359" s="68"/>
      <c r="CWM359" s="68"/>
      <c r="CWN359" s="68"/>
      <c r="CWO359" s="68"/>
      <c r="CWP359" s="68"/>
      <c r="CWQ359" s="68"/>
      <c r="CWR359" s="68"/>
      <c r="CWS359" s="68"/>
      <c r="CWT359" s="68"/>
      <c r="CWU359" s="68"/>
      <c r="CWV359" s="68"/>
      <c r="CWW359" s="68"/>
      <c r="CWX359" s="68"/>
      <c r="CWY359" s="68"/>
      <c r="CWZ359" s="68"/>
      <c r="CXA359" s="68"/>
      <c r="CXB359" s="68"/>
      <c r="CXC359" s="68"/>
      <c r="CXD359" s="68"/>
      <c r="CXE359" s="68"/>
      <c r="CXF359" s="68"/>
      <c r="CXG359" s="68"/>
      <c r="CXH359" s="68"/>
      <c r="CXI359" s="68"/>
      <c r="CXJ359" s="68"/>
      <c r="CXK359" s="68"/>
      <c r="CXL359" s="68"/>
      <c r="CXM359" s="68"/>
      <c r="CXN359" s="68"/>
      <c r="CXO359" s="68"/>
      <c r="CXP359" s="68"/>
      <c r="CXQ359" s="68"/>
      <c r="CXR359" s="68"/>
      <c r="CXS359" s="68"/>
      <c r="CXT359" s="68"/>
      <c r="CXU359" s="68"/>
      <c r="CXV359" s="68"/>
      <c r="CXW359" s="68"/>
      <c r="CXX359" s="68"/>
      <c r="CXY359" s="68"/>
      <c r="CXZ359" s="68"/>
      <c r="CYA359" s="68"/>
      <c r="CYB359" s="68"/>
      <c r="CYC359" s="68"/>
      <c r="CYD359" s="68"/>
      <c r="CYE359" s="68"/>
      <c r="CYF359" s="68"/>
      <c r="CYG359" s="68"/>
      <c r="CYH359" s="68"/>
      <c r="CYI359" s="68"/>
      <c r="CYJ359" s="68"/>
      <c r="CYK359" s="68"/>
      <c r="CYL359" s="68"/>
      <c r="CYM359" s="68"/>
      <c r="CYN359" s="68"/>
      <c r="CYO359" s="68"/>
      <c r="CYP359" s="68"/>
      <c r="CYQ359" s="68"/>
      <c r="CYR359" s="68"/>
      <c r="CYS359" s="68"/>
      <c r="CYT359" s="68"/>
      <c r="CYU359" s="68"/>
      <c r="CYV359" s="68"/>
      <c r="CYW359" s="68"/>
      <c r="CYX359" s="68"/>
      <c r="CYY359" s="68"/>
      <c r="CYZ359" s="68"/>
      <c r="CZA359" s="68"/>
      <c r="CZB359" s="68"/>
      <c r="CZC359" s="68"/>
      <c r="CZD359" s="68"/>
      <c r="CZE359" s="68"/>
      <c r="CZF359" s="68"/>
      <c r="CZG359" s="68"/>
      <c r="CZH359" s="68"/>
      <c r="CZI359" s="68"/>
      <c r="CZJ359" s="68"/>
      <c r="CZK359" s="68"/>
      <c r="CZL359" s="68"/>
      <c r="CZM359" s="68"/>
      <c r="CZN359" s="68"/>
      <c r="CZO359" s="68"/>
      <c r="CZP359" s="68"/>
      <c r="CZQ359" s="68"/>
      <c r="CZR359" s="68"/>
      <c r="CZS359" s="68"/>
      <c r="CZT359" s="68"/>
      <c r="CZU359" s="68"/>
      <c r="CZV359" s="68"/>
      <c r="CZW359" s="68"/>
      <c r="CZX359" s="68"/>
      <c r="CZY359" s="68"/>
      <c r="CZZ359" s="68"/>
      <c r="DAA359" s="68"/>
      <c r="DAB359" s="68"/>
      <c r="DAC359" s="68"/>
      <c r="DAD359" s="68"/>
      <c r="DAE359" s="68"/>
      <c r="DAF359" s="68"/>
      <c r="DAG359" s="68"/>
      <c r="DAH359" s="68"/>
      <c r="DAI359" s="68"/>
      <c r="DAJ359" s="68"/>
      <c r="DAK359" s="68"/>
      <c r="DAL359" s="68"/>
      <c r="DAM359" s="68"/>
      <c r="DAN359" s="68"/>
      <c r="DAO359" s="68"/>
      <c r="DAP359" s="68"/>
      <c r="DAQ359" s="68"/>
      <c r="DAR359" s="68"/>
      <c r="DAS359" s="68"/>
      <c r="DAT359" s="68"/>
      <c r="DAU359" s="68"/>
      <c r="DAV359" s="68"/>
      <c r="DAW359" s="68"/>
      <c r="DAX359" s="68"/>
      <c r="DAY359" s="68"/>
      <c r="DAZ359" s="68"/>
      <c r="DBA359" s="68"/>
      <c r="DBB359" s="68"/>
      <c r="DBC359" s="68"/>
      <c r="DBD359" s="68"/>
      <c r="DBE359" s="68"/>
      <c r="DBF359" s="68"/>
      <c r="DBG359" s="68"/>
      <c r="DBH359" s="68"/>
      <c r="DBI359" s="68"/>
      <c r="DBJ359" s="68"/>
      <c r="DBK359" s="68"/>
      <c r="DBL359" s="68"/>
      <c r="DBM359" s="68"/>
      <c r="DBN359" s="68"/>
      <c r="DBO359" s="68"/>
      <c r="DBP359" s="68"/>
      <c r="DBQ359" s="68"/>
      <c r="DBR359" s="68"/>
      <c r="DBS359" s="68"/>
      <c r="DBT359" s="68"/>
      <c r="DBU359" s="68"/>
      <c r="DBV359" s="68"/>
      <c r="DBW359" s="68"/>
      <c r="DBX359" s="68"/>
      <c r="DBY359" s="68"/>
      <c r="DBZ359" s="68"/>
      <c r="DCA359" s="68"/>
      <c r="DCB359" s="68"/>
      <c r="DCC359" s="68"/>
      <c r="DCD359" s="68"/>
      <c r="DCE359" s="68"/>
      <c r="DCF359" s="68"/>
      <c r="DCG359" s="68"/>
      <c r="DCH359" s="68"/>
      <c r="DCI359" s="68"/>
      <c r="DCJ359" s="68"/>
      <c r="DCK359" s="68"/>
      <c r="DCL359" s="68"/>
      <c r="DCM359" s="68"/>
      <c r="DCN359" s="68"/>
      <c r="DCO359" s="68"/>
      <c r="DCP359" s="68"/>
      <c r="DCQ359" s="68"/>
      <c r="DCR359" s="68"/>
      <c r="DCS359" s="68"/>
      <c r="DCT359" s="68"/>
      <c r="DCU359" s="68"/>
      <c r="DCV359" s="68"/>
      <c r="DCW359" s="68"/>
      <c r="DCX359" s="68"/>
      <c r="DCY359" s="68"/>
      <c r="DCZ359" s="68"/>
      <c r="DDA359" s="68"/>
      <c r="DDB359" s="68"/>
      <c r="DDC359" s="68"/>
      <c r="DDD359" s="68"/>
      <c r="DDE359" s="68"/>
      <c r="DDF359" s="68"/>
      <c r="DDG359" s="68"/>
      <c r="DDH359" s="68"/>
      <c r="DDI359" s="68"/>
      <c r="DDJ359" s="68"/>
      <c r="DDK359" s="68"/>
      <c r="DDL359" s="68"/>
      <c r="DDM359" s="68"/>
      <c r="DDN359" s="68"/>
      <c r="DDO359" s="68"/>
      <c r="DDP359" s="68"/>
      <c r="DDQ359" s="68"/>
      <c r="DDR359" s="68"/>
      <c r="DDS359" s="68"/>
      <c r="DDT359" s="68"/>
      <c r="DDU359" s="68"/>
      <c r="DDV359" s="68"/>
      <c r="DDW359" s="68"/>
      <c r="DDX359" s="68"/>
      <c r="DDY359" s="68"/>
      <c r="DDZ359" s="68"/>
      <c r="DEA359" s="68"/>
      <c r="DEB359" s="68"/>
      <c r="DEC359" s="68"/>
      <c r="DED359" s="68"/>
      <c r="DEE359" s="68"/>
      <c r="DEF359" s="68"/>
      <c r="DEG359" s="68"/>
      <c r="DEH359" s="68"/>
      <c r="DEI359" s="68"/>
      <c r="DEJ359" s="68"/>
      <c r="DEK359" s="68"/>
      <c r="DEL359" s="68"/>
      <c r="DEM359" s="68"/>
      <c r="DEN359" s="68"/>
      <c r="DEO359" s="68"/>
      <c r="DEP359" s="68"/>
      <c r="DEQ359" s="68"/>
      <c r="DER359" s="68"/>
      <c r="DES359" s="68"/>
      <c r="DET359" s="68"/>
      <c r="DEU359" s="68"/>
      <c r="DEV359" s="68"/>
      <c r="DEW359" s="68"/>
      <c r="DEX359" s="68"/>
      <c r="DEY359" s="68"/>
      <c r="DEZ359" s="68"/>
      <c r="DFA359" s="68"/>
      <c r="DFB359" s="68"/>
      <c r="DFC359" s="68"/>
      <c r="DFD359" s="68"/>
      <c r="DFE359" s="68"/>
      <c r="DFF359" s="68"/>
      <c r="DFG359" s="68"/>
      <c r="DFH359" s="68"/>
      <c r="DFI359" s="68"/>
      <c r="DFJ359" s="68"/>
      <c r="DFK359" s="68"/>
      <c r="DFL359" s="68"/>
      <c r="DFM359" s="68"/>
      <c r="DFN359" s="68"/>
      <c r="DFO359" s="68"/>
      <c r="DFP359" s="68"/>
      <c r="DFQ359" s="68"/>
      <c r="DFR359" s="68"/>
      <c r="DFS359" s="68"/>
      <c r="DFT359" s="68"/>
      <c r="DFU359" s="68"/>
      <c r="DFV359" s="68"/>
      <c r="DFW359" s="68"/>
      <c r="DFX359" s="68"/>
      <c r="DFY359" s="68"/>
      <c r="DFZ359" s="68"/>
      <c r="DGA359" s="68"/>
      <c r="DGB359" s="68"/>
      <c r="DGC359" s="68"/>
      <c r="DGD359" s="68"/>
      <c r="DGE359" s="68"/>
      <c r="DGF359" s="68"/>
      <c r="DGG359" s="68"/>
      <c r="DGH359" s="68"/>
      <c r="DGI359" s="68"/>
      <c r="DGJ359" s="68"/>
      <c r="DGK359" s="68"/>
      <c r="DGL359" s="68"/>
      <c r="DGM359" s="68"/>
      <c r="DGN359" s="68"/>
      <c r="DGO359" s="68"/>
      <c r="DGP359" s="68"/>
      <c r="DGQ359" s="68"/>
      <c r="DGR359" s="68"/>
      <c r="DGS359" s="68"/>
      <c r="DGT359" s="68"/>
      <c r="DGU359" s="68"/>
      <c r="DGV359" s="68"/>
      <c r="DGW359" s="68"/>
      <c r="DGX359" s="68"/>
      <c r="DGY359" s="68"/>
      <c r="DGZ359" s="68"/>
      <c r="DHA359" s="68"/>
      <c r="DHB359" s="68"/>
      <c r="DHC359" s="68"/>
      <c r="DHD359" s="68"/>
      <c r="DHE359" s="68"/>
      <c r="DHF359" s="68"/>
      <c r="DHG359" s="68"/>
      <c r="DHH359" s="68"/>
      <c r="DHI359" s="68"/>
      <c r="DHJ359" s="68"/>
      <c r="DHK359" s="68"/>
      <c r="DHL359" s="68"/>
      <c r="DHM359" s="68"/>
      <c r="DHN359" s="68"/>
      <c r="DHO359" s="68"/>
      <c r="DHP359" s="68"/>
      <c r="DHQ359" s="68"/>
      <c r="DHR359" s="68"/>
      <c r="DHS359" s="68"/>
      <c r="DHT359" s="68"/>
      <c r="DHU359" s="68"/>
      <c r="DHV359" s="68"/>
      <c r="DHW359" s="68"/>
      <c r="DHX359" s="68"/>
      <c r="DHY359" s="68"/>
      <c r="DHZ359" s="68"/>
      <c r="DIA359" s="68"/>
      <c r="DIB359" s="68"/>
      <c r="DIC359" s="68"/>
      <c r="DID359" s="68"/>
      <c r="DIE359" s="68"/>
      <c r="DIF359" s="68"/>
      <c r="DIG359" s="68"/>
      <c r="DIH359" s="68"/>
      <c r="DII359" s="68"/>
      <c r="DIJ359" s="68"/>
      <c r="DIK359" s="68"/>
      <c r="DIL359" s="68"/>
      <c r="DIM359" s="68"/>
      <c r="DIN359" s="68"/>
      <c r="DIO359" s="68"/>
      <c r="DIP359" s="68"/>
      <c r="DIQ359" s="68"/>
      <c r="DIR359" s="68"/>
      <c r="DIS359" s="68"/>
      <c r="DIT359" s="68"/>
      <c r="DIU359" s="68"/>
      <c r="DIV359" s="68"/>
      <c r="DIW359" s="68"/>
      <c r="DIX359" s="68"/>
      <c r="DIY359" s="68"/>
      <c r="DIZ359" s="68"/>
      <c r="DJA359" s="68"/>
      <c r="DJB359" s="68"/>
      <c r="DJC359" s="68"/>
      <c r="DJD359" s="68"/>
      <c r="DJE359" s="68"/>
      <c r="DJF359" s="68"/>
      <c r="DJG359" s="68"/>
      <c r="DJH359" s="68"/>
      <c r="DJI359" s="68"/>
      <c r="DJJ359" s="68"/>
      <c r="DJK359" s="68"/>
      <c r="DJL359" s="68"/>
      <c r="DJM359" s="68"/>
      <c r="DJN359" s="68"/>
      <c r="DJO359" s="68"/>
      <c r="DJP359" s="68"/>
      <c r="DJQ359" s="68"/>
      <c r="DJR359" s="68"/>
      <c r="DJS359" s="68"/>
      <c r="DJT359" s="68"/>
      <c r="DJU359" s="68"/>
      <c r="DJV359" s="68"/>
      <c r="DJW359" s="68"/>
      <c r="DJX359" s="68"/>
      <c r="DJY359" s="68"/>
      <c r="DJZ359" s="68"/>
      <c r="DKA359" s="68"/>
      <c r="DKB359" s="68"/>
      <c r="DKC359" s="68"/>
      <c r="DKD359" s="68"/>
      <c r="DKE359" s="68"/>
      <c r="DKF359" s="68"/>
      <c r="DKG359" s="68"/>
      <c r="DKH359" s="68"/>
      <c r="DKI359" s="68"/>
      <c r="DKJ359" s="68"/>
      <c r="DKK359" s="68"/>
      <c r="DKL359" s="68"/>
      <c r="DKM359" s="68"/>
      <c r="DKN359" s="68"/>
      <c r="DKO359" s="68"/>
      <c r="DKP359" s="68"/>
      <c r="DKQ359" s="68"/>
      <c r="DKR359" s="68"/>
      <c r="DKS359" s="68"/>
      <c r="DKT359" s="68"/>
      <c r="DKU359" s="68"/>
      <c r="DKV359" s="68"/>
      <c r="DKW359" s="68"/>
      <c r="DKX359" s="68"/>
      <c r="DKY359" s="68"/>
      <c r="DKZ359" s="68"/>
      <c r="DLA359" s="68"/>
      <c r="DLB359" s="68"/>
      <c r="DLC359" s="68"/>
      <c r="DLD359" s="68"/>
      <c r="DLE359" s="68"/>
      <c r="DLF359" s="68"/>
      <c r="DLG359" s="68"/>
      <c r="DLH359" s="68"/>
      <c r="DLI359" s="68"/>
      <c r="DLJ359" s="68"/>
      <c r="DLK359" s="68"/>
      <c r="DLL359" s="68"/>
      <c r="DLM359" s="68"/>
      <c r="DLN359" s="68"/>
      <c r="DLO359" s="68"/>
      <c r="DLP359" s="68"/>
      <c r="DLQ359" s="68"/>
      <c r="DLR359" s="68"/>
      <c r="DLS359" s="68"/>
      <c r="DLT359" s="68"/>
      <c r="DLU359" s="68"/>
      <c r="DLV359" s="68"/>
      <c r="DLW359" s="68"/>
      <c r="DLX359" s="68"/>
      <c r="DLY359" s="68"/>
      <c r="DLZ359" s="68"/>
      <c r="DMA359" s="68"/>
      <c r="DMB359" s="68"/>
      <c r="DMC359" s="68"/>
      <c r="DMD359" s="68"/>
      <c r="DME359" s="68"/>
      <c r="DMF359" s="68"/>
      <c r="DMG359" s="68"/>
      <c r="DMH359" s="68"/>
      <c r="DMI359" s="68"/>
      <c r="DMJ359" s="68"/>
      <c r="DMK359" s="68"/>
      <c r="DML359" s="68"/>
      <c r="DMM359" s="68"/>
      <c r="DMN359" s="68"/>
      <c r="DMO359" s="68"/>
      <c r="DMP359" s="68"/>
      <c r="DMQ359" s="68"/>
      <c r="DMR359" s="68"/>
      <c r="DMS359" s="68"/>
      <c r="DMT359" s="68"/>
      <c r="DMU359" s="68"/>
      <c r="DMV359" s="68"/>
      <c r="DMW359" s="68"/>
      <c r="DMX359" s="68"/>
      <c r="DMY359" s="68"/>
      <c r="DMZ359" s="68"/>
      <c r="DNA359" s="68"/>
      <c r="DNB359" s="68"/>
      <c r="DNC359" s="68"/>
      <c r="DND359" s="68"/>
      <c r="DNE359" s="68"/>
      <c r="DNF359" s="68"/>
      <c r="DNG359" s="68"/>
      <c r="DNH359" s="68"/>
      <c r="DNI359" s="68"/>
      <c r="DNJ359" s="68"/>
      <c r="DNK359" s="68"/>
      <c r="DNL359" s="68"/>
      <c r="DNM359" s="68"/>
      <c r="DNN359" s="68"/>
      <c r="DNO359" s="68"/>
      <c r="DNP359" s="68"/>
      <c r="DNQ359" s="68"/>
      <c r="DNR359" s="68"/>
      <c r="DNS359" s="68"/>
      <c r="DNT359" s="68"/>
      <c r="DNU359" s="68"/>
      <c r="DNV359" s="68"/>
      <c r="DNW359" s="68"/>
      <c r="DNX359" s="68"/>
      <c r="DNY359" s="68"/>
      <c r="DNZ359" s="68"/>
      <c r="DOA359" s="68"/>
      <c r="DOB359" s="68"/>
      <c r="DOC359" s="68"/>
      <c r="DOD359" s="68"/>
      <c r="DOE359" s="68"/>
      <c r="DOF359" s="68"/>
      <c r="DOG359" s="68"/>
      <c r="DOH359" s="68"/>
      <c r="DOI359" s="68"/>
      <c r="DOJ359" s="68"/>
      <c r="DOK359" s="68"/>
      <c r="DOL359" s="68"/>
      <c r="DOM359" s="68"/>
      <c r="DON359" s="68"/>
      <c r="DOO359" s="68"/>
      <c r="DOP359" s="68"/>
      <c r="DOQ359" s="68"/>
      <c r="DOR359" s="68"/>
      <c r="DOS359" s="68"/>
      <c r="DOT359" s="68"/>
      <c r="DOU359" s="68"/>
      <c r="DOV359" s="68"/>
      <c r="DOW359" s="68"/>
      <c r="DOX359" s="68"/>
      <c r="DOY359" s="68"/>
      <c r="DOZ359" s="68"/>
      <c r="DPA359" s="68"/>
      <c r="DPB359" s="68"/>
      <c r="DPC359" s="68"/>
      <c r="DPD359" s="68"/>
      <c r="DPE359" s="68"/>
      <c r="DPF359" s="68"/>
      <c r="DPG359" s="68"/>
      <c r="DPH359" s="68"/>
      <c r="DPI359" s="68"/>
      <c r="DPJ359" s="68"/>
      <c r="DPK359" s="68"/>
      <c r="DPL359" s="68"/>
      <c r="DPM359" s="68"/>
      <c r="DPN359" s="68"/>
      <c r="DPO359" s="68"/>
      <c r="DPP359" s="68"/>
      <c r="DPQ359" s="68"/>
      <c r="DPR359" s="68"/>
      <c r="DPS359" s="68"/>
      <c r="DPT359" s="68"/>
      <c r="DPU359" s="68"/>
      <c r="DPV359" s="68"/>
      <c r="DPW359" s="68"/>
      <c r="DPX359" s="68"/>
      <c r="DPY359" s="68"/>
      <c r="DPZ359" s="68"/>
      <c r="DQA359" s="68"/>
      <c r="DQB359" s="68"/>
      <c r="DQC359" s="68"/>
      <c r="DQD359" s="68"/>
      <c r="DQE359" s="68"/>
      <c r="DQF359" s="68"/>
      <c r="DQG359" s="68"/>
      <c r="DQH359" s="68"/>
      <c r="DQI359" s="68"/>
      <c r="DQJ359" s="68"/>
      <c r="DQK359" s="68"/>
      <c r="DQL359" s="68"/>
      <c r="DQM359" s="68"/>
      <c r="DQN359" s="68"/>
      <c r="DQO359" s="68"/>
      <c r="DQP359" s="68"/>
      <c r="DQQ359" s="68"/>
      <c r="DQR359" s="68"/>
      <c r="DQS359" s="68"/>
      <c r="DQT359" s="68"/>
      <c r="DQU359" s="68"/>
      <c r="DQV359" s="68"/>
      <c r="DQW359" s="68"/>
      <c r="DQX359" s="68"/>
      <c r="DQY359" s="68"/>
      <c r="DQZ359" s="68"/>
      <c r="DRA359" s="68"/>
      <c r="DRB359" s="68"/>
      <c r="DRC359" s="68"/>
      <c r="DRD359" s="68"/>
      <c r="DRE359" s="68"/>
      <c r="DRF359" s="68"/>
      <c r="DRG359" s="68"/>
      <c r="DRH359" s="68"/>
      <c r="DRI359" s="68"/>
      <c r="DRJ359" s="68"/>
      <c r="DRK359" s="68"/>
      <c r="DRL359" s="68"/>
      <c r="DRM359" s="68"/>
      <c r="DRN359" s="68"/>
      <c r="DRO359" s="68"/>
      <c r="DRP359" s="68"/>
      <c r="DRQ359" s="68"/>
      <c r="DRR359" s="68"/>
      <c r="DRS359" s="68"/>
      <c r="DRT359" s="68"/>
      <c r="DRU359" s="68"/>
      <c r="DRV359" s="68"/>
      <c r="DRW359" s="68"/>
      <c r="DRX359" s="68"/>
      <c r="DRY359" s="68"/>
      <c r="DRZ359" s="68"/>
      <c r="DSA359" s="68"/>
      <c r="DSB359" s="68"/>
      <c r="DSC359" s="68"/>
      <c r="DSD359" s="68"/>
      <c r="DSE359" s="68"/>
      <c r="DSF359" s="68"/>
      <c r="DSG359" s="68"/>
      <c r="DSH359" s="68"/>
      <c r="DSI359" s="68"/>
      <c r="DSJ359" s="68"/>
      <c r="DSK359" s="68"/>
      <c r="DSL359" s="68"/>
      <c r="DSM359" s="68"/>
      <c r="DSN359" s="68"/>
      <c r="DSO359" s="68"/>
      <c r="DSP359" s="68"/>
      <c r="DSQ359" s="68"/>
      <c r="DSR359" s="68"/>
      <c r="DSS359" s="68"/>
      <c r="DST359" s="68"/>
      <c r="DSU359" s="68"/>
      <c r="DSV359" s="68"/>
      <c r="DSW359" s="68"/>
      <c r="DSX359" s="68"/>
      <c r="DSY359" s="68"/>
      <c r="DSZ359" s="68"/>
      <c r="DTA359" s="68"/>
      <c r="DTB359" s="68"/>
      <c r="DTC359" s="68"/>
      <c r="DTD359" s="68"/>
      <c r="DTE359" s="68"/>
      <c r="DTF359" s="68"/>
      <c r="DTG359" s="68"/>
      <c r="DTH359" s="68"/>
      <c r="DTI359" s="68"/>
      <c r="DTJ359" s="68"/>
      <c r="DTK359" s="68"/>
      <c r="DTL359" s="68"/>
      <c r="DTM359" s="68"/>
      <c r="DTN359" s="68"/>
      <c r="DTO359" s="68"/>
      <c r="DTP359" s="68"/>
      <c r="DTQ359" s="68"/>
      <c r="DTR359" s="68"/>
      <c r="DTS359" s="68"/>
      <c r="DTT359" s="68"/>
      <c r="DTU359" s="68"/>
      <c r="DTV359" s="68"/>
      <c r="DTW359" s="68"/>
      <c r="DTX359" s="68"/>
      <c r="DTY359" s="68"/>
      <c r="DTZ359" s="68"/>
      <c r="DUA359" s="68"/>
      <c r="DUB359" s="68"/>
      <c r="DUC359" s="68"/>
      <c r="DUD359" s="68"/>
      <c r="DUE359" s="68"/>
      <c r="DUF359" s="68"/>
      <c r="DUG359" s="68"/>
      <c r="DUH359" s="68"/>
      <c r="DUI359" s="68"/>
      <c r="DUJ359" s="68"/>
      <c r="DUK359" s="68"/>
      <c r="DUL359" s="68"/>
      <c r="DUM359" s="68"/>
      <c r="DUN359" s="68"/>
      <c r="DUO359" s="68"/>
      <c r="DUP359" s="68"/>
      <c r="DUQ359" s="68"/>
      <c r="DUR359" s="68"/>
      <c r="DUS359" s="68"/>
      <c r="DUT359" s="68"/>
      <c r="DUU359" s="68"/>
      <c r="DUV359" s="68"/>
      <c r="DUW359" s="68"/>
      <c r="DUX359" s="68"/>
      <c r="DUY359" s="68"/>
      <c r="DUZ359" s="68"/>
      <c r="DVA359" s="68"/>
      <c r="DVB359" s="68"/>
      <c r="DVC359" s="68"/>
      <c r="DVD359" s="68"/>
      <c r="DVE359" s="68"/>
      <c r="DVF359" s="68"/>
      <c r="DVG359" s="68"/>
      <c r="DVH359" s="68"/>
      <c r="DVI359" s="68"/>
      <c r="DVJ359" s="68"/>
      <c r="DVK359" s="68"/>
      <c r="DVL359" s="68"/>
      <c r="DVM359" s="68"/>
      <c r="DVN359" s="68"/>
      <c r="DVO359" s="68"/>
      <c r="DVP359" s="68"/>
      <c r="DVQ359" s="68"/>
      <c r="DVR359" s="68"/>
      <c r="DVS359" s="68"/>
      <c r="DVT359" s="68"/>
      <c r="DVU359" s="68"/>
      <c r="DVV359" s="68"/>
      <c r="DVW359" s="68"/>
      <c r="DVX359" s="68"/>
      <c r="DVY359" s="68"/>
      <c r="DVZ359" s="68"/>
      <c r="DWA359" s="68"/>
      <c r="DWB359" s="68"/>
      <c r="DWC359" s="68"/>
      <c r="DWD359" s="68"/>
      <c r="DWE359" s="68"/>
      <c r="DWF359" s="68"/>
      <c r="DWG359" s="68"/>
      <c r="DWH359" s="68"/>
      <c r="DWI359" s="68"/>
      <c r="DWJ359" s="68"/>
      <c r="DWK359" s="68"/>
      <c r="DWL359" s="68"/>
      <c r="DWM359" s="68"/>
      <c r="DWN359" s="68"/>
      <c r="DWO359" s="68"/>
      <c r="DWP359" s="68"/>
      <c r="DWQ359" s="68"/>
      <c r="DWR359" s="68"/>
      <c r="DWS359" s="68"/>
      <c r="DWT359" s="68"/>
      <c r="DWU359" s="68"/>
      <c r="DWV359" s="68"/>
      <c r="DWW359" s="68"/>
      <c r="DWX359" s="68"/>
      <c r="DWY359" s="68"/>
      <c r="DWZ359" s="68"/>
      <c r="DXA359" s="68"/>
      <c r="DXB359" s="68"/>
      <c r="DXC359" s="68"/>
      <c r="DXD359" s="68"/>
      <c r="DXE359" s="68"/>
      <c r="DXF359" s="68"/>
      <c r="DXG359" s="68"/>
      <c r="DXH359" s="68"/>
      <c r="DXI359" s="68"/>
      <c r="DXJ359" s="68"/>
      <c r="DXK359" s="68"/>
      <c r="DXL359" s="68"/>
      <c r="DXM359" s="68"/>
      <c r="DXN359" s="68"/>
      <c r="DXO359" s="68"/>
      <c r="DXP359" s="68"/>
      <c r="DXQ359" s="68"/>
      <c r="DXR359" s="68"/>
      <c r="DXS359" s="68"/>
      <c r="DXT359" s="68"/>
      <c r="DXU359" s="68"/>
      <c r="DXV359" s="68"/>
      <c r="DXW359" s="68"/>
      <c r="DXX359" s="68"/>
      <c r="DXY359" s="68"/>
      <c r="DXZ359" s="68"/>
      <c r="DYA359" s="68"/>
      <c r="DYB359" s="68"/>
      <c r="DYC359" s="68"/>
      <c r="DYD359" s="68"/>
      <c r="DYE359" s="68"/>
      <c r="DYF359" s="68"/>
      <c r="DYG359" s="68"/>
      <c r="DYH359" s="68"/>
      <c r="DYI359" s="68"/>
      <c r="DYJ359" s="68"/>
      <c r="DYK359" s="68"/>
      <c r="DYL359" s="68"/>
      <c r="DYM359" s="68"/>
      <c r="DYN359" s="68"/>
      <c r="DYO359" s="68"/>
      <c r="DYP359" s="68"/>
      <c r="DYQ359" s="68"/>
      <c r="DYR359" s="68"/>
      <c r="DYS359" s="68"/>
      <c r="DYT359" s="68"/>
      <c r="DYU359" s="68"/>
      <c r="DYV359" s="68"/>
      <c r="DYW359" s="68"/>
      <c r="DYX359" s="68"/>
      <c r="DYY359" s="68"/>
      <c r="DYZ359" s="68"/>
      <c r="DZA359" s="68"/>
      <c r="DZB359" s="68"/>
      <c r="DZC359" s="68"/>
      <c r="DZD359" s="68"/>
      <c r="DZE359" s="68"/>
      <c r="DZF359" s="68"/>
      <c r="DZG359" s="68"/>
      <c r="DZH359" s="68"/>
      <c r="DZI359" s="68"/>
      <c r="DZJ359" s="68"/>
      <c r="DZK359" s="68"/>
      <c r="DZL359" s="68"/>
      <c r="DZM359" s="68"/>
      <c r="DZN359" s="68"/>
      <c r="DZO359" s="68"/>
      <c r="DZP359" s="68"/>
      <c r="DZQ359" s="68"/>
      <c r="DZR359" s="68"/>
      <c r="DZS359" s="68"/>
      <c r="DZT359" s="68"/>
      <c r="DZU359" s="68"/>
      <c r="DZV359" s="68"/>
      <c r="DZW359" s="68"/>
      <c r="DZX359" s="68"/>
      <c r="DZY359" s="68"/>
      <c r="DZZ359" s="68"/>
      <c r="EAA359" s="68"/>
      <c r="EAB359" s="68"/>
      <c r="EAC359" s="68"/>
      <c r="EAD359" s="68"/>
      <c r="EAE359" s="68"/>
      <c r="EAF359" s="68"/>
      <c r="EAG359" s="68"/>
      <c r="EAH359" s="68"/>
      <c r="EAI359" s="68"/>
      <c r="EAJ359" s="68"/>
      <c r="EAK359" s="68"/>
      <c r="EAL359" s="68"/>
      <c r="EAM359" s="68"/>
      <c r="EAN359" s="68"/>
      <c r="EAO359" s="68"/>
      <c r="EAP359" s="68"/>
      <c r="EAQ359" s="68"/>
      <c r="EAR359" s="68"/>
      <c r="EAS359" s="68"/>
      <c r="EAT359" s="68"/>
      <c r="EAU359" s="68"/>
      <c r="EAV359" s="68"/>
      <c r="EAW359" s="68"/>
      <c r="EAX359" s="68"/>
      <c r="EAY359" s="68"/>
      <c r="EAZ359" s="68"/>
      <c r="EBA359" s="68"/>
      <c r="EBB359" s="68"/>
      <c r="EBC359" s="68"/>
      <c r="EBD359" s="68"/>
      <c r="EBE359" s="68"/>
      <c r="EBF359" s="68"/>
      <c r="EBG359" s="68"/>
      <c r="EBH359" s="68"/>
      <c r="EBI359" s="68"/>
      <c r="EBJ359" s="68"/>
      <c r="EBK359" s="68"/>
      <c r="EBL359" s="68"/>
      <c r="EBM359" s="68"/>
      <c r="EBN359" s="68"/>
      <c r="EBO359" s="68"/>
      <c r="EBP359" s="68"/>
      <c r="EBQ359" s="68"/>
      <c r="EBR359" s="68"/>
      <c r="EBS359" s="68"/>
      <c r="EBT359" s="68"/>
      <c r="EBU359" s="68"/>
      <c r="EBV359" s="68"/>
      <c r="EBW359" s="68"/>
      <c r="EBX359" s="68"/>
      <c r="EBY359" s="68"/>
      <c r="EBZ359" s="68"/>
      <c r="ECA359" s="68"/>
      <c r="ECB359" s="68"/>
      <c r="ECC359" s="68"/>
      <c r="ECD359" s="68"/>
      <c r="ECE359" s="68"/>
      <c r="ECF359" s="68"/>
      <c r="ECG359" s="68"/>
      <c r="ECH359" s="68"/>
      <c r="ECI359" s="68"/>
      <c r="ECJ359" s="68"/>
      <c r="ECK359" s="68"/>
      <c r="ECL359" s="68"/>
      <c r="ECM359" s="68"/>
      <c r="ECN359" s="68"/>
      <c r="ECO359" s="68"/>
      <c r="ECP359" s="68"/>
      <c r="ECQ359" s="68"/>
      <c r="ECR359" s="68"/>
      <c r="ECS359" s="68"/>
      <c r="ECT359" s="68"/>
      <c r="ECU359" s="68"/>
      <c r="ECV359" s="68"/>
      <c r="ECW359" s="68"/>
      <c r="ECX359" s="68"/>
      <c r="ECY359" s="68"/>
      <c r="ECZ359" s="68"/>
      <c r="EDA359" s="68"/>
      <c r="EDB359" s="68"/>
      <c r="EDC359" s="68"/>
      <c r="EDD359" s="68"/>
      <c r="EDE359" s="68"/>
      <c r="EDF359" s="68"/>
      <c r="EDG359" s="68"/>
      <c r="EDH359" s="68"/>
      <c r="EDI359" s="68"/>
      <c r="EDJ359" s="68"/>
      <c r="EDK359" s="68"/>
      <c r="EDL359" s="68"/>
      <c r="EDM359" s="68"/>
      <c r="EDN359" s="68"/>
      <c r="EDO359" s="68"/>
      <c r="EDP359" s="68"/>
      <c r="EDQ359" s="68"/>
      <c r="EDR359" s="68"/>
      <c r="EDS359" s="68"/>
      <c r="EDT359" s="68"/>
      <c r="EDU359" s="68"/>
      <c r="EDV359" s="68"/>
      <c r="EDW359" s="68"/>
      <c r="EDX359" s="68"/>
      <c r="EDY359" s="68"/>
      <c r="EDZ359" s="68"/>
      <c r="EEA359" s="68"/>
      <c r="EEB359" s="68"/>
      <c r="EEC359" s="68"/>
      <c r="EED359" s="68"/>
      <c r="EEE359" s="68"/>
      <c r="EEF359" s="68"/>
      <c r="EEG359" s="68"/>
      <c r="EEH359" s="68"/>
      <c r="EEI359" s="68"/>
      <c r="EEJ359" s="68"/>
      <c r="EEK359" s="68"/>
      <c r="EEL359" s="68"/>
      <c r="EEM359" s="68"/>
      <c r="EEN359" s="68"/>
      <c r="EEO359" s="68"/>
      <c r="EEP359" s="68"/>
      <c r="EEQ359" s="68"/>
      <c r="EER359" s="68"/>
      <c r="EES359" s="68"/>
      <c r="EET359" s="68"/>
      <c r="EEU359" s="68"/>
      <c r="EEV359" s="68"/>
      <c r="EEW359" s="68"/>
      <c r="EEX359" s="68"/>
      <c r="EEY359" s="68"/>
      <c r="EEZ359" s="68"/>
      <c r="EFA359" s="68"/>
      <c r="EFB359" s="68"/>
      <c r="EFC359" s="68"/>
      <c r="EFD359" s="68"/>
      <c r="EFE359" s="68"/>
      <c r="EFF359" s="68"/>
      <c r="EFG359" s="68"/>
      <c r="EFH359" s="68"/>
      <c r="EFI359" s="68"/>
      <c r="EFJ359" s="68"/>
      <c r="EFK359" s="68"/>
      <c r="EFL359" s="68"/>
      <c r="EFM359" s="68"/>
      <c r="EFN359" s="68"/>
      <c r="EFO359" s="68"/>
      <c r="EFP359" s="68"/>
      <c r="EFQ359" s="68"/>
      <c r="EFR359" s="68"/>
      <c r="EFS359" s="68"/>
      <c r="EFT359" s="68"/>
      <c r="EFU359" s="68"/>
      <c r="EFV359" s="68"/>
      <c r="EFW359" s="68"/>
      <c r="EFX359" s="68"/>
      <c r="EFY359" s="68"/>
      <c r="EFZ359" s="68"/>
      <c r="EGA359" s="68"/>
      <c r="EGB359" s="68"/>
      <c r="EGC359" s="68"/>
      <c r="EGD359" s="68"/>
      <c r="EGE359" s="68"/>
      <c r="EGF359" s="68"/>
      <c r="EGG359" s="68"/>
      <c r="EGH359" s="68"/>
      <c r="EGI359" s="68"/>
      <c r="EGJ359" s="68"/>
      <c r="EGK359" s="68"/>
      <c r="EGL359" s="68"/>
      <c r="EGM359" s="68"/>
      <c r="EGN359" s="68"/>
      <c r="EGO359" s="68"/>
      <c r="EGP359" s="68"/>
      <c r="EGQ359" s="68"/>
      <c r="EGR359" s="68"/>
      <c r="EGS359" s="68"/>
      <c r="EGT359" s="68"/>
      <c r="EGU359" s="68"/>
      <c r="EGV359" s="68"/>
      <c r="EGW359" s="68"/>
      <c r="EGX359" s="68"/>
      <c r="EGY359" s="68"/>
      <c r="EGZ359" s="68"/>
      <c r="EHA359" s="68"/>
      <c r="EHB359" s="68"/>
      <c r="EHC359" s="68"/>
      <c r="EHD359" s="68"/>
      <c r="EHE359" s="68"/>
      <c r="EHF359" s="68"/>
      <c r="EHG359" s="68"/>
      <c r="EHH359" s="68"/>
      <c r="EHI359" s="68"/>
      <c r="EHJ359" s="68"/>
      <c r="EHK359" s="68"/>
      <c r="EHL359" s="68"/>
      <c r="EHM359" s="68"/>
      <c r="EHN359" s="68"/>
      <c r="EHO359" s="68"/>
      <c r="EHP359" s="68"/>
      <c r="EHQ359" s="68"/>
      <c r="EHR359" s="68"/>
      <c r="EHS359" s="68"/>
      <c r="EHT359" s="68"/>
      <c r="EHU359" s="68"/>
      <c r="EHV359" s="68"/>
      <c r="EHW359" s="68"/>
      <c r="EHX359" s="68"/>
      <c r="EHY359" s="68"/>
      <c r="EHZ359" s="68"/>
      <c r="EIA359" s="68"/>
      <c r="EIB359" s="68"/>
      <c r="EIC359" s="68"/>
      <c r="EID359" s="68"/>
      <c r="EIE359" s="68"/>
      <c r="EIF359" s="68"/>
      <c r="EIG359" s="68"/>
      <c r="EIH359" s="68"/>
      <c r="EII359" s="68"/>
      <c r="EIJ359" s="68"/>
      <c r="EIK359" s="68"/>
      <c r="EIL359" s="68"/>
      <c r="EIM359" s="68"/>
      <c r="EIN359" s="68"/>
      <c r="EIO359" s="68"/>
      <c r="EIP359" s="68"/>
      <c r="EIQ359" s="68"/>
      <c r="EIR359" s="68"/>
      <c r="EIS359" s="68"/>
      <c r="EIT359" s="68"/>
      <c r="EIU359" s="68"/>
      <c r="EIV359" s="68"/>
      <c r="EIW359" s="68"/>
      <c r="EIX359" s="68"/>
      <c r="EIY359" s="68"/>
      <c r="EIZ359" s="68"/>
      <c r="EJA359" s="68"/>
      <c r="EJB359" s="68"/>
      <c r="EJC359" s="68"/>
      <c r="EJD359" s="68"/>
      <c r="EJE359" s="68"/>
      <c r="EJF359" s="68"/>
      <c r="EJG359" s="68"/>
      <c r="EJH359" s="68"/>
      <c r="EJI359" s="68"/>
      <c r="EJJ359" s="68"/>
      <c r="EJK359" s="68"/>
      <c r="EJL359" s="68"/>
      <c r="EJM359" s="68"/>
      <c r="EJN359" s="68"/>
      <c r="EJO359" s="68"/>
      <c r="EJP359" s="68"/>
      <c r="EJQ359" s="68"/>
      <c r="EJR359" s="68"/>
      <c r="EJS359" s="68"/>
      <c r="EJT359" s="68"/>
      <c r="EJU359" s="68"/>
      <c r="EJV359" s="68"/>
      <c r="EJW359" s="68"/>
      <c r="EJX359" s="68"/>
      <c r="EJY359" s="68"/>
      <c r="EJZ359" s="68"/>
      <c r="EKA359" s="68"/>
      <c r="EKB359" s="68"/>
      <c r="EKC359" s="68"/>
      <c r="EKD359" s="68"/>
      <c r="EKE359" s="68"/>
      <c r="EKF359" s="68"/>
      <c r="EKG359" s="68"/>
      <c r="EKH359" s="68"/>
      <c r="EKI359" s="68"/>
      <c r="EKJ359" s="68"/>
      <c r="EKK359" s="68"/>
      <c r="EKL359" s="68"/>
      <c r="EKM359" s="68"/>
      <c r="EKN359" s="68"/>
      <c r="EKO359" s="68"/>
      <c r="EKP359" s="68"/>
      <c r="EKQ359" s="68"/>
      <c r="EKR359" s="68"/>
      <c r="EKS359" s="68"/>
      <c r="EKT359" s="68"/>
      <c r="EKU359" s="68"/>
      <c r="EKV359" s="68"/>
      <c r="EKW359" s="68"/>
      <c r="EKX359" s="68"/>
      <c r="EKY359" s="68"/>
      <c r="EKZ359" s="68"/>
      <c r="ELA359" s="68"/>
      <c r="ELB359" s="68"/>
      <c r="ELC359" s="68"/>
      <c r="ELD359" s="68"/>
      <c r="ELE359" s="68"/>
      <c r="ELF359" s="68"/>
      <c r="ELG359" s="68"/>
      <c r="ELH359" s="68"/>
      <c r="ELI359" s="68"/>
      <c r="ELJ359" s="68"/>
      <c r="ELK359" s="68"/>
      <c r="ELL359" s="68"/>
      <c r="ELM359" s="68"/>
      <c r="ELN359" s="68"/>
      <c r="ELO359" s="68"/>
      <c r="ELP359" s="68"/>
      <c r="ELQ359" s="68"/>
      <c r="ELR359" s="68"/>
      <c r="ELS359" s="68"/>
      <c r="ELT359" s="68"/>
      <c r="ELU359" s="68"/>
      <c r="ELV359" s="68"/>
      <c r="ELW359" s="68"/>
      <c r="ELX359" s="68"/>
      <c r="ELY359" s="68"/>
      <c r="ELZ359" s="68"/>
      <c r="EMA359" s="68"/>
      <c r="EMB359" s="68"/>
      <c r="EMC359" s="68"/>
      <c r="EMD359" s="68"/>
      <c r="EME359" s="68"/>
      <c r="EMF359" s="68"/>
      <c r="EMG359" s="68"/>
      <c r="EMH359" s="68"/>
      <c r="EMI359" s="68"/>
      <c r="EMJ359" s="68"/>
      <c r="EMK359" s="68"/>
      <c r="EML359" s="68"/>
      <c r="EMM359" s="68"/>
      <c r="EMN359" s="68"/>
      <c r="EMO359" s="68"/>
      <c r="EMP359" s="68"/>
      <c r="EMQ359" s="68"/>
      <c r="EMR359" s="68"/>
      <c r="EMS359" s="68"/>
      <c r="EMT359" s="68"/>
      <c r="EMU359" s="68"/>
      <c r="EMV359" s="68"/>
      <c r="EMW359" s="68"/>
      <c r="EMX359" s="68"/>
      <c r="EMY359" s="68"/>
      <c r="EMZ359" s="68"/>
      <c r="ENA359" s="68"/>
      <c r="ENB359" s="68"/>
      <c r="ENC359" s="68"/>
      <c r="END359" s="68"/>
      <c r="ENE359" s="68"/>
      <c r="ENF359" s="68"/>
      <c r="ENG359" s="68"/>
      <c r="ENH359" s="68"/>
      <c r="ENI359" s="68"/>
      <c r="ENJ359" s="68"/>
      <c r="ENK359" s="68"/>
      <c r="ENL359" s="68"/>
      <c r="ENM359" s="68"/>
      <c r="ENN359" s="68"/>
      <c r="ENO359" s="68"/>
      <c r="ENP359" s="68"/>
      <c r="ENQ359" s="68"/>
      <c r="ENR359" s="68"/>
      <c r="ENS359" s="68"/>
      <c r="ENT359" s="68"/>
      <c r="ENU359" s="68"/>
      <c r="ENV359" s="68"/>
      <c r="ENW359" s="68"/>
      <c r="ENX359" s="68"/>
      <c r="ENY359" s="68"/>
      <c r="ENZ359" s="68"/>
      <c r="EOA359" s="68"/>
      <c r="EOB359" s="68"/>
      <c r="EOC359" s="68"/>
      <c r="EOD359" s="68"/>
      <c r="EOE359" s="68"/>
      <c r="EOF359" s="68"/>
      <c r="EOG359" s="68"/>
      <c r="EOH359" s="68"/>
      <c r="EOI359" s="68"/>
      <c r="EOJ359" s="68"/>
      <c r="EOK359" s="68"/>
      <c r="EOL359" s="68"/>
      <c r="EOM359" s="68"/>
      <c r="EON359" s="68"/>
      <c r="EOO359" s="68"/>
      <c r="EOP359" s="68"/>
      <c r="EOQ359" s="68"/>
      <c r="EOR359" s="68"/>
      <c r="EOS359" s="68"/>
      <c r="EOT359" s="68"/>
      <c r="EOU359" s="68"/>
      <c r="EOV359" s="68"/>
      <c r="EOW359" s="68"/>
      <c r="EOX359" s="68"/>
      <c r="EOY359" s="68"/>
      <c r="EOZ359" s="68"/>
      <c r="EPA359" s="68"/>
      <c r="EPB359" s="68"/>
      <c r="EPC359" s="68"/>
      <c r="EPD359" s="68"/>
      <c r="EPE359" s="68"/>
      <c r="EPF359" s="68"/>
      <c r="EPG359" s="68"/>
      <c r="EPH359" s="68"/>
      <c r="EPI359" s="68"/>
      <c r="EPJ359" s="68"/>
      <c r="EPK359" s="68"/>
      <c r="EPL359" s="68"/>
      <c r="EPM359" s="68"/>
      <c r="EPN359" s="68"/>
      <c r="EPO359" s="68"/>
      <c r="EPP359" s="68"/>
      <c r="EPQ359" s="68"/>
      <c r="EPR359" s="68"/>
      <c r="EPS359" s="68"/>
      <c r="EPT359" s="68"/>
      <c r="EPU359" s="68"/>
      <c r="EPV359" s="68"/>
      <c r="EPW359" s="68"/>
      <c r="EPX359" s="68"/>
      <c r="EPY359" s="68"/>
      <c r="EPZ359" s="68"/>
      <c r="EQA359" s="68"/>
      <c r="EQB359" s="68"/>
      <c r="EQC359" s="68"/>
      <c r="EQD359" s="68"/>
      <c r="EQE359" s="68"/>
      <c r="EQF359" s="68"/>
      <c r="EQG359" s="68"/>
      <c r="EQH359" s="68"/>
      <c r="EQI359" s="68"/>
      <c r="EQJ359" s="68"/>
      <c r="EQK359" s="68"/>
      <c r="EQL359" s="68"/>
      <c r="EQM359" s="68"/>
      <c r="EQN359" s="68"/>
      <c r="EQO359" s="68"/>
      <c r="EQP359" s="68"/>
      <c r="EQQ359" s="68"/>
      <c r="EQR359" s="68"/>
      <c r="EQS359" s="68"/>
      <c r="EQT359" s="68"/>
      <c r="EQU359" s="68"/>
      <c r="EQV359" s="68"/>
      <c r="EQW359" s="68"/>
      <c r="EQX359" s="68"/>
      <c r="EQY359" s="68"/>
      <c r="EQZ359" s="68"/>
      <c r="ERA359" s="68"/>
      <c r="ERB359" s="68"/>
      <c r="ERC359" s="68"/>
      <c r="ERD359" s="68"/>
      <c r="ERE359" s="68"/>
      <c r="ERF359" s="68"/>
      <c r="ERG359" s="68"/>
      <c r="ERH359" s="68"/>
      <c r="ERI359" s="68"/>
      <c r="ERJ359" s="68"/>
      <c r="ERK359" s="68"/>
      <c r="ERL359" s="68"/>
      <c r="ERM359" s="68"/>
      <c r="ERN359" s="68"/>
      <c r="ERO359" s="68"/>
      <c r="ERP359" s="68"/>
      <c r="ERQ359" s="68"/>
      <c r="ERR359" s="68"/>
      <c r="ERS359" s="68"/>
      <c r="ERT359" s="68"/>
      <c r="ERU359" s="68"/>
      <c r="ERV359" s="68"/>
      <c r="ERW359" s="68"/>
      <c r="ERX359" s="68"/>
      <c r="ERY359" s="68"/>
      <c r="ERZ359" s="68"/>
      <c r="ESA359" s="68"/>
      <c r="ESB359" s="68"/>
      <c r="ESC359" s="68"/>
      <c r="ESD359" s="68"/>
      <c r="ESE359" s="68"/>
      <c r="ESF359" s="68"/>
      <c r="ESG359" s="68"/>
      <c r="ESH359" s="68"/>
      <c r="ESI359" s="68"/>
      <c r="ESJ359" s="68"/>
      <c r="ESK359" s="68"/>
      <c r="ESL359" s="68"/>
      <c r="ESM359" s="68"/>
      <c r="ESN359" s="68"/>
      <c r="ESO359" s="68"/>
      <c r="ESP359" s="68"/>
      <c r="ESQ359" s="68"/>
      <c r="ESR359" s="68"/>
      <c r="ESS359" s="68"/>
      <c r="EST359" s="68"/>
      <c r="ESU359" s="68"/>
      <c r="ESV359" s="68"/>
      <c r="ESW359" s="68"/>
      <c r="ESX359" s="68"/>
      <c r="ESY359" s="68"/>
      <c r="ESZ359" s="68"/>
      <c r="ETA359" s="68"/>
      <c r="ETB359" s="68"/>
      <c r="ETC359" s="68"/>
      <c r="ETD359" s="68"/>
      <c r="ETE359" s="68"/>
      <c r="ETF359" s="68"/>
      <c r="ETG359" s="68"/>
      <c r="ETH359" s="68"/>
      <c r="ETI359" s="68"/>
      <c r="ETJ359" s="68"/>
      <c r="ETK359" s="68"/>
      <c r="ETL359" s="68"/>
      <c r="ETM359" s="68"/>
      <c r="ETN359" s="68"/>
      <c r="ETO359" s="68"/>
      <c r="ETP359" s="68"/>
      <c r="ETQ359" s="68"/>
      <c r="ETR359" s="68"/>
      <c r="ETS359" s="68"/>
      <c r="ETT359" s="68"/>
      <c r="ETU359" s="68"/>
      <c r="ETV359" s="68"/>
      <c r="ETW359" s="68"/>
      <c r="ETX359" s="68"/>
      <c r="ETY359" s="68"/>
      <c r="ETZ359" s="68"/>
      <c r="EUA359" s="68"/>
      <c r="EUB359" s="68"/>
      <c r="EUC359" s="68"/>
      <c r="EUD359" s="68"/>
      <c r="EUE359" s="68"/>
      <c r="EUF359" s="68"/>
      <c r="EUG359" s="68"/>
      <c r="EUH359" s="68"/>
      <c r="EUI359" s="68"/>
      <c r="EUJ359" s="68"/>
      <c r="EUK359" s="68"/>
      <c r="EUL359" s="68"/>
      <c r="EUM359" s="68"/>
      <c r="EUN359" s="68"/>
      <c r="EUO359" s="68"/>
      <c r="EUP359" s="68"/>
      <c r="EUQ359" s="68"/>
      <c r="EUR359" s="68"/>
      <c r="EUS359" s="68"/>
      <c r="EUT359" s="68"/>
      <c r="EUU359" s="68"/>
      <c r="EUV359" s="68"/>
      <c r="EUW359" s="68"/>
      <c r="EUX359" s="68"/>
      <c r="EUY359" s="68"/>
      <c r="EUZ359" s="68"/>
      <c r="EVA359" s="68"/>
      <c r="EVB359" s="68"/>
      <c r="EVC359" s="68"/>
      <c r="EVD359" s="68"/>
      <c r="EVE359" s="68"/>
      <c r="EVF359" s="68"/>
      <c r="EVG359" s="68"/>
      <c r="EVH359" s="68"/>
      <c r="EVI359" s="68"/>
      <c r="EVJ359" s="68"/>
      <c r="EVK359" s="68"/>
      <c r="EVL359" s="68"/>
      <c r="EVM359" s="68"/>
      <c r="EVN359" s="68"/>
      <c r="EVO359" s="68"/>
      <c r="EVP359" s="68"/>
      <c r="EVQ359" s="68"/>
      <c r="EVR359" s="68"/>
      <c r="EVS359" s="68"/>
      <c r="EVT359" s="68"/>
      <c r="EVU359" s="68"/>
      <c r="EVV359" s="68"/>
      <c r="EVW359" s="68"/>
      <c r="EVX359" s="68"/>
      <c r="EVY359" s="68"/>
      <c r="EVZ359" s="68"/>
      <c r="EWA359" s="68"/>
      <c r="EWB359" s="68"/>
      <c r="EWC359" s="68"/>
      <c r="EWD359" s="68"/>
      <c r="EWE359" s="68"/>
      <c r="EWF359" s="68"/>
      <c r="EWG359" s="68"/>
      <c r="EWH359" s="68"/>
      <c r="EWI359" s="68"/>
      <c r="EWJ359" s="68"/>
      <c r="EWK359" s="68"/>
      <c r="EWL359" s="68"/>
      <c r="EWM359" s="68"/>
      <c r="EWN359" s="68"/>
      <c r="EWO359" s="68"/>
      <c r="EWP359" s="68"/>
      <c r="EWQ359" s="68"/>
      <c r="EWR359" s="68"/>
      <c r="EWS359" s="68"/>
      <c r="EWT359" s="68"/>
      <c r="EWU359" s="68"/>
      <c r="EWV359" s="68"/>
      <c r="EWW359" s="68"/>
      <c r="EWX359" s="68"/>
      <c r="EWY359" s="68"/>
      <c r="EWZ359" s="68"/>
      <c r="EXA359" s="68"/>
      <c r="EXB359" s="68"/>
      <c r="EXC359" s="68"/>
      <c r="EXD359" s="68"/>
      <c r="EXE359" s="68"/>
      <c r="EXF359" s="68"/>
      <c r="EXG359" s="68"/>
      <c r="EXH359" s="68"/>
      <c r="EXI359" s="68"/>
      <c r="EXJ359" s="68"/>
      <c r="EXK359" s="68"/>
      <c r="EXL359" s="68"/>
      <c r="EXM359" s="68"/>
      <c r="EXN359" s="68"/>
      <c r="EXO359" s="68"/>
      <c r="EXP359" s="68"/>
      <c r="EXQ359" s="68"/>
      <c r="EXR359" s="68"/>
      <c r="EXS359" s="68"/>
      <c r="EXT359" s="68"/>
      <c r="EXU359" s="68"/>
      <c r="EXV359" s="68"/>
      <c r="EXW359" s="68"/>
      <c r="EXX359" s="68"/>
      <c r="EXY359" s="68"/>
      <c r="EXZ359" s="68"/>
      <c r="EYA359" s="68"/>
      <c r="EYB359" s="68"/>
      <c r="EYC359" s="68"/>
      <c r="EYD359" s="68"/>
      <c r="EYE359" s="68"/>
      <c r="EYF359" s="68"/>
      <c r="EYG359" s="68"/>
      <c r="EYH359" s="68"/>
      <c r="EYI359" s="68"/>
      <c r="EYJ359" s="68"/>
      <c r="EYK359" s="68"/>
      <c r="EYL359" s="68"/>
      <c r="EYM359" s="68"/>
      <c r="EYN359" s="68"/>
      <c r="EYO359" s="68"/>
      <c r="EYP359" s="68"/>
      <c r="EYQ359" s="68"/>
      <c r="EYR359" s="68"/>
      <c r="EYS359" s="68"/>
      <c r="EYT359" s="68"/>
      <c r="EYU359" s="68"/>
      <c r="EYV359" s="68"/>
      <c r="EYW359" s="68"/>
      <c r="EYX359" s="68"/>
      <c r="EYY359" s="68"/>
      <c r="EYZ359" s="68"/>
      <c r="EZA359" s="68"/>
      <c r="EZB359" s="68"/>
      <c r="EZC359" s="68"/>
      <c r="EZD359" s="68"/>
      <c r="EZE359" s="68"/>
      <c r="EZF359" s="68"/>
      <c r="EZG359" s="68"/>
      <c r="EZH359" s="68"/>
      <c r="EZI359" s="68"/>
      <c r="EZJ359" s="68"/>
      <c r="EZK359" s="68"/>
      <c r="EZL359" s="68"/>
      <c r="EZM359" s="68"/>
      <c r="EZN359" s="68"/>
      <c r="EZO359" s="68"/>
      <c r="EZP359" s="68"/>
      <c r="EZQ359" s="68"/>
      <c r="EZR359" s="68"/>
      <c r="EZS359" s="68"/>
      <c r="EZT359" s="68"/>
      <c r="EZU359" s="68"/>
      <c r="EZV359" s="68"/>
      <c r="EZW359" s="68"/>
      <c r="EZX359" s="68"/>
      <c r="EZY359" s="68"/>
      <c r="EZZ359" s="68"/>
      <c r="FAA359" s="68"/>
      <c r="FAB359" s="68"/>
      <c r="FAC359" s="68"/>
      <c r="FAD359" s="68"/>
      <c r="FAE359" s="68"/>
      <c r="FAF359" s="68"/>
      <c r="FAG359" s="68"/>
      <c r="FAH359" s="68"/>
      <c r="FAI359" s="68"/>
      <c r="FAJ359" s="68"/>
      <c r="FAK359" s="68"/>
      <c r="FAL359" s="68"/>
      <c r="FAM359" s="68"/>
      <c r="FAN359" s="68"/>
      <c r="FAO359" s="68"/>
      <c r="FAP359" s="68"/>
      <c r="FAQ359" s="68"/>
      <c r="FAR359" s="68"/>
      <c r="FAS359" s="68"/>
      <c r="FAT359" s="68"/>
      <c r="FAU359" s="68"/>
      <c r="FAV359" s="68"/>
      <c r="FAW359" s="68"/>
      <c r="FAX359" s="68"/>
      <c r="FAY359" s="68"/>
      <c r="FAZ359" s="68"/>
      <c r="FBA359" s="68"/>
      <c r="FBB359" s="68"/>
      <c r="FBC359" s="68"/>
      <c r="FBD359" s="68"/>
      <c r="FBE359" s="68"/>
      <c r="FBF359" s="68"/>
      <c r="FBG359" s="68"/>
      <c r="FBH359" s="68"/>
      <c r="FBI359" s="68"/>
      <c r="FBJ359" s="68"/>
      <c r="FBK359" s="68"/>
      <c r="FBL359" s="68"/>
      <c r="FBM359" s="68"/>
      <c r="FBN359" s="68"/>
      <c r="FBO359" s="68"/>
      <c r="FBP359" s="68"/>
      <c r="FBQ359" s="68"/>
      <c r="FBR359" s="68"/>
      <c r="FBS359" s="68"/>
      <c r="FBT359" s="68"/>
      <c r="FBU359" s="68"/>
      <c r="FBV359" s="68"/>
      <c r="FBW359" s="68"/>
      <c r="FBX359" s="68"/>
      <c r="FBY359" s="68"/>
      <c r="FBZ359" s="68"/>
      <c r="FCA359" s="68"/>
      <c r="FCB359" s="68"/>
      <c r="FCC359" s="68"/>
      <c r="FCD359" s="68"/>
      <c r="FCE359" s="68"/>
      <c r="FCF359" s="68"/>
      <c r="FCG359" s="68"/>
      <c r="FCH359" s="68"/>
      <c r="FCI359" s="68"/>
      <c r="FCJ359" s="68"/>
      <c r="FCK359" s="68"/>
      <c r="FCL359" s="68"/>
      <c r="FCM359" s="68"/>
      <c r="FCN359" s="68"/>
      <c r="FCO359" s="68"/>
      <c r="FCP359" s="68"/>
      <c r="FCQ359" s="68"/>
      <c r="FCR359" s="68"/>
      <c r="FCS359" s="68"/>
      <c r="FCT359" s="68"/>
      <c r="FCU359" s="68"/>
      <c r="FCV359" s="68"/>
      <c r="FCW359" s="68"/>
      <c r="FCX359" s="68"/>
      <c r="FCY359" s="68"/>
      <c r="FCZ359" s="68"/>
      <c r="FDA359" s="68"/>
      <c r="FDB359" s="68"/>
      <c r="FDC359" s="68"/>
      <c r="FDD359" s="68"/>
      <c r="FDE359" s="68"/>
      <c r="FDF359" s="68"/>
      <c r="FDG359" s="68"/>
      <c r="FDH359" s="68"/>
      <c r="FDI359" s="68"/>
      <c r="FDJ359" s="68"/>
      <c r="FDK359" s="68"/>
      <c r="FDL359" s="68"/>
      <c r="FDM359" s="68"/>
      <c r="FDN359" s="68"/>
      <c r="FDO359" s="68"/>
      <c r="FDP359" s="68"/>
      <c r="FDQ359" s="68"/>
      <c r="FDR359" s="68"/>
      <c r="FDS359" s="68"/>
      <c r="FDT359" s="68"/>
      <c r="FDU359" s="68"/>
      <c r="FDV359" s="68"/>
      <c r="FDW359" s="68"/>
      <c r="FDX359" s="68"/>
      <c r="FDY359" s="68"/>
      <c r="FDZ359" s="68"/>
      <c r="FEA359" s="68"/>
      <c r="FEB359" s="68"/>
      <c r="FEC359" s="68"/>
      <c r="FED359" s="68"/>
      <c r="FEE359" s="68"/>
      <c r="FEF359" s="68"/>
      <c r="FEG359" s="68"/>
      <c r="FEH359" s="68"/>
      <c r="FEI359" s="68"/>
      <c r="FEJ359" s="68"/>
      <c r="FEK359" s="68"/>
      <c r="FEL359" s="68"/>
      <c r="FEM359" s="68"/>
      <c r="FEN359" s="68"/>
      <c r="FEO359" s="68"/>
      <c r="FEP359" s="68"/>
      <c r="FEQ359" s="68"/>
      <c r="FER359" s="68"/>
      <c r="FES359" s="68"/>
      <c r="FET359" s="68"/>
      <c r="FEU359" s="68"/>
      <c r="FEV359" s="68"/>
      <c r="FEW359" s="68"/>
      <c r="FEX359" s="68"/>
      <c r="FEY359" s="68"/>
      <c r="FEZ359" s="68"/>
      <c r="FFA359" s="68"/>
      <c r="FFB359" s="68"/>
      <c r="FFC359" s="68"/>
      <c r="FFD359" s="68"/>
      <c r="FFE359" s="68"/>
      <c r="FFF359" s="68"/>
      <c r="FFG359" s="68"/>
      <c r="FFH359" s="68"/>
      <c r="FFI359" s="68"/>
      <c r="FFJ359" s="68"/>
      <c r="FFK359" s="68"/>
      <c r="FFL359" s="68"/>
      <c r="FFM359" s="68"/>
      <c r="FFN359" s="68"/>
      <c r="FFO359" s="68"/>
      <c r="FFP359" s="68"/>
      <c r="FFQ359" s="68"/>
      <c r="FFR359" s="68"/>
      <c r="FFS359" s="68"/>
      <c r="FFT359" s="68"/>
      <c r="FFU359" s="68"/>
      <c r="FFV359" s="68"/>
      <c r="FFW359" s="68"/>
      <c r="FFX359" s="68"/>
      <c r="FFY359" s="68"/>
      <c r="FFZ359" s="68"/>
      <c r="FGA359" s="68"/>
      <c r="FGB359" s="68"/>
      <c r="FGC359" s="68"/>
      <c r="FGD359" s="68"/>
      <c r="FGE359" s="68"/>
      <c r="FGF359" s="68"/>
      <c r="FGG359" s="68"/>
      <c r="FGH359" s="68"/>
      <c r="FGI359" s="68"/>
      <c r="FGJ359" s="68"/>
      <c r="FGK359" s="68"/>
      <c r="FGL359" s="68"/>
      <c r="FGM359" s="68"/>
      <c r="FGN359" s="68"/>
      <c r="FGO359" s="68"/>
      <c r="FGP359" s="68"/>
      <c r="FGQ359" s="68"/>
      <c r="FGR359" s="68"/>
      <c r="FGS359" s="68"/>
      <c r="FGT359" s="68"/>
      <c r="FGU359" s="68"/>
      <c r="FGV359" s="68"/>
      <c r="FGW359" s="68"/>
      <c r="FGX359" s="68"/>
      <c r="FGY359" s="68"/>
      <c r="FGZ359" s="68"/>
      <c r="FHA359" s="68"/>
      <c r="FHB359" s="68"/>
      <c r="FHC359" s="68"/>
      <c r="FHD359" s="68"/>
      <c r="FHE359" s="68"/>
      <c r="FHF359" s="68"/>
      <c r="FHG359" s="68"/>
      <c r="FHH359" s="68"/>
      <c r="FHI359" s="68"/>
      <c r="FHJ359" s="68"/>
      <c r="FHK359" s="68"/>
      <c r="FHL359" s="68"/>
      <c r="FHM359" s="68"/>
      <c r="FHN359" s="68"/>
      <c r="FHO359" s="68"/>
      <c r="FHP359" s="68"/>
      <c r="FHQ359" s="68"/>
      <c r="FHR359" s="68"/>
      <c r="FHS359" s="68"/>
      <c r="FHT359" s="68"/>
      <c r="FHU359" s="68"/>
      <c r="FHV359" s="68"/>
      <c r="FHW359" s="68"/>
      <c r="FHX359" s="68"/>
      <c r="FHY359" s="68"/>
      <c r="FHZ359" s="68"/>
      <c r="FIA359" s="68"/>
      <c r="FIB359" s="68"/>
      <c r="FIC359" s="68"/>
      <c r="FID359" s="68"/>
      <c r="FIE359" s="68"/>
      <c r="FIF359" s="68"/>
      <c r="FIG359" s="68"/>
      <c r="FIH359" s="68"/>
      <c r="FII359" s="68"/>
      <c r="FIJ359" s="68"/>
      <c r="FIK359" s="68"/>
      <c r="FIL359" s="68"/>
      <c r="FIM359" s="68"/>
      <c r="FIN359" s="68"/>
      <c r="FIO359" s="68"/>
      <c r="FIP359" s="68"/>
      <c r="FIQ359" s="68"/>
      <c r="FIR359" s="68"/>
      <c r="FIS359" s="68"/>
      <c r="FIT359" s="68"/>
      <c r="FIU359" s="68"/>
      <c r="FIV359" s="68"/>
      <c r="FIW359" s="68"/>
      <c r="FIX359" s="68"/>
      <c r="FIY359" s="68"/>
      <c r="FIZ359" s="68"/>
      <c r="FJA359" s="68"/>
      <c r="FJB359" s="68"/>
      <c r="FJC359" s="68"/>
      <c r="FJD359" s="68"/>
      <c r="FJE359" s="68"/>
      <c r="FJF359" s="68"/>
      <c r="FJG359" s="68"/>
      <c r="FJH359" s="68"/>
      <c r="FJI359" s="68"/>
      <c r="FJJ359" s="68"/>
      <c r="FJK359" s="68"/>
      <c r="FJL359" s="68"/>
      <c r="FJM359" s="68"/>
      <c r="FJN359" s="68"/>
      <c r="FJO359" s="68"/>
      <c r="FJP359" s="68"/>
      <c r="FJQ359" s="68"/>
      <c r="FJR359" s="68"/>
      <c r="FJS359" s="68"/>
      <c r="FJT359" s="68"/>
      <c r="FJU359" s="68"/>
      <c r="FJV359" s="68"/>
      <c r="FJW359" s="68"/>
      <c r="FJX359" s="68"/>
      <c r="FJY359" s="68"/>
      <c r="FJZ359" s="68"/>
      <c r="FKA359" s="68"/>
      <c r="FKB359" s="68"/>
      <c r="FKC359" s="68"/>
      <c r="FKD359" s="68"/>
      <c r="FKE359" s="68"/>
      <c r="FKF359" s="68"/>
      <c r="FKG359" s="68"/>
      <c r="FKH359" s="68"/>
      <c r="FKI359" s="68"/>
      <c r="FKJ359" s="68"/>
      <c r="FKK359" s="68"/>
      <c r="FKL359" s="68"/>
      <c r="FKM359" s="68"/>
      <c r="FKN359" s="68"/>
      <c r="FKO359" s="68"/>
      <c r="FKP359" s="68"/>
      <c r="FKQ359" s="68"/>
      <c r="FKR359" s="68"/>
      <c r="FKS359" s="68"/>
      <c r="FKT359" s="68"/>
      <c r="FKU359" s="68"/>
      <c r="FKV359" s="68"/>
      <c r="FKW359" s="68"/>
      <c r="FKX359" s="68"/>
      <c r="FKY359" s="68"/>
      <c r="FKZ359" s="68"/>
      <c r="FLA359" s="68"/>
      <c r="FLB359" s="68"/>
      <c r="FLC359" s="68"/>
      <c r="FLD359" s="68"/>
      <c r="FLE359" s="68"/>
      <c r="FLF359" s="68"/>
      <c r="FLG359" s="68"/>
      <c r="FLH359" s="68"/>
      <c r="FLI359" s="68"/>
      <c r="FLJ359" s="68"/>
      <c r="FLK359" s="68"/>
      <c r="FLL359" s="68"/>
      <c r="FLM359" s="68"/>
      <c r="FLN359" s="68"/>
      <c r="FLO359" s="68"/>
      <c r="FLP359" s="68"/>
      <c r="FLQ359" s="68"/>
      <c r="FLR359" s="68"/>
      <c r="FLS359" s="68"/>
      <c r="FLT359" s="68"/>
      <c r="FLU359" s="68"/>
      <c r="FLV359" s="68"/>
      <c r="FLW359" s="68"/>
      <c r="FLX359" s="68"/>
      <c r="FLY359" s="68"/>
      <c r="FLZ359" s="68"/>
      <c r="FMA359" s="68"/>
      <c r="FMB359" s="68"/>
      <c r="FMC359" s="68"/>
      <c r="FMD359" s="68"/>
      <c r="FME359" s="68"/>
      <c r="FMF359" s="68"/>
      <c r="FMG359" s="68"/>
      <c r="FMH359" s="68"/>
      <c r="FMI359" s="68"/>
      <c r="FMJ359" s="68"/>
      <c r="FMK359" s="68"/>
      <c r="FML359" s="68"/>
      <c r="FMM359" s="68"/>
      <c r="FMN359" s="68"/>
      <c r="FMO359" s="68"/>
      <c r="FMP359" s="68"/>
      <c r="FMQ359" s="68"/>
      <c r="FMR359" s="68"/>
      <c r="FMS359" s="68"/>
      <c r="FMT359" s="68"/>
      <c r="FMU359" s="68"/>
      <c r="FMV359" s="68"/>
      <c r="FMW359" s="68"/>
      <c r="FMX359" s="68"/>
      <c r="FMY359" s="68"/>
      <c r="FMZ359" s="68"/>
      <c r="FNA359" s="68"/>
      <c r="FNB359" s="68"/>
      <c r="FNC359" s="68"/>
      <c r="FND359" s="68"/>
      <c r="FNE359" s="68"/>
      <c r="FNF359" s="68"/>
      <c r="FNG359" s="68"/>
      <c r="FNH359" s="68"/>
      <c r="FNI359" s="68"/>
      <c r="FNJ359" s="68"/>
      <c r="FNK359" s="68"/>
      <c r="FNL359" s="68"/>
      <c r="FNM359" s="68"/>
      <c r="FNN359" s="68"/>
      <c r="FNO359" s="68"/>
      <c r="FNP359" s="68"/>
      <c r="FNQ359" s="68"/>
      <c r="FNR359" s="68"/>
      <c r="FNS359" s="68"/>
      <c r="FNT359" s="68"/>
      <c r="FNU359" s="68"/>
      <c r="FNV359" s="68"/>
      <c r="FNW359" s="68"/>
      <c r="FNX359" s="68"/>
      <c r="FNY359" s="68"/>
      <c r="FNZ359" s="68"/>
      <c r="FOA359" s="68"/>
      <c r="FOB359" s="68"/>
      <c r="FOC359" s="68"/>
      <c r="FOD359" s="68"/>
      <c r="FOE359" s="68"/>
      <c r="FOF359" s="68"/>
      <c r="FOG359" s="68"/>
      <c r="FOH359" s="68"/>
      <c r="FOI359" s="68"/>
      <c r="FOJ359" s="68"/>
      <c r="FOK359" s="68"/>
      <c r="FOL359" s="68"/>
      <c r="FOM359" s="68"/>
      <c r="FON359" s="68"/>
      <c r="FOO359" s="68"/>
      <c r="FOP359" s="68"/>
      <c r="FOQ359" s="68"/>
      <c r="FOR359" s="68"/>
      <c r="FOS359" s="68"/>
      <c r="FOT359" s="68"/>
      <c r="FOU359" s="68"/>
      <c r="FOV359" s="68"/>
      <c r="FOW359" s="68"/>
      <c r="FOX359" s="68"/>
      <c r="FOY359" s="68"/>
      <c r="FOZ359" s="68"/>
      <c r="FPA359" s="68"/>
      <c r="FPB359" s="68"/>
      <c r="FPC359" s="68"/>
      <c r="FPD359" s="68"/>
      <c r="FPE359" s="68"/>
      <c r="FPF359" s="68"/>
      <c r="FPG359" s="68"/>
      <c r="FPH359" s="68"/>
      <c r="FPI359" s="68"/>
      <c r="FPJ359" s="68"/>
      <c r="FPK359" s="68"/>
      <c r="FPL359" s="68"/>
      <c r="FPM359" s="68"/>
      <c r="FPN359" s="68"/>
      <c r="FPO359" s="68"/>
      <c r="FPP359" s="68"/>
      <c r="FPQ359" s="68"/>
      <c r="FPR359" s="68"/>
      <c r="FPS359" s="68"/>
      <c r="FPT359" s="68"/>
      <c r="FPU359" s="68"/>
      <c r="FPV359" s="68"/>
      <c r="FPW359" s="68"/>
      <c r="FPX359" s="68"/>
      <c r="FPY359" s="68"/>
      <c r="FPZ359" s="68"/>
      <c r="FQA359" s="68"/>
      <c r="FQB359" s="68"/>
      <c r="FQC359" s="68"/>
      <c r="FQD359" s="68"/>
      <c r="FQE359" s="68"/>
      <c r="FQF359" s="68"/>
      <c r="FQG359" s="68"/>
      <c r="FQH359" s="68"/>
      <c r="FQI359" s="68"/>
      <c r="FQJ359" s="68"/>
      <c r="FQK359" s="68"/>
      <c r="FQL359" s="68"/>
      <c r="FQM359" s="68"/>
      <c r="FQN359" s="68"/>
      <c r="FQO359" s="68"/>
      <c r="FQP359" s="68"/>
      <c r="FQQ359" s="68"/>
      <c r="FQR359" s="68"/>
      <c r="FQS359" s="68"/>
      <c r="FQT359" s="68"/>
      <c r="FQU359" s="68"/>
      <c r="FQV359" s="68"/>
      <c r="FQW359" s="68"/>
      <c r="FQX359" s="68"/>
      <c r="FQY359" s="68"/>
      <c r="FQZ359" s="68"/>
      <c r="FRA359" s="68"/>
      <c r="FRB359" s="68"/>
      <c r="FRC359" s="68"/>
      <c r="FRD359" s="68"/>
      <c r="FRE359" s="68"/>
      <c r="FRF359" s="68"/>
      <c r="FRG359" s="68"/>
      <c r="FRH359" s="68"/>
      <c r="FRI359" s="68"/>
      <c r="FRJ359" s="68"/>
      <c r="FRK359" s="68"/>
      <c r="FRL359" s="68"/>
      <c r="FRM359" s="68"/>
      <c r="FRN359" s="68"/>
      <c r="FRO359" s="68"/>
      <c r="FRP359" s="68"/>
      <c r="FRQ359" s="68"/>
      <c r="FRR359" s="68"/>
      <c r="FRS359" s="68"/>
      <c r="FRT359" s="68"/>
      <c r="FRU359" s="68"/>
      <c r="FRV359" s="68"/>
      <c r="FRW359" s="68"/>
      <c r="FRX359" s="68"/>
      <c r="FRY359" s="68"/>
      <c r="FRZ359" s="68"/>
      <c r="FSA359" s="68"/>
      <c r="FSB359" s="68"/>
      <c r="FSC359" s="68"/>
      <c r="FSD359" s="68"/>
      <c r="FSE359" s="68"/>
      <c r="FSF359" s="68"/>
      <c r="FSG359" s="68"/>
      <c r="FSH359" s="68"/>
      <c r="FSI359" s="68"/>
      <c r="FSJ359" s="68"/>
      <c r="FSK359" s="68"/>
      <c r="FSL359" s="68"/>
      <c r="FSM359" s="68"/>
      <c r="FSN359" s="68"/>
      <c r="FSO359" s="68"/>
      <c r="FSP359" s="68"/>
      <c r="FSQ359" s="68"/>
      <c r="FSR359" s="68"/>
      <c r="FSS359" s="68"/>
      <c r="FST359" s="68"/>
      <c r="FSU359" s="68"/>
      <c r="FSV359" s="68"/>
      <c r="FSW359" s="68"/>
      <c r="FSX359" s="68"/>
      <c r="FSY359" s="68"/>
      <c r="FSZ359" s="68"/>
      <c r="FTA359" s="68"/>
      <c r="FTB359" s="68"/>
      <c r="FTC359" s="68"/>
      <c r="FTD359" s="68"/>
      <c r="FTE359" s="68"/>
      <c r="FTF359" s="68"/>
      <c r="FTG359" s="68"/>
      <c r="FTH359" s="68"/>
      <c r="FTI359" s="68"/>
      <c r="FTJ359" s="68"/>
      <c r="FTK359" s="68"/>
      <c r="FTL359" s="68"/>
      <c r="FTM359" s="68"/>
      <c r="FTN359" s="68"/>
      <c r="FTO359" s="68"/>
      <c r="FTP359" s="68"/>
      <c r="FTQ359" s="68"/>
      <c r="FTR359" s="68"/>
      <c r="FTS359" s="68"/>
      <c r="FTT359" s="68"/>
      <c r="FTU359" s="68"/>
      <c r="FTV359" s="68"/>
      <c r="FTW359" s="68"/>
      <c r="FTX359" s="68"/>
      <c r="FTY359" s="68"/>
      <c r="FTZ359" s="68"/>
      <c r="FUA359" s="68"/>
      <c r="FUB359" s="68"/>
      <c r="FUC359" s="68"/>
      <c r="FUD359" s="68"/>
      <c r="FUE359" s="68"/>
      <c r="FUF359" s="68"/>
      <c r="FUG359" s="68"/>
      <c r="FUH359" s="68"/>
      <c r="FUI359" s="68"/>
      <c r="FUJ359" s="68"/>
      <c r="FUK359" s="68"/>
      <c r="FUL359" s="68"/>
      <c r="FUM359" s="68"/>
      <c r="FUN359" s="68"/>
      <c r="FUO359" s="68"/>
      <c r="FUP359" s="68"/>
      <c r="FUQ359" s="68"/>
      <c r="FUR359" s="68"/>
      <c r="FUS359" s="68"/>
      <c r="FUT359" s="68"/>
      <c r="FUU359" s="68"/>
      <c r="FUV359" s="68"/>
      <c r="FUW359" s="68"/>
      <c r="FUX359" s="68"/>
      <c r="FUY359" s="68"/>
      <c r="FUZ359" s="68"/>
      <c r="FVA359" s="68"/>
      <c r="FVB359" s="68"/>
      <c r="FVC359" s="68"/>
      <c r="FVD359" s="68"/>
      <c r="FVE359" s="68"/>
      <c r="FVF359" s="68"/>
      <c r="FVG359" s="68"/>
      <c r="FVH359" s="68"/>
      <c r="FVI359" s="68"/>
      <c r="FVJ359" s="68"/>
      <c r="FVK359" s="68"/>
      <c r="FVL359" s="68"/>
      <c r="FVM359" s="68"/>
      <c r="FVN359" s="68"/>
      <c r="FVO359" s="68"/>
      <c r="FVP359" s="68"/>
      <c r="FVQ359" s="68"/>
      <c r="FVR359" s="68"/>
      <c r="FVS359" s="68"/>
      <c r="FVT359" s="68"/>
      <c r="FVU359" s="68"/>
      <c r="FVV359" s="68"/>
      <c r="FVW359" s="68"/>
      <c r="FVX359" s="68"/>
      <c r="FVY359" s="68"/>
      <c r="FVZ359" s="68"/>
      <c r="FWA359" s="68"/>
      <c r="FWB359" s="68"/>
      <c r="FWC359" s="68"/>
      <c r="FWD359" s="68"/>
      <c r="FWE359" s="68"/>
      <c r="FWF359" s="68"/>
      <c r="FWG359" s="68"/>
      <c r="FWH359" s="68"/>
      <c r="FWI359" s="68"/>
      <c r="FWJ359" s="68"/>
      <c r="FWK359" s="68"/>
      <c r="FWL359" s="68"/>
      <c r="FWM359" s="68"/>
      <c r="FWN359" s="68"/>
      <c r="FWO359" s="68"/>
      <c r="FWP359" s="68"/>
      <c r="FWQ359" s="68"/>
      <c r="FWR359" s="68"/>
      <c r="FWS359" s="68"/>
      <c r="FWT359" s="68"/>
      <c r="FWU359" s="68"/>
      <c r="FWV359" s="68"/>
      <c r="FWW359" s="68"/>
      <c r="FWX359" s="68"/>
      <c r="FWY359" s="68"/>
      <c r="FWZ359" s="68"/>
      <c r="FXA359" s="68"/>
      <c r="FXB359" s="68"/>
      <c r="FXC359" s="68"/>
      <c r="FXD359" s="68"/>
      <c r="FXE359" s="68"/>
      <c r="FXF359" s="68"/>
      <c r="FXG359" s="68"/>
      <c r="FXH359" s="68"/>
      <c r="FXI359" s="68"/>
      <c r="FXJ359" s="68"/>
      <c r="FXK359" s="68"/>
      <c r="FXL359" s="68"/>
      <c r="FXM359" s="68"/>
      <c r="FXN359" s="68"/>
      <c r="FXO359" s="68"/>
      <c r="FXP359" s="68"/>
      <c r="FXQ359" s="68"/>
      <c r="FXR359" s="68"/>
      <c r="FXS359" s="68"/>
      <c r="FXT359" s="68"/>
      <c r="FXU359" s="68"/>
      <c r="FXV359" s="68"/>
      <c r="FXW359" s="68"/>
      <c r="FXX359" s="68"/>
      <c r="FXY359" s="68"/>
      <c r="FXZ359" s="68"/>
      <c r="FYA359" s="68"/>
      <c r="FYB359" s="68"/>
      <c r="FYC359" s="68"/>
      <c r="FYD359" s="68"/>
      <c r="FYE359" s="68"/>
      <c r="FYF359" s="68"/>
      <c r="FYG359" s="68"/>
      <c r="FYH359" s="68"/>
      <c r="FYI359" s="68"/>
      <c r="FYJ359" s="68"/>
      <c r="FYK359" s="68"/>
      <c r="FYL359" s="68"/>
      <c r="FYM359" s="68"/>
      <c r="FYN359" s="68"/>
      <c r="FYO359" s="68"/>
      <c r="FYP359" s="68"/>
      <c r="FYQ359" s="68"/>
      <c r="FYR359" s="68"/>
      <c r="FYS359" s="68"/>
      <c r="FYT359" s="68"/>
      <c r="FYU359" s="68"/>
      <c r="FYV359" s="68"/>
      <c r="FYW359" s="68"/>
      <c r="FYX359" s="68"/>
      <c r="FYY359" s="68"/>
      <c r="FYZ359" s="68"/>
      <c r="FZA359" s="68"/>
      <c r="FZB359" s="68"/>
      <c r="FZC359" s="68"/>
      <c r="FZD359" s="68"/>
      <c r="FZE359" s="68"/>
      <c r="FZF359" s="68"/>
      <c r="FZG359" s="68"/>
      <c r="FZH359" s="68"/>
      <c r="FZI359" s="68"/>
      <c r="FZJ359" s="68"/>
      <c r="FZK359" s="68"/>
      <c r="FZL359" s="68"/>
      <c r="FZM359" s="68"/>
      <c r="FZN359" s="68"/>
      <c r="FZO359" s="68"/>
      <c r="FZP359" s="68"/>
      <c r="FZQ359" s="68"/>
      <c r="FZR359" s="68"/>
      <c r="FZS359" s="68"/>
      <c r="FZT359" s="68"/>
      <c r="FZU359" s="68"/>
      <c r="FZV359" s="68"/>
      <c r="FZW359" s="68"/>
      <c r="FZX359" s="68"/>
      <c r="FZY359" s="68"/>
      <c r="FZZ359" s="68"/>
      <c r="GAA359" s="68"/>
      <c r="GAB359" s="68"/>
      <c r="GAC359" s="68"/>
      <c r="GAD359" s="68"/>
      <c r="GAE359" s="68"/>
      <c r="GAF359" s="68"/>
      <c r="GAG359" s="68"/>
      <c r="GAH359" s="68"/>
      <c r="GAI359" s="68"/>
      <c r="GAJ359" s="68"/>
      <c r="GAK359" s="68"/>
      <c r="GAL359" s="68"/>
      <c r="GAM359" s="68"/>
      <c r="GAN359" s="68"/>
      <c r="GAO359" s="68"/>
      <c r="GAP359" s="68"/>
      <c r="GAQ359" s="68"/>
      <c r="GAR359" s="68"/>
      <c r="GAS359" s="68"/>
      <c r="GAT359" s="68"/>
      <c r="GAU359" s="68"/>
      <c r="GAV359" s="68"/>
      <c r="GAW359" s="68"/>
      <c r="GAX359" s="68"/>
      <c r="GAY359" s="68"/>
      <c r="GAZ359" s="68"/>
      <c r="GBA359" s="68"/>
      <c r="GBB359" s="68"/>
      <c r="GBC359" s="68"/>
      <c r="GBD359" s="68"/>
      <c r="GBE359" s="68"/>
      <c r="GBF359" s="68"/>
      <c r="GBG359" s="68"/>
      <c r="GBH359" s="68"/>
      <c r="GBI359" s="68"/>
      <c r="GBJ359" s="68"/>
      <c r="GBK359" s="68"/>
      <c r="GBL359" s="68"/>
      <c r="GBM359" s="68"/>
      <c r="GBN359" s="68"/>
      <c r="GBO359" s="68"/>
      <c r="GBP359" s="68"/>
      <c r="GBQ359" s="68"/>
      <c r="GBR359" s="68"/>
      <c r="GBS359" s="68"/>
      <c r="GBT359" s="68"/>
      <c r="GBU359" s="68"/>
      <c r="GBV359" s="68"/>
      <c r="GBW359" s="68"/>
      <c r="GBX359" s="68"/>
      <c r="GBY359" s="68"/>
      <c r="GBZ359" s="68"/>
      <c r="GCA359" s="68"/>
      <c r="GCB359" s="68"/>
      <c r="GCC359" s="68"/>
      <c r="GCD359" s="68"/>
      <c r="GCE359" s="68"/>
      <c r="GCF359" s="68"/>
      <c r="GCG359" s="68"/>
      <c r="GCH359" s="68"/>
      <c r="GCI359" s="68"/>
      <c r="GCJ359" s="68"/>
      <c r="GCK359" s="68"/>
      <c r="GCL359" s="68"/>
      <c r="GCM359" s="68"/>
      <c r="GCN359" s="68"/>
      <c r="GCO359" s="68"/>
      <c r="GCP359" s="68"/>
      <c r="GCQ359" s="68"/>
      <c r="GCR359" s="68"/>
      <c r="GCS359" s="68"/>
      <c r="GCT359" s="68"/>
      <c r="GCU359" s="68"/>
      <c r="GCV359" s="68"/>
      <c r="GCW359" s="68"/>
      <c r="GCX359" s="68"/>
      <c r="GCY359" s="68"/>
      <c r="GCZ359" s="68"/>
      <c r="GDA359" s="68"/>
      <c r="GDB359" s="68"/>
      <c r="GDC359" s="68"/>
      <c r="GDD359" s="68"/>
      <c r="GDE359" s="68"/>
      <c r="GDF359" s="68"/>
      <c r="GDG359" s="68"/>
      <c r="GDH359" s="68"/>
      <c r="GDI359" s="68"/>
      <c r="GDJ359" s="68"/>
      <c r="GDK359" s="68"/>
      <c r="GDL359" s="68"/>
      <c r="GDM359" s="68"/>
      <c r="GDN359" s="68"/>
      <c r="GDO359" s="68"/>
      <c r="GDP359" s="68"/>
      <c r="GDQ359" s="68"/>
      <c r="GDR359" s="68"/>
      <c r="GDS359" s="68"/>
      <c r="GDT359" s="68"/>
      <c r="GDU359" s="68"/>
      <c r="GDV359" s="68"/>
      <c r="GDW359" s="68"/>
      <c r="GDX359" s="68"/>
      <c r="GDY359" s="68"/>
      <c r="GDZ359" s="68"/>
      <c r="GEA359" s="68"/>
      <c r="GEB359" s="68"/>
      <c r="GEC359" s="68"/>
      <c r="GED359" s="68"/>
      <c r="GEE359" s="68"/>
      <c r="GEF359" s="68"/>
      <c r="GEG359" s="68"/>
      <c r="GEH359" s="68"/>
      <c r="GEI359" s="68"/>
      <c r="GEJ359" s="68"/>
      <c r="GEK359" s="68"/>
      <c r="GEL359" s="68"/>
      <c r="GEM359" s="68"/>
      <c r="GEN359" s="68"/>
      <c r="GEO359" s="68"/>
      <c r="GEP359" s="68"/>
      <c r="GEQ359" s="68"/>
      <c r="GER359" s="68"/>
      <c r="GES359" s="68"/>
      <c r="GET359" s="68"/>
      <c r="GEU359" s="68"/>
      <c r="GEV359" s="68"/>
      <c r="GEW359" s="68"/>
      <c r="GEX359" s="68"/>
      <c r="GEY359" s="68"/>
      <c r="GEZ359" s="68"/>
      <c r="GFA359" s="68"/>
      <c r="GFB359" s="68"/>
      <c r="GFC359" s="68"/>
      <c r="GFD359" s="68"/>
      <c r="GFE359" s="68"/>
      <c r="GFF359" s="68"/>
      <c r="GFG359" s="68"/>
      <c r="GFH359" s="68"/>
      <c r="GFI359" s="68"/>
      <c r="GFJ359" s="68"/>
      <c r="GFK359" s="68"/>
      <c r="GFL359" s="68"/>
      <c r="GFM359" s="68"/>
      <c r="GFN359" s="68"/>
      <c r="GFO359" s="68"/>
      <c r="GFP359" s="68"/>
      <c r="GFQ359" s="68"/>
      <c r="GFR359" s="68"/>
      <c r="GFS359" s="68"/>
      <c r="GFT359" s="68"/>
      <c r="GFU359" s="68"/>
      <c r="GFV359" s="68"/>
      <c r="GFW359" s="68"/>
      <c r="GFX359" s="68"/>
      <c r="GFY359" s="68"/>
      <c r="GFZ359" s="68"/>
      <c r="GGA359" s="68"/>
      <c r="GGB359" s="68"/>
      <c r="GGC359" s="68"/>
      <c r="GGD359" s="68"/>
      <c r="GGE359" s="68"/>
      <c r="GGF359" s="68"/>
      <c r="GGG359" s="68"/>
      <c r="GGH359" s="68"/>
      <c r="GGI359" s="68"/>
      <c r="GGJ359" s="68"/>
      <c r="GGK359" s="68"/>
      <c r="GGL359" s="68"/>
      <c r="GGM359" s="68"/>
      <c r="GGN359" s="68"/>
      <c r="GGO359" s="68"/>
      <c r="GGP359" s="68"/>
      <c r="GGQ359" s="68"/>
      <c r="GGR359" s="68"/>
      <c r="GGS359" s="68"/>
      <c r="GGT359" s="68"/>
      <c r="GGU359" s="68"/>
      <c r="GGV359" s="68"/>
      <c r="GGW359" s="68"/>
      <c r="GGX359" s="68"/>
      <c r="GGY359" s="68"/>
      <c r="GGZ359" s="68"/>
      <c r="GHA359" s="68"/>
      <c r="GHB359" s="68"/>
      <c r="GHC359" s="68"/>
      <c r="GHD359" s="68"/>
      <c r="GHE359" s="68"/>
      <c r="GHF359" s="68"/>
      <c r="GHG359" s="68"/>
      <c r="GHH359" s="68"/>
      <c r="GHI359" s="68"/>
      <c r="GHJ359" s="68"/>
      <c r="GHK359" s="68"/>
      <c r="GHL359" s="68"/>
      <c r="GHM359" s="68"/>
      <c r="GHN359" s="68"/>
      <c r="GHO359" s="68"/>
      <c r="GHP359" s="68"/>
      <c r="GHQ359" s="68"/>
      <c r="GHR359" s="68"/>
      <c r="GHS359" s="68"/>
      <c r="GHT359" s="68"/>
      <c r="GHU359" s="68"/>
      <c r="GHV359" s="68"/>
      <c r="GHW359" s="68"/>
      <c r="GHX359" s="68"/>
      <c r="GHY359" s="68"/>
      <c r="GHZ359" s="68"/>
      <c r="GIA359" s="68"/>
      <c r="GIB359" s="68"/>
      <c r="GIC359" s="68"/>
      <c r="GID359" s="68"/>
      <c r="GIE359" s="68"/>
      <c r="GIF359" s="68"/>
      <c r="GIG359" s="68"/>
      <c r="GIH359" s="68"/>
      <c r="GII359" s="68"/>
      <c r="GIJ359" s="68"/>
      <c r="GIK359" s="68"/>
      <c r="GIL359" s="68"/>
      <c r="GIM359" s="68"/>
      <c r="GIN359" s="68"/>
      <c r="GIO359" s="68"/>
      <c r="GIP359" s="68"/>
      <c r="GIQ359" s="68"/>
      <c r="GIR359" s="68"/>
      <c r="GIS359" s="68"/>
      <c r="GIT359" s="68"/>
      <c r="GIU359" s="68"/>
      <c r="GIV359" s="68"/>
      <c r="GIW359" s="68"/>
      <c r="GIX359" s="68"/>
      <c r="GIY359" s="68"/>
      <c r="GIZ359" s="68"/>
      <c r="GJA359" s="68"/>
      <c r="GJB359" s="68"/>
      <c r="GJC359" s="68"/>
      <c r="GJD359" s="68"/>
      <c r="GJE359" s="68"/>
      <c r="GJF359" s="68"/>
      <c r="GJG359" s="68"/>
      <c r="GJH359" s="68"/>
      <c r="GJI359" s="68"/>
      <c r="GJJ359" s="68"/>
      <c r="GJK359" s="68"/>
      <c r="GJL359" s="68"/>
      <c r="GJM359" s="68"/>
      <c r="GJN359" s="68"/>
      <c r="GJO359" s="68"/>
      <c r="GJP359" s="68"/>
      <c r="GJQ359" s="68"/>
      <c r="GJR359" s="68"/>
      <c r="GJS359" s="68"/>
      <c r="GJT359" s="68"/>
      <c r="GJU359" s="68"/>
      <c r="GJV359" s="68"/>
      <c r="GJW359" s="68"/>
      <c r="GJX359" s="68"/>
      <c r="GJY359" s="68"/>
      <c r="GJZ359" s="68"/>
      <c r="GKA359" s="68"/>
      <c r="GKB359" s="68"/>
      <c r="GKC359" s="68"/>
      <c r="GKD359" s="68"/>
      <c r="GKE359" s="68"/>
      <c r="GKF359" s="68"/>
      <c r="GKG359" s="68"/>
      <c r="GKH359" s="68"/>
      <c r="GKI359" s="68"/>
      <c r="GKJ359" s="68"/>
      <c r="GKK359" s="68"/>
      <c r="GKL359" s="68"/>
      <c r="GKM359" s="68"/>
      <c r="GKN359" s="68"/>
      <c r="GKO359" s="68"/>
      <c r="GKP359" s="68"/>
      <c r="GKQ359" s="68"/>
      <c r="GKR359" s="68"/>
      <c r="GKS359" s="68"/>
      <c r="GKT359" s="68"/>
      <c r="GKU359" s="68"/>
      <c r="GKV359" s="68"/>
      <c r="GKW359" s="68"/>
      <c r="GKX359" s="68"/>
      <c r="GKY359" s="68"/>
      <c r="GKZ359" s="68"/>
      <c r="GLA359" s="68"/>
      <c r="GLB359" s="68"/>
      <c r="GLC359" s="68"/>
      <c r="GLD359" s="68"/>
      <c r="GLE359" s="68"/>
      <c r="GLF359" s="68"/>
      <c r="GLG359" s="68"/>
      <c r="GLH359" s="68"/>
      <c r="GLI359" s="68"/>
      <c r="GLJ359" s="68"/>
      <c r="GLK359" s="68"/>
      <c r="GLL359" s="68"/>
      <c r="GLM359" s="68"/>
      <c r="GLN359" s="68"/>
      <c r="GLO359" s="68"/>
      <c r="GLP359" s="68"/>
      <c r="GLQ359" s="68"/>
      <c r="GLR359" s="68"/>
      <c r="GLS359" s="68"/>
      <c r="GLT359" s="68"/>
      <c r="GLU359" s="68"/>
      <c r="GLV359" s="68"/>
      <c r="GLW359" s="68"/>
      <c r="GLX359" s="68"/>
      <c r="GLY359" s="68"/>
      <c r="GLZ359" s="68"/>
      <c r="GMA359" s="68"/>
      <c r="GMB359" s="68"/>
      <c r="GMC359" s="68"/>
      <c r="GMD359" s="68"/>
      <c r="GME359" s="68"/>
      <c r="GMF359" s="68"/>
      <c r="GMG359" s="68"/>
      <c r="GMH359" s="68"/>
      <c r="GMI359" s="68"/>
      <c r="GMJ359" s="68"/>
      <c r="GMK359" s="68"/>
      <c r="GML359" s="68"/>
      <c r="GMM359" s="68"/>
      <c r="GMN359" s="68"/>
      <c r="GMO359" s="68"/>
      <c r="GMP359" s="68"/>
      <c r="GMQ359" s="68"/>
      <c r="GMR359" s="68"/>
      <c r="GMS359" s="68"/>
      <c r="GMT359" s="68"/>
      <c r="GMU359" s="68"/>
      <c r="GMV359" s="68"/>
      <c r="GMW359" s="68"/>
      <c r="GMX359" s="68"/>
      <c r="GMY359" s="68"/>
      <c r="GMZ359" s="68"/>
      <c r="GNA359" s="68"/>
      <c r="GNB359" s="68"/>
      <c r="GNC359" s="68"/>
      <c r="GND359" s="68"/>
      <c r="GNE359" s="68"/>
      <c r="GNF359" s="68"/>
      <c r="GNG359" s="68"/>
      <c r="GNH359" s="68"/>
      <c r="GNI359" s="68"/>
      <c r="GNJ359" s="68"/>
      <c r="GNK359" s="68"/>
      <c r="GNL359" s="68"/>
      <c r="GNM359" s="68"/>
      <c r="GNN359" s="68"/>
      <c r="GNO359" s="68"/>
      <c r="GNP359" s="68"/>
      <c r="GNQ359" s="68"/>
      <c r="GNR359" s="68"/>
      <c r="GNS359" s="68"/>
      <c r="GNT359" s="68"/>
      <c r="GNU359" s="68"/>
      <c r="GNV359" s="68"/>
      <c r="GNW359" s="68"/>
      <c r="GNX359" s="68"/>
      <c r="GNY359" s="68"/>
      <c r="GNZ359" s="68"/>
      <c r="GOA359" s="68"/>
      <c r="GOB359" s="68"/>
      <c r="GOC359" s="68"/>
      <c r="GOD359" s="68"/>
      <c r="GOE359" s="68"/>
      <c r="GOF359" s="68"/>
      <c r="GOG359" s="68"/>
      <c r="GOH359" s="68"/>
      <c r="GOI359" s="68"/>
      <c r="GOJ359" s="68"/>
      <c r="GOK359" s="68"/>
      <c r="GOL359" s="68"/>
      <c r="GOM359" s="68"/>
      <c r="GON359" s="68"/>
      <c r="GOO359" s="68"/>
      <c r="GOP359" s="68"/>
      <c r="GOQ359" s="68"/>
      <c r="GOR359" s="68"/>
      <c r="GOS359" s="68"/>
      <c r="GOT359" s="68"/>
      <c r="GOU359" s="68"/>
      <c r="GOV359" s="68"/>
      <c r="GOW359" s="68"/>
      <c r="GOX359" s="68"/>
      <c r="GOY359" s="68"/>
      <c r="GOZ359" s="68"/>
      <c r="GPA359" s="68"/>
      <c r="GPB359" s="68"/>
      <c r="GPC359" s="68"/>
      <c r="GPD359" s="68"/>
      <c r="GPE359" s="68"/>
      <c r="GPF359" s="68"/>
      <c r="GPG359" s="68"/>
      <c r="GPH359" s="68"/>
      <c r="GPI359" s="68"/>
      <c r="GPJ359" s="68"/>
      <c r="GPK359" s="68"/>
      <c r="GPL359" s="68"/>
      <c r="GPM359" s="68"/>
      <c r="GPN359" s="68"/>
      <c r="GPO359" s="68"/>
      <c r="GPP359" s="68"/>
      <c r="GPQ359" s="68"/>
      <c r="GPR359" s="68"/>
      <c r="GPS359" s="68"/>
      <c r="GPT359" s="68"/>
      <c r="GPU359" s="68"/>
      <c r="GPV359" s="68"/>
      <c r="GPW359" s="68"/>
      <c r="GPX359" s="68"/>
      <c r="GPY359" s="68"/>
      <c r="GPZ359" s="68"/>
      <c r="GQA359" s="68"/>
      <c r="GQB359" s="68"/>
      <c r="GQC359" s="68"/>
      <c r="GQD359" s="68"/>
      <c r="GQE359" s="68"/>
      <c r="GQF359" s="68"/>
      <c r="GQG359" s="68"/>
      <c r="GQH359" s="68"/>
      <c r="GQI359" s="68"/>
      <c r="GQJ359" s="68"/>
      <c r="GQK359" s="68"/>
      <c r="GQL359" s="68"/>
      <c r="GQM359" s="68"/>
      <c r="GQN359" s="68"/>
      <c r="GQO359" s="68"/>
      <c r="GQP359" s="68"/>
      <c r="GQQ359" s="68"/>
      <c r="GQR359" s="68"/>
      <c r="GQS359" s="68"/>
      <c r="GQT359" s="68"/>
      <c r="GQU359" s="68"/>
      <c r="GQV359" s="68"/>
      <c r="GQW359" s="68"/>
      <c r="GQX359" s="68"/>
      <c r="GQY359" s="68"/>
      <c r="GQZ359" s="68"/>
      <c r="GRA359" s="68"/>
      <c r="GRB359" s="68"/>
      <c r="GRC359" s="68"/>
      <c r="GRD359" s="68"/>
      <c r="GRE359" s="68"/>
      <c r="GRF359" s="68"/>
      <c r="GRG359" s="68"/>
      <c r="GRH359" s="68"/>
      <c r="GRI359" s="68"/>
      <c r="GRJ359" s="68"/>
      <c r="GRK359" s="68"/>
      <c r="GRL359" s="68"/>
      <c r="GRM359" s="68"/>
      <c r="GRN359" s="68"/>
      <c r="GRO359" s="68"/>
      <c r="GRP359" s="68"/>
      <c r="GRQ359" s="68"/>
      <c r="GRR359" s="68"/>
      <c r="GRS359" s="68"/>
      <c r="GRT359" s="68"/>
      <c r="GRU359" s="68"/>
      <c r="GRV359" s="68"/>
      <c r="GRW359" s="68"/>
      <c r="GRX359" s="68"/>
      <c r="GRY359" s="68"/>
      <c r="GRZ359" s="68"/>
      <c r="GSA359" s="68"/>
      <c r="GSB359" s="68"/>
      <c r="GSC359" s="68"/>
      <c r="GSD359" s="68"/>
      <c r="GSE359" s="68"/>
      <c r="GSF359" s="68"/>
      <c r="GSG359" s="68"/>
      <c r="GSH359" s="68"/>
      <c r="GSI359" s="68"/>
      <c r="GSJ359" s="68"/>
      <c r="GSK359" s="68"/>
      <c r="GSL359" s="68"/>
      <c r="GSM359" s="68"/>
      <c r="GSN359" s="68"/>
      <c r="GSO359" s="68"/>
      <c r="GSP359" s="68"/>
      <c r="GSQ359" s="68"/>
      <c r="GSR359" s="68"/>
      <c r="GSS359" s="68"/>
      <c r="GST359" s="68"/>
      <c r="GSU359" s="68"/>
      <c r="GSV359" s="68"/>
      <c r="GSW359" s="68"/>
      <c r="GSX359" s="68"/>
      <c r="GSY359" s="68"/>
      <c r="GSZ359" s="68"/>
      <c r="GTA359" s="68"/>
      <c r="GTB359" s="68"/>
      <c r="GTC359" s="68"/>
      <c r="GTD359" s="68"/>
      <c r="GTE359" s="68"/>
      <c r="GTF359" s="68"/>
      <c r="GTG359" s="68"/>
      <c r="GTH359" s="68"/>
      <c r="GTI359" s="68"/>
      <c r="GTJ359" s="68"/>
      <c r="GTK359" s="68"/>
      <c r="GTL359" s="68"/>
      <c r="GTM359" s="68"/>
      <c r="GTN359" s="68"/>
      <c r="GTO359" s="68"/>
      <c r="GTP359" s="68"/>
      <c r="GTQ359" s="68"/>
      <c r="GTR359" s="68"/>
      <c r="GTS359" s="68"/>
      <c r="GTT359" s="68"/>
      <c r="GTU359" s="68"/>
      <c r="GTV359" s="68"/>
      <c r="GTW359" s="68"/>
      <c r="GTX359" s="68"/>
      <c r="GTY359" s="68"/>
      <c r="GTZ359" s="68"/>
      <c r="GUA359" s="68"/>
      <c r="GUB359" s="68"/>
      <c r="GUC359" s="68"/>
      <c r="GUD359" s="68"/>
      <c r="GUE359" s="68"/>
      <c r="GUF359" s="68"/>
      <c r="GUG359" s="68"/>
      <c r="GUH359" s="68"/>
      <c r="GUI359" s="68"/>
      <c r="GUJ359" s="68"/>
      <c r="GUK359" s="68"/>
      <c r="GUL359" s="68"/>
      <c r="GUM359" s="68"/>
      <c r="GUN359" s="68"/>
      <c r="GUO359" s="68"/>
      <c r="GUP359" s="68"/>
      <c r="GUQ359" s="68"/>
      <c r="GUR359" s="68"/>
      <c r="GUS359" s="68"/>
      <c r="GUT359" s="68"/>
      <c r="GUU359" s="68"/>
      <c r="GUV359" s="68"/>
      <c r="GUW359" s="68"/>
      <c r="GUX359" s="68"/>
      <c r="GUY359" s="68"/>
      <c r="GUZ359" s="68"/>
      <c r="GVA359" s="68"/>
      <c r="GVB359" s="68"/>
      <c r="GVC359" s="68"/>
      <c r="GVD359" s="68"/>
      <c r="GVE359" s="68"/>
      <c r="GVF359" s="68"/>
      <c r="GVG359" s="68"/>
      <c r="GVH359" s="68"/>
      <c r="GVI359" s="68"/>
      <c r="GVJ359" s="68"/>
      <c r="GVK359" s="68"/>
      <c r="GVL359" s="68"/>
      <c r="GVM359" s="68"/>
      <c r="GVN359" s="68"/>
      <c r="GVO359" s="68"/>
      <c r="GVP359" s="68"/>
      <c r="GVQ359" s="68"/>
      <c r="GVR359" s="68"/>
      <c r="GVS359" s="68"/>
      <c r="GVT359" s="68"/>
      <c r="GVU359" s="68"/>
      <c r="GVV359" s="68"/>
      <c r="GVW359" s="68"/>
      <c r="GVX359" s="68"/>
      <c r="GVY359" s="68"/>
      <c r="GVZ359" s="68"/>
      <c r="GWA359" s="68"/>
      <c r="GWB359" s="68"/>
      <c r="GWC359" s="68"/>
      <c r="GWD359" s="68"/>
      <c r="GWE359" s="68"/>
      <c r="GWF359" s="68"/>
      <c r="GWG359" s="68"/>
      <c r="GWH359" s="68"/>
      <c r="GWI359" s="68"/>
      <c r="GWJ359" s="68"/>
      <c r="GWK359" s="68"/>
      <c r="GWL359" s="68"/>
      <c r="GWM359" s="68"/>
      <c r="GWN359" s="68"/>
      <c r="GWO359" s="68"/>
      <c r="GWP359" s="68"/>
      <c r="GWQ359" s="68"/>
      <c r="GWR359" s="68"/>
      <c r="GWS359" s="68"/>
      <c r="GWT359" s="68"/>
      <c r="GWU359" s="68"/>
      <c r="GWV359" s="68"/>
      <c r="GWW359" s="68"/>
      <c r="GWX359" s="68"/>
      <c r="GWY359" s="68"/>
      <c r="GWZ359" s="68"/>
      <c r="GXA359" s="68"/>
      <c r="GXB359" s="68"/>
      <c r="GXC359" s="68"/>
      <c r="GXD359" s="68"/>
      <c r="GXE359" s="68"/>
      <c r="GXF359" s="68"/>
      <c r="GXG359" s="68"/>
      <c r="GXH359" s="68"/>
      <c r="GXI359" s="68"/>
      <c r="GXJ359" s="68"/>
      <c r="GXK359" s="68"/>
      <c r="GXL359" s="68"/>
      <c r="GXM359" s="68"/>
      <c r="GXN359" s="68"/>
      <c r="GXO359" s="68"/>
      <c r="GXP359" s="68"/>
      <c r="GXQ359" s="68"/>
      <c r="GXR359" s="68"/>
      <c r="GXS359" s="68"/>
      <c r="GXT359" s="68"/>
      <c r="GXU359" s="68"/>
      <c r="GXV359" s="68"/>
      <c r="GXW359" s="68"/>
      <c r="GXX359" s="68"/>
      <c r="GXY359" s="68"/>
      <c r="GXZ359" s="68"/>
      <c r="GYA359" s="68"/>
      <c r="GYB359" s="68"/>
      <c r="GYC359" s="68"/>
      <c r="GYD359" s="68"/>
      <c r="GYE359" s="68"/>
      <c r="GYF359" s="68"/>
      <c r="GYG359" s="68"/>
      <c r="GYH359" s="68"/>
      <c r="GYI359" s="68"/>
      <c r="GYJ359" s="68"/>
      <c r="GYK359" s="68"/>
      <c r="GYL359" s="68"/>
      <c r="GYM359" s="68"/>
      <c r="GYN359" s="68"/>
      <c r="GYO359" s="68"/>
      <c r="GYP359" s="68"/>
      <c r="GYQ359" s="68"/>
      <c r="GYR359" s="68"/>
      <c r="GYS359" s="68"/>
      <c r="GYT359" s="68"/>
      <c r="GYU359" s="68"/>
      <c r="GYV359" s="68"/>
      <c r="GYW359" s="68"/>
      <c r="GYX359" s="68"/>
      <c r="GYY359" s="68"/>
      <c r="GYZ359" s="68"/>
      <c r="GZA359" s="68"/>
      <c r="GZB359" s="68"/>
      <c r="GZC359" s="68"/>
      <c r="GZD359" s="68"/>
      <c r="GZE359" s="68"/>
      <c r="GZF359" s="68"/>
      <c r="GZG359" s="68"/>
      <c r="GZH359" s="68"/>
      <c r="GZI359" s="68"/>
      <c r="GZJ359" s="68"/>
      <c r="GZK359" s="68"/>
      <c r="GZL359" s="68"/>
      <c r="GZM359" s="68"/>
      <c r="GZN359" s="68"/>
      <c r="GZO359" s="68"/>
      <c r="GZP359" s="68"/>
      <c r="GZQ359" s="68"/>
      <c r="GZR359" s="68"/>
      <c r="GZS359" s="68"/>
      <c r="GZT359" s="68"/>
      <c r="GZU359" s="68"/>
      <c r="GZV359" s="68"/>
      <c r="GZW359" s="68"/>
      <c r="GZX359" s="68"/>
      <c r="GZY359" s="68"/>
      <c r="GZZ359" s="68"/>
      <c r="HAA359" s="68"/>
      <c r="HAB359" s="68"/>
      <c r="HAC359" s="68"/>
      <c r="HAD359" s="68"/>
      <c r="HAE359" s="68"/>
      <c r="HAF359" s="68"/>
      <c r="HAG359" s="68"/>
      <c r="HAH359" s="68"/>
      <c r="HAI359" s="68"/>
      <c r="HAJ359" s="68"/>
      <c r="HAK359" s="68"/>
      <c r="HAL359" s="68"/>
      <c r="HAM359" s="68"/>
      <c r="HAN359" s="68"/>
      <c r="HAO359" s="68"/>
      <c r="HAP359" s="68"/>
      <c r="HAQ359" s="68"/>
      <c r="HAR359" s="68"/>
      <c r="HAS359" s="68"/>
      <c r="HAT359" s="68"/>
      <c r="HAU359" s="68"/>
      <c r="HAV359" s="68"/>
      <c r="HAW359" s="68"/>
      <c r="HAX359" s="68"/>
      <c r="HAY359" s="68"/>
      <c r="HAZ359" s="68"/>
      <c r="HBA359" s="68"/>
      <c r="HBB359" s="68"/>
      <c r="HBC359" s="68"/>
      <c r="HBD359" s="68"/>
      <c r="HBE359" s="68"/>
      <c r="HBF359" s="68"/>
      <c r="HBG359" s="68"/>
      <c r="HBH359" s="68"/>
      <c r="HBI359" s="68"/>
      <c r="HBJ359" s="68"/>
      <c r="HBK359" s="68"/>
      <c r="HBL359" s="68"/>
      <c r="HBM359" s="68"/>
      <c r="HBN359" s="68"/>
      <c r="HBO359" s="68"/>
      <c r="HBP359" s="68"/>
      <c r="HBQ359" s="68"/>
      <c r="HBR359" s="68"/>
      <c r="HBS359" s="68"/>
      <c r="HBT359" s="68"/>
      <c r="HBU359" s="68"/>
      <c r="HBV359" s="68"/>
      <c r="HBW359" s="68"/>
      <c r="HBX359" s="68"/>
      <c r="HBY359" s="68"/>
      <c r="HBZ359" s="68"/>
      <c r="HCA359" s="68"/>
      <c r="HCB359" s="68"/>
      <c r="HCC359" s="68"/>
      <c r="HCD359" s="68"/>
      <c r="HCE359" s="68"/>
      <c r="HCF359" s="68"/>
      <c r="HCG359" s="68"/>
      <c r="HCH359" s="68"/>
      <c r="HCI359" s="68"/>
      <c r="HCJ359" s="68"/>
      <c r="HCK359" s="68"/>
      <c r="HCL359" s="68"/>
      <c r="HCM359" s="68"/>
      <c r="HCN359" s="68"/>
      <c r="HCO359" s="68"/>
      <c r="HCP359" s="68"/>
      <c r="HCQ359" s="68"/>
      <c r="HCR359" s="68"/>
      <c r="HCS359" s="68"/>
      <c r="HCT359" s="68"/>
      <c r="HCU359" s="68"/>
      <c r="HCV359" s="68"/>
      <c r="HCW359" s="68"/>
      <c r="HCX359" s="68"/>
      <c r="HCY359" s="68"/>
      <c r="HCZ359" s="68"/>
      <c r="HDA359" s="68"/>
      <c r="HDB359" s="68"/>
      <c r="HDC359" s="68"/>
      <c r="HDD359" s="68"/>
      <c r="HDE359" s="68"/>
      <c r="HDF359" s="68"/>
      <c r="HDG359" s="68"/>
      <c r="HDH359" s="68"/>
      <c r="HDI359" s="68"/>
      <c r="HDJ359" s="68"/>
      <c r="HDK359" s="68"/>
      <c r="HDL359" s="68"/>
      <c r="HDM359" s="68"/>
      <c r="HDN359" s="68"/>
      <c r="HDO359" s="68"/>
      <c r="HDP359" s="68"/>
      <c r="HDQ359" s="68"/>
      <c r="HDR359" s="68"/>
      <c r="HDS359" s="68"/>
      <c r="HDT359" s="68"/>
      <c r="HDU359" s="68"/>
      <c r="HDV359" s="68"/>
      <c r="HDW359" s="68"/>
      <c r="HDX359" s="68"/>
      <c r="HDY359" s="68"/>
      <c r="HDZ359" s="68"/>
      <c r="HEA359" s="68"/>
      <c r="HEB359" s="68"/>
      <c r="HEC359" s="68"/>
      <c r="HED359" s="68"/>
      <c r="HEE359" s="68"/>
      <c r="HEF359" s="68"/>
      <c r="HEG359" s="68"/>
      <c r="HEH359" s="68"/>
      <c r="HEI359" s="68"/>
      <c r="HEJ359" s="68"/>
      <c r="HEK359" s="68"/>
      <c r="HEL359" s="68"/>
      <c r="HEM359" s="68"/>
      <c r="HEN359" s="68"/>
      <c r="HEO359" s="68"/>
      <c r="HEP359" s="68"/>
      <c r="HEQ359" s="68"/>
      <c r="HER359" s="68"/>
      <c r="HES359" s="68"/>
      <c r="HET359" s="68"/>
      <c r="HEU359" s="68"/>
      <c r="HEV359" s="68"/>
      <c r="HEW359" s="68"/>
      <c r="HEX359" s="68"/>
      <c r="HEY359" s="68"/>
      <c r="HEZ359" s="68"/>
      <c r="HFA359" s="68"/>
      <c r="HFB359" s="68"/>
      <c r="HFC359" s="68"/>
      <c r="HFD359" s="68"/>
      <c r="HFE359" s="68"/>
      <c r="HFF359" s="68"/>
      <c r="HFG359" s="68"/>
      <c r="HFH359" s="68"/>
      <c r="HFI359" s="68"/>
      <c r="HFJ359" s="68"/>
      <c r="HFK359" s="68"/>
      <c r="HFL359" s="68"/>
      <c r="HFM359" s="68"/>
      <c r="HFN359" s="68"/>
      <c r="HFO359" s="68"/>
      <c r="HFP359" s="68"/>
      <c r="HFQ359" s="68"/>
      <c r="HFR359" s="68"/>
      <c r="HFS359" s="68"/>
      <c r="HFT359" s="68"/>
      <c r="HFU359" s="68"/>
      <c r="HFV359" s="68"/>
      <c r="HFW359" s="68"/>
      <c r="HFX359" s="68"/>
      <c r="HFY359" s="68"/>
      <c r="HFZ359" s="68"/>
      <c r="HGA359" s="68"/>
      <c r="HGB359" s="68"/>
      <c r="HGC359" s="68"/>
      <c r="HGD359" s="68"/>
      <c r="HGE359" s="68"/>
      <c r="HGF359" s="68"/>
      <c r="HGG359" s="68"/>
      <c r="HGH359" s="68"/>
      <c r="HGI359" s="68"/>
      <c r="HGJ359" s="68"/>
      <c r="HGK359" s="68"/>
      <c r="HGL359" s="68"/>
      <c r="HGM359" s="68"/>
      <c r="HGN359" s="68"/>
      <c r="HGO359" s="68"/>
      <c r="HGP359" s="68"/>
      <c r="HGQ359" s="68"/>
      <c r="HGR359" s="68"/>
      <c r="HGS359" s="68"/>
      <c r="HGT359" s="68"/>
      <c r="HGU359" s="68"/>
      <c r="HGV359" s="68"/>
      <c r="HGW359" s="68"/>
      <c r="HGX359" s="68"/>
      <c r="HGY359" s="68"/>
      <c r="HGZ359" s="68"/>
      <c r="HHA359" s="68"/>
      <c r="HHB359" s="68"/>
      <c r="HHC359" s="68"/>
      <c r="HHD359" s="68"/>
      <c r="HHE359" s="68"/>
      <c r="HHF359" s="68"/>
      <c r="HHG359" s="68"/>
      <c r="HHH359" s="68"/>
      <c r="HHI359" s="68"/>
      <c r="HHJ359" s="68"/>
      <c r="HHK359" s="68"/>
      <c r="HHL359" s="68"/>
      <c r="HHM359" s="68"/>
      <c r="HHN359" s="68"/>
      <c r="HHO359" s="68"/>
      <c r="HHP359" s="68"/>
      <c r="HHQ359" s="68"/>
      <c r="HHR359" s="68"/>
      <c r="HHS359" s="68"/>
      <c r="HHT359" s="68"/>
      <c r="HHU359" s="68"/>
      <c r="HHV359" s="68"/>
      <c r="HHW359" s="68"/>
      <c r="HHX359" s="68"/>
      <c r="HHY359" s="68"/>
      <c r="HHZ359" s="68"/>
      <c r="HIA359" s="68"/>
      <c r="HIB359" s="68"/>
      <c r="HIC359" s="68"/>
      <c r="HID359" s="68"/>
      <c r="HIE359" s="68"/>
      <c r="HIF359" s="68"/>
      <c r="HIG359" s="68"/>
      <c r="HIH359" s="68"/>
      <c r="HII359" s="68"/>
      <c r="HIJ359" s="68"/>
      <c r="HIK359" s="68"/>
      <c r="HIL359" s="68"/>
      <c r="HIM359" s="68"/>
      <c r="HIN359" s="68"/>
      <c r="HIO359" s="68"/>
      <c r="HIP359" s="68"/>
      <c r="HIQ359" s="68"/>
      <c r="HIR359" s="68"/>
      <c r="HIS359" s="68"/>
      <c r="HIT359" s="68"/>
      <c r="HIU359" s="68"/>
      <c r="HIV359" s="68"/>
      <c r="HIW359" s="68"/>
      <c r="HIX359" s="68"/>
      <c r="HIY359" s="68"/>
      <c r="HIZ359" s="68"/>
      <c r="HJA359" s="68"/>
      <c r="HJB359" s="68"/>
      <c r="HJC359" s="68"/>
      <c r="HJD359" s="68"/>
      <c r="HJE359" s="68"/>
      <c r="HJF359" s="68"/>
      <c r="HJG359" s="68"/>
      <c r="HJH359" s="68"/>
      <c r="HJI359" s="68"/>
      <c r="HJJ359" s="68"/>
      <c r="HJK359" s="68"/>
      <c r="HJL359" s="68"/>
      <c r="HJM359" s="68"/>
      <c r="HJN359" s="68"/>
      <c r="HJO359" s="68"/>
      <c r="HJP359" s="68"/>
      <c r="HJQ359" s="68"/>
      <c r="HJR359" s="68"/>
      <c r="HJS359" s="68"/>
      <c r="HJT359" s="68"/>
      <c r="HJU359" s="68"/>
      <c r="HJV359" s="68"/>
      <c r="HJW359" s="68"/>
      <c r="HJX359" s="68"/>
      <c r="HJY359" s="68"/>
      <c r="HJZ359" s="68"/>
      <c r="HKA359" s="68"/>
      <c r="HKB359" s="68"/>
      <c r="HKC359" s="68"/>
      <c r="HKD359" s="68"/>
      <c r="HKE359" s="68"/>
      <c r="HKF359" s="68"/>
      <c r="HKG359" s="68"/>
      <c r="HKH359" s="68"/>
      <c r="HKI359" s="68"/>
      <c r="HKJ359" s="68"/>
      <c r="HKK359" s="68"/>
      <c r="HKL359" s="68"/>
      <c r="HKM359" s="68"/>
      <c r="HKN359" s="68"/>
      <c r="HKO359" s="68"/>
      <c r="HKP359" s="68"/>
      <c r="HKQ359" s="68"/>
      <c r="HKR359" s="68"/>
      <c r="HKS359" s="68"/>
      <c r="HKT359" s="68"/>
      <c r="HKU359" s="68"/>
      <c r="HKV359" s="68"/>
      <c r="HKW359" s="68"/>
      <c r="HKX359" s="68"/>
      <c r="HKY359" s="68"/>
      <c r="HKZ359" s="68"/>
      <c r="HLA359" s="68"/>
      <c r="HLB359" s="68"/>
      <c r="HLC359" s="68"/>
      <c r="HLD359" s="68"/>
      <c r="HLE359" s="68"/>
      <c r="HLF359" s="68"/>
      <c r="HLG359" s="68"/>
      <c r="HLH359" s="68"/>
      <c r="HLI359" s="68"/>
      <c r="HLJ359" s="68"/>
      <c r="HLK359" s="68"/>
      <c r="HLL359" s="68"/>
      <c r="HLM359" s="68"/>
      <c r="HLN359" s="68"/>
      <c r="HLO359" s="68"/>
      <c r="HLP359" s="68"/>
      <c r="HLQ359" s="68"/>
      <c r="HLR359" s="68"/>
      <c r="HLS359" s="68"/>
      <c r="HLT359" s="68"/>
      <c r="HLU359" s="68"/>
      <c r="HLV359" s="68"/>
      <c r="HLW359" s="68"/>
      <c r="HLX359" s="68"/>
      <c r="HLY359" s="68"/>
      <c r="HLZ359" s="68"/>
      <c r="HMA359" s="68"/>
      <c r="HMB359" s="68"/>
      <c r="HMC359" s="68"/>
      <c r="HMD359" s="68"/>
      <c r="HME359" s="68"/>
      <c r="HMF359" s="68"/>
      <c r="HMG359" s="68"/>
      <c r="HMH359" s="68"/>
      <c r="HMI359" s="68"/>
      <c r="HMJ359" s="68"/>
      <c r="HMK359" s="68"/>
      <c r="HML359" s="68"/>
      <c r="HMM359" s="68"/>
      <c r="HMN359" s="68"/>
      <c r="HMO359" s="68"/>
      <c r="HMP359" s="68"/>
      <c r="HMQ359" s="68"/>
      <c r="HMR359" s="68"/>
      <c r="HMS359" s="68"/>
      <c r="HMT359" s="68"/>
      <c r="HMU359" s="68"/>
      <c r="HMV359" s="68"/>
      <c r="HMW359" s="68"/>
      <c r="HMX359" s="68"/>
      <c r="HMY359" s="68"/>
      <c r="HMZ359" s="68"/>
      <c r="HNA359" s="68"/>
      <c r="HNB359" s="68"/>
      <c r="HNC359" s="68"/>
      <c r="HND359" s="68"/>
      <c r="HNE359" s="68"/>
      <c r="HNF359" s="68"/>
      <c r="HNG359" s="68"/>
      <c r="HNH359" s="68"/>
      <c r="HNI359" s="68"/>
      <c r="HNJ359" s="68"/>
      <c r="HNK359" s="68"/>
      <c r="HNL359" s="68"/>
      <c r="HNM359" s="68"/>
      <c r="HNN359" s="68"/>
      <c r="HNO359" s="68"/>
      <c r="HNP359" s="68"/>
      <c r="HNQ359" s="68"/>
      <c r="HNR359" s="68"/>
      <c r="HNS359" s="68"/>
      <c r="HNT359" s="68"/>
      <c r="HNU359" s="68"/>
      <c r="HNV359" s="68"/>
      <c r="HNW359" s="68"/>
      <c r="HNX359" s="68"/>
      <c r="HNY359" s="68"/>
      <c r="HNZ359" s="68"/>
      <c r="HOA359" s="68"/>
      <c r="HOB359" s="68"/>
      <c r="HOC359" s="68"/>
      <c r="HOD359" s="68"/>
      <c r="HOE359" s="68"/>
      <c r="HOF359" s="68"/>
      <c r="HOG359" s="68"/>
      <c r="HOH359" s="68"/>
      <c r="HOI359" s="68"/>
      <c r="HOJ359" s="68"/>
      <c r="HOK359" s="68"/>
      <c r="HOL359" s="68"/>
      <c r="HOM359" s="68"/>
      <c r="HON359" s="68"/>
      <c r="HOO359" s="68"/>
      <c r="HOP359" s="68"/>
      <c r="HOQ359" s="68"/>
      <c r="HOR359" s="68"/>
      <c r="HOS359" s="68"/>
      <c r="HOT359" s="68"/>
      <c r="HOU359" s="68"/>
      <c r="HOV359" s="68"/>
      <c r="HOW359" s="68"/>
      <c r="HOX359" s="68"/>
      <c r="HOY359" s="68"/>
      <c r="HOZ359" s="68"/>
      <c r="HPA359" s="68"/>
      <c r="HPB359" s="68"/>
      <c r="HPC359" s="68"/>
      <c r="HPD359" s="68"/>
      <c r="HPE359" s="68"/>
      <c r="HPF359" s="68"/>
      <c r="HPG359" s="68"/>
      <c r="HPH359" s="68"/>
      <c r="HPI359" s="68"/>
      <c r="HPJ359" s="68"/>
      <c r="HPK359" s="68"/>
      <c r="HPL359" s="68"/>
      <c r="HPM359" s="68"/>
      <c r="HPN359" s="68"/>
      <c r="HPO359" s="68"/>
      <c r="HPP359" s="68"/>
      <c r="HPQ359" s="68"/>
      <c r="HPR359" s="68"/>
      <c r="HPS359" s="68"/>
      <c r="HPT359" s="68"/>
      <c r="HPU359" s="68"/>
      <c r="HPV359" s="68"/>
      <c r="HPW359" s="68"/>
      <c r="HPX359" s="68"/>
      <c r="HPY359" s="68"/>
      <c r="HPZ359" s="68"/>
      <c r="HQA359" s="68"/>
      <c r="HQB359" s="68"/>
      <c r="HQC359" s="68"/>
      <c r="HQD359" s="68"/>
      <c r="HQE359" s="68"/>
      <c r="HQF359" s="68"/>
      <c r="HQG359" s="68"/>
      <c r="HQH359" s="68"/>
      <c r="HQI359" s="68"/>
      <c r="HQJ359" s="68"/>
      <c r="HQK359" s="68"/>
      <c r="HQL359" s="68"/>
      <c r="HQM359" s="68"/>
      <c r="HQN359" s="68"/>
      <c r="HQO359" s="68"/>
      <c r="HQP359" s="68"/>
      <c r="HQQ359" s="68"/>
      <c r="HQR359" s="68"/>
      <c r="HQS359" s="68"/>
      <c r="HQT359" s="68"/>
      <c r="HQU359" s="68"/>
      <c r="HQV359" s="68"/>
      <c r="HQW359" s="68"/>
      <c r="HQX359" s="68"/>
      <c r="HQY359" s="68"/>
      <c r="HQZ359" s="68"/>
      <c r="HRA359" s="68"/>
      <c r="HRB359" s="68"/>
      <c r="HRC359" s="68"/>
      <c r="HRD359" s="68"/>
      <c r="HRE359" s="68"/>
      <c r="HRF359" s="68"/>
      <c r="HRG359" s="68"/>
      <c r="HRH359" s="68"/>
      <c r="HRI359" s="68"/>
      <c r="HRJ359" s="68"/>
      <c r="HRK359" s="68"/>
      <c r="HRL359" s="68"/>
      <c r="HRM359" s="68"/>
      <c r="HRN359" s="68"/>
      <c r="HRO359" s="68"/>
      <c r="HRP359" s="68"/>
      <c r="HRQ359" s="68"/>
      <c r="HRR359" s="68"/>
      <c r="HRS359" s="68"/>
      <c r="HRT359" s="68"/>
      <c r="HRU359" s="68"/>
      <c r="HRV359" s="68"/>
      <c r="HRW359" s="68"/>
      <c r="HRX359" s="68"/>
      <c r="HRY359" s="68"/>
      <c r="HRZ359" s="68"/>
      <c r="HSA359" s="68"/>
      <c r="HSB359" s="68"/>
      <c r="HSC359" s="68"/>
      <c r="HSD359" s="68"/>
      <c r="HSE359" s="68"/>
      <c r="HSF359" s="68"/>
      <c r="HSG359" s="68"/>
      <c r="HSH359" s="68"/>
      <c r="HSI359" s="68"/>
      <c r="HSJ359" s="68"/>
      <c r="HSK359" s="68"/>
      <c r="HSL359" s="68"/>
      <c r="HSM359" s="68"/>
      <c r="HSN359" s="68"/>
      <c r="HSO359" s="68"/>
      <c r="HSP359" s="68"/>
      <c r="HSQ359" s="68"/>
      <c r="HSR359" s="68"/>
      <c r="HSS359" s="68"/>
      <c r="HST359" s="68"/>
      <c r="HSU359" s="68"/>
      <c r="HSV359" s="68"/>
      <c r="HSW359" s="68"/>
      <c r="HSX359" s="68"/>
      <c r="HSY359" s="68"/>
      <c r="HSZ359" s="68"/>
      <c r="HTA359" s="68"/>
      <c r="HTB359" s="68"/>
      <c r="HTC359" s="68"/>
      <c r="HTD359" s="68"/>
      <c r="HTE359" s="68"/>
      <c r="HTF359" s="68"/>
      <c r="HTG359" s="68"/>
      <c r="HTH359" s="68"/>
      <c r="HTI359" s="68"/>
      <c r="HTJ359" s="68"/>
      <c r="HTK359" s="68"/>
      <c r="HTL359" s="68"/>
      <c r="HTM359" s="68"/>
      <c r="HTN359" s="68"/>
      <c r="HTO359" s="68"/>
      <c r="HTP359" s="68"/>
      <c r="HTQ359" s="68"/>
      <c r="HTR359" s="68"/>
      <c r="HTS359" s="68"/>
      <c r="HTT359" s="68"/>
      <c r="HTU359" s="68"/>
      <c r="HTV359" s="68"/>
      <c r="HTW359" s="68"/>
      <c r="HTX359" s="68"/>
      <c r="HTY359" s="68"/>
      <c r="HTZ359" s="68"/>
      <c r="HUA359" s="68"/>
      <c r="HUB359" s="68"/>
      <c r="HUC359" s="68"/>
      <c r="HUD359" s="68"/>
      <c r="HUE359" s="68"/>
      <c r="HUF359" s="68"/>
      <c r="HUG359" s="68"/>
      <c r="HUH359" s="68"/>
      <c r="HUI359" s="68"/>
      <c r="HUJ359" s="68"/>
      <c r="HUK359" s="68"/>
      <c r="HUL359" s="68"/>
      <c r="HUM359" s="68"/>
      <c r="HUN359" s="68"/>
      <c r="HUO359" s="68"/>
      <c r="HUP359" s="68"/>
      <c r="HUQ359" s="68"/>
      <c r="HUR359" s="68"/>
      <c r="HUS359" s="68"/>
      <c r="HUT359" s="68"/>
      <c r="HUU359" s="68"/>
      <c r="HUV359" s="68"/>
      <c r="HUW359" s="68"/>
      <c r="HUX359" s="68"/>
      <c r="HUY359" s="68"/>
      <c r="HUZ359" s="68"/>
      <c r="HVA359" s="68"/>
      <c r="HVB359" s="68"/>
      <c r="HVC359" s="68"/>
      <c r="HVD359" s="68"/>
      <c r="HVE359" s="68"/>
      <c r="HVF359" s="68"/>
      <c r="HVG359" s="68"/>
      <c r="HVH359" s="68"/>
      <c r="HVI359" s="68"/>
      <c r="HVJ359" s="68"/>
      <c r="HVK359" s="68"/>
      <c r="HVL359" s="68"/>
      <c r="HVM359" s="68"/>
      <c r="HVN359" s="68"/>
      <c r="HVO359" s="68"/>
      <c r="HVP359" s="68"/>
      <c r="HVQ359" s="68"/>
      <c r="HVR359" s="68"/>
      <c r="HVS359" s="68"/>
      <c r="HVT359" s="68"/>
      <c r="HVU359" s="68"/>
      <c r="HVV359" s="68"/>
      <c r="HVW359" s="68"/>
      <c r="HVX359" s="68"/>
      <c r="HVY359" s="68"/>
      <c r="HVZ359" s="68"/>
      <c r="HWA359" s="68"/>
      <c r="HWB359" s="68"/>
      <c r="HWC359" s="68"/>
      <c r="HWD359" s="68"/>
      <c r="HWE359" s="68"/>
      <c r="HWF359" s="68"/>
      <c r="HWG359" s="68"/>
      <c r="HWH359" s="68"/>
      <c r="HWI359" s="68"/>
      <c r="HWJ359" s="68"/>
      <c r="HWK359" s="68"/>
      <c r="HWL359" s="68"/>
      <c r="HWM359" s="68"/>
      <c r="HWN359" s="68"/>
      <c r="HWO359" s="68"/>
      <c r="HWP359" s="68"/>
      <c r="HWQ359" s="68"/>
      <c r="HWR359" s="68"/>
      <c r="HWS359" s="68"/>
      <c r="HWT359" s="68"/>
      <c r="HWU359" s="68"/>
      <c r="HWV359" s="68"/>
      <c r="HWW359" s="68"/>
      <c r="HWX359" s="68"/>
      <c r="HWY359" s="68"/>
      <c r="HWZ359" s="68"/>
      <c r="HXA359" s="68"/>
      <c r="HXB359" s="68"/>
      <c r="HXC359" s="68"/>
      <c r="HXD359" s="68"/>
      <c r="HXE359" s="68"/>
      <c r="HXF359" s="68"/>
      <c r="HXG359" s="68"/>
      <c r="HXH359" s="68"/>
      <c r="HXI359" s="68"/>
      <c r="HXJ359" s="68"/>
      <c r="HXK359" s="68"/>
      <c r="HXL359" s="68"/>
      <c r="HXM359" s="68"/>
      <c r="HXN359" s="68"/>
      <c r="HXO359" s="68"/>
      <c r="HXP359" s="68"/>
      <c r="HXQ359" s="68"/>
      <c r="HXR359" s="68"/>
      <c r="HXS359" s="68"/>
      <c r="HXT359" s="68"/>
      <c r="HXU359" s="68"/>
      <c r="HXV359" s="68"/>
      <c r="HXW359" s="68"/>
      <c r="HXX359" s="68"/>
      <c r="HXY359" s="68"/>
      <c r="HXZ359" s="68"/>
      <c r="HYA359" s="68"/>
      <c r="HYB359" s="68"/>
      <c r="HYC359" s="68"/>
      <c r="HYD359" s="68"/>
      <c r="HYE359" s="68"/>
      <c r="HYF359" s="68"/>
      <c r="HYG359" s="68"/>
      <c r="HYH359" s="68"/>
      <c r="HYI359" s="68"/>
      <c r="HYJ359" s="68"/>
      <c r="HYK359" s="68"/>
      <c r="HYL359" s="68"/>
      <c r="HYM359" s="68"/>
      <c r="HYN359" s="68"/>
      <c r="HYO359" s="68"/>
      <c r="HYP359" s="68"/>
      <c r="HYQ359" s="68"/>
      <c r="HYR359" s="68"/>
      <c r="HYS359" s="68"/>
      <c r="HYT359" s="68"/>
      <c r="HYU359" s="68"/>
      <c r="HYV359" s="68"/>
      <c r="HYW359" s="68"/>
      <c r="HYX359" s="68"/>
      <c r="HYY359" s="68"/>
      <c r="HYZ359" s="68"/>
      <c r="HZA359" s="68"/>
      <c r="HZB359" s="68"/>
      <c r="HZC359" s="68"/>
      <c r="HZD359" s="68"/>
      <c r="HZE359" s="68"/>
      <c r="HZF359" s="68"/>
      <c r="HZG359" s="68"/>
      <c r="HZH359" s="68"/>
      <c r="HZI359" s="68"/>
      <c r="HZJ359" s="68"/>
      <c r="HZK359" s="68"/>
      <c r="HZL359" s="68"/>
      <c r="HZM359" s="68"/>
      <c r="HZN359" s="68"/>
      <c r="HZO359" s="68"/>
      <c r="HZP359" s="68"/>
      <c r="HZQ359" s="68"/>
      <c r="HZR359" s="68"/>
      <c r="HZS359" s="68"/>
      <c r="HZT359" s="68"/>
      <c r="HZU359" s="68"/>
      <c r="HZV359" s="68"/>
      <c r="HZW359" s="68"/>
      <c r="HZX359" s="68"/>
      <c r="HZY359" s="68"/>
      <c r="HZZ359" s="68"/>
      <c r="IAA359" s="68"/>
      <c r="IAB359" s="68"/>
      <c r="IAC359" s="68"/>
      <c r="IAD359" s="68"/>
      <c r="IAE359" s="68"/>
      <c r="IAF359" s="68"/>
      <c r="IAG359" s="68"/>
      <c r="IAH359" s="68"/>
      <c r="IAI359" s="68"/>
      <c r="IAJ359" s="68"/>
      <c r="IAK359" s="68"/>
      <c r="IAL359" s="68"/>
      <c r="IAM359" s="68"/>
      <c r="IAN359" s="68"/>
      <c r="IAO359" s="68"/>
      <c r="IAP359" s="68"/>
      <c r="IAQ359" s="68"/>
      <c r="IAR359" s="68"/>
      <c r="IAS359" s="68"/>
      <c r="IAT359" s="68"/>
      <c r="IAU359" s="68"/>
      <c r="IAV359" s="68"/>
      <c r="IAW359" s="68"/>
      <c r="IAX359" s="68"/>
      <c r="IAY359" s="68"/>
      <c r="IAZ359" s="68"/>
      <c r="IBA359" s="68"/>
      <c r="IBB359" s="68"/>
      <c r="IBC359" s="68"/>
      <c r="IBD359" s="68"/>
      <c r="IBE359" s="68"/>
      <c r="IBF359" s="68"/>
      <c r="IBG359" s="68"/>
      <c r="IBH359" s="68"/>
      <c r="IBI359" s="68"/>
      <c r="IBJ359" s="68"/>
      <c r="IBK359" s="68"/>
      <c r="IBL359" s="68"/>
      <c r="IBM359" s="68"/>
      <c r="IBN359" s="68"/>
      <c r="IBO359" s="68"/>
      <c r="IBP359" s="68"/>
      <c r="IBQ359" s="68"/>
      <c r="IBR359" s="68"/>
      <c r="IBS359" s="68"/>
      <c r="IBT359" s="68"/>
      <c r="IBU359" s="68"/>
      <c r="IBV359" s="68"/>
      <c r="IBW359" s="68"/>
      <c r="IBX359" s="68"/>
      <c r="IBY359" s="68"/>
      <c r="IBZ359" s="68"/>
      <c r="ICA359" s="68"/>
      <c r="ICB359" s="68"/>
      <c r="ICC359" s="68"/>
      <c r="ICD359" s="68"/>
      <c r="ICE359" s="68"/>
      <c r="ICF359" s="68"/>
      <c r="ICG359" s="68"/>
      <c r="ICH359" s="68"/>
      <c r="ICI359" s="68"/>
      <c r="ICJ359" s="68"/>
      <c r="ICK359" s="68"/>
      <c r="ICL359" s="68"/>
      <c r="ICM359" s="68"/>
      <c r="ICN359" s="68"/>
      <c r="ICO359" s="68"/>
      <c r="ICP359" s="68"/>
      <c r="ICQ359" s="68"/>
      <c r="ICR359" s="68"/>
      <c r="ICS359" s="68"/>
      <c r="ICT359" s="68"/>
      <c r="ICU359" s="68"/>
      <c r="ICV359" s="68"/>
      <c r="ICW359" s="68"/>
      <c r="ICX359" s="68"/>
      <c r="ICY359" s="68"/>
      <c r="ICZ359" s="68"/>
      <c r="IDA359" s="68"/>
      <c r="IDB359" s="68"/>
      <c r="IDC359" s="68"/>
      <c r="IDD359" s="68"/>
      <c r="IDE359" s="68"/>
      <c r="IDF359" s="68"/>
      <c r="IDG359" s="68"/>
      <c r="IDH359" s="68"/>
      <c r="IDI359" s="68"/>
      <c r="IDJ359" s="68"/>
      <c r="IDK359" s="68"/>
      <c r="IDL359" s="68"/>
      <c r="IDM359" s="68"/>
      <c r="IDN359" s="68"/>
      <c r="IDO359" s="68"/>
      <c r="IDP359" s="68"/>
      <c r="IDQ359" s="68"/>
      <c r="IDR359" s="68"/>
      <c r="IDS359" s="68"/>
      <c r="IDT359" s="68"/>
      <c r="IDU359" s="68"/>
      <c r="IDV359" s="68"/>
      <c r="IDW359" s="68"/>
      <c r="IDX359" s="68"/>
      <c r="IDY359" s="68"/>
      <c r="IDZ359" s="68"/>
      <c r="IEA359" s="68"/>
      <c r="IEB359" s="68"/>
      <c r="IEC359" s="68"/>
      <c r="IED359" s="68"/>
      <c r="IEE359" s="68"/>
      <c r="IEF359" s="68"/>
      <c r="IEG359" s="68"/>
      <c r="IEH359" s="68"/>
      <c r="IEI359" s="68"/>
      <c r="IEJ359" s="68"/>
      <c r="IEK359" s="68"/>
      <c r="IEL359" s="68"/>
      <c r="IEM359" s="68"/>
      <c r="IEN359" s="68"/>
      <c r="IEO359" s="68"/>
      <c r="IEP359" s="68"/>
      <c r="IEQ359" s="68"/>
      <c r="IER359" s="68"/>
      <c r="IES359" s="68"/>
      <c r="IET359" s="68"/>
      <c r="IEU359" s="68"/>
      <c r="IEV359" s="68"/>
      <c r="IEW359" s="68"/>
      <c r="IEX359" s="68"/>
      <c r="IEY359" s="68"/>
      <c r="IEZ359" s="68"/>
      <c r="IFA359" s="68"/>
      <c r="IFB359" s="68"/>
      <c r="IFC359" s="68"/>
      <c r="IFD359" s="68"/>
      <c r="IFE359" s="68"/>
      <c r="IFF359" s="68"/>
      <c r="IFG359" s="68"/>
      <c r="IFH359" s="68"/>
      <c r="IFI359" s="68"/>
      <c r="IFJ359" s="68"/>
      <c r="IFK359" s="68"/>
      <c r="IFL359" s="68"/>
      <c r="IFM359" s="68"/>
      <c r="IFN359" s="68"/>
      <c r="IFO359" s="68"/>
      <c r="IFP359" s="68"/>
      <c r="IFQ359" s="68"/>
      <c r="IFR359" s="68"/>
      <c r="IFS359" s="68"/>
      <c r="IFT359" s="68"/>
      <c r="IFU359" s="68"/>
      <c r="IFV359" s="68"/>
      <c r="IFW359" s="68"/>
      <c r="IFX359" s="68"/>
      <c r="IFY359" s="68"/>
      <c r="IFZ359" s="68"/>
      <c r="IGA359" s="68"/>
      <c r="IGB359" s="68"/>
      <c r="IGC359" s="68"/>
      <c r="IGD359" s="68"/>
      <c r="IGE359" s="68"/>
      <c r="IGF359" s="68"/>
      <c r="IGG359" s="68"/>
      <c r="IGH359" s="68"/>
      <c r="IGI359" s="68"/>
      <c r="IGJ359" s="68"/>
      <c r="IGK359" s="68"/>
      <c r="IGL359" s="68"/>
      <c r="IGM359" s="68"/>
      <c r="IGN359" s="68"/>
      <c r="IGO359" s="68"/>
      <c r="IGP359" s="68"/>
      <c r="IGQ359" s="68"/>
      <c r="IGR359" s="68"/>
      <c r="IGS359" s="68"/>
      <c r="IGT359" s="68"/>
      <c r="IGU359" s="68"/>
      <c r="IGV359" s="68"/>
      <c r="IGW359" s="68"/>
      <c r="IGX359" s="68"/>
      <c r="IGY359" s="68"/>
      <c r="IGZ359" s="68"/>
      <c r="IHA359" s="68"/>
      <c r="IHB359" s="68"/>
      <c r="IHC359" s="68"/>
      <c r="IHD359" s="68"/>
      <c r="IHE359" s="68"/>
      <c r="IHF359" s="68"/>
      <c r="IHG359" s="68"/>
      <c r="IHH359" s="68"/>
      <c r="IHI359" s="68"/>
      <c r="IHJ359" s="68"/>
      <c r="IHK359" s="68"/>
      <c r="IHL359" s="68"/>
      <c r="IHM359" s="68"/>
      <c r="IHN359" s="68"/>
      <c r="IHO359" s="68"/>
      <c r="IHP359" s="68"/>
      <c r="IHQ359" s="68"/>
      <c r="IHR359" s="68"/>
      <c r="IHS359" s="68"/>
      <c r="IHT359" s="68"/>
      <c r="IHU359" s="68"/>
      <c r="IHV359" s="68"/>
      <c r="IHW359" s="68"/>
      <c r="IHX359" s="68"/>
      <c r="IHY359" s="68"/>
      <c r="IHZ359" s="68"/>
      <c r="IIA359" s="68"/>
      <c r="IIB359" s="68"/>
      <c r="IIC359" s="68"/>
      <c r="IID359" s="68"/>
      <c r="IIE359" s="68"/>
      <c r="IIF359" s="68"/>
      <c r="IIG359" s="68"/>
      <c r="IIH359" s="68"/>
      <c r="III359" s="68"/>
      <c r="IIJ359" s="68"/>
      <c r="IIK359" s="68"/>
      <c r="IIL359" s="68"/>
      <c r="IIM359" s="68"/>
      <c r="IIN359" s="68"/>
      <c r="IIO359" s="68"/>
      <c r="IIP359" s="68"/>
      <c r="IIQ359" s="68"/>
      <c r="IIR359" s="68"/>
      <c r="IIS359" s="68"/>
      <c r="IIT359" s="68"/>
      <c r="IIU359" s="68"/>
      <c r="IIV359" s="68"/>
      <c r="IIW359" s="68"/>
      <c r="IIX359" s="68"/>
      <c r="IIY359" s="68"/>
      <c r="IIZ359" s="68"/>
      <c r="IJA359" s="68"/>
      <c r="IJB359" s="68"/>
      <c r="IJC359" s="68"/>
      <c r="IJD359" s="68"/>
      <c r="IJE359" s="68"/>
      <c r="IJF359" s="68"/>
      <c r="IJG359" s="68"/>
      <c r="IJH359" s="68"/>
      <c r="IJI359" s="68"/>
      <c r="IJJ359" s="68"/>
      <c r="IJK359" s="68"/>
      <c r="IJL359" s="68"/>
      <c r="IJM359" s="68"/>
      <c r="IJN359" s="68"/>
      <c r="IJO359" s="68"/>
      <c r="IJP359" s="68"/>
      <c r="IJQ359" s="68"/>
      <c r="IJR359" s="68"/>
      <c r="IJS359" s="68"/>
      <c r="IJT359" s="68"/>
      <c r="IJU359" s="68"/>
      <c r="IJV359" s="68"/>
      <c r="IJW359" s="68"/>
      <c r="IJX359" s="68"/>
      <c r="IJY359" s="68"/>
      <c r="IJZ359" s="68"/>
      <c r="IKA359" s="68"/>
      <c r="IKB359" s="68"/>
      <c r="IKC359" s="68"/>
      <c r="IKD359" s="68"/>
      <c r="IKE359" s="68"/>
      <c r="IKF359" s="68"/>
      <c r="IKG359" s="68"/>
      <c r="IKH359" s="68"/>
      <c r="IKI359" s="68"/>
      <c r="IKJ359" s="68"/>
      <c r="IKK359" s="68"/>
      <c r="IKL359" s="68"/>
      <c r="IKM359" s="68"/>
      <c r="IKN359" s="68"/>
      <c r="IKO359" s="68"/>
      <c r="IKP359" s="68"/>
      <c r="IKQ359" s="68"/>
      <c r="IKR359" s="68"/>
      <c r="IKS359" s="68"/>
      <c r="IKT359" s="68"/>
      <c r="IKU359" s="68"/>
      <c r="IKV359" s="68"/>
      <c r="IKW359" s="68"/>
      <c r="IKX359" s="68"/>
      <c r="IKY359" s="68"/>
      <c r="IKZ359" s="68"/>
      <c r="ILA359" s="68"/>
      <c r="ILB359" s="68"/>
      <c r="ILC359" s="68"/>
      <c r="ILD359" s="68"/>
      <c r="ILE359" s="68"/>
      <c r="ILF359" s="68"/>
      <c r="ILG359" s="68"/>
      <c r="ILH359" s="68"/>
      <c r="ILI359" s="68"/>
      <c r="ILJ359" s="68"/>
      <c r="ILK359" s="68"/>
      <c r="ILL359" s="68"/>
      <c r="ILM359" s="68"/>
      <c r="ILN359" s="68"/>
      <c r="ILO359" s="68"/>
      <c r="ILP359" s="68"/>
      <c r="ILQ359" s="68"/>
      <c r="ILR359" s="68"/>
      <c r="ILS359" s="68"/>
      <c r="ILT359" s="68"/>
      <c r="ILU359" s="68"/>
      <c r="ILV359" s="68"/>
      <c r="ILW359" s="68"/>
      <c r="ILX359" s="68"/>
      <c r="ILY359" s="68"/>
      <c r="ILZ359" s="68"/>
      <c r="IMA359" s="68"/>
      <c r="IMB359" s="68"/>
      <c r="IMC359" s="68"/>
      <c r="IMD359" s="68"/>
      <c r="IME359" s="68"/>
      <c r="IMF359" s="68"/>
      <c r="IMG359" s="68"/>
      <c r="IMH359" s="68"/>
      <c r="IMI359" s="68"/>
      <c r="IMJ359" s="68"/>
      <c r="IMK359" s="68"/>
      <c r="IML359" s="68"/>
      <c r="IMM359" s="68"/>
      <c r="IMN359" s="68"/>
      <c r="IMO359" s="68"/>
      <c r="IMP359" s="68"/>
      <c r="IMQ359" s="68"/>
      <c r="IMR359" s="68"/>
      <c r="IMS359" s="68"/>
      <c r="IMT359" s="68"/>
      <c r="IMU359" s="68"/>
      <c r="IMV359" s="68"/>
      <c r="IMW359" s="68"/>
      <c r="IMX359" s="68"/>
      <c r="IMY359" s="68"/>
      <c r="IMZ359" s="68"/>
      <c r="INA359" s="68"/>
      <c r="INB359" s="68"/>
      <c r="INC359" s="68"/>
      <c r="IND359" s="68"/>
      <c r="INE359" s="68"/>
      <c r="INF359" s="68"/>
      <c r="ING359" s="68"/>
      <c r="INH359" s="68"/>
      <c r="INI359" s="68"/>
      <c r="INJ359" s="68"/>
      <c r="INK359" s="68"/>
      <c r="INL359" s="68"/>
      <c r="INM359" s="68"/>
      <c r="INN359" s="68"/>
      <c r="INO359" s="68"/>
      <c r="INP359" s="68"/>
      <c r="INQ359" s="68"/>
      <c r="INR359" s="68"/>
      <c r="INS359" s="68"/>
      <c r="INT359" s="68"/>
      <c r="INU359" s="68"/>
      <c r="INV359" s="68"/>
      <c r="INW359" s="68"/>
      <c r="INX359" s="68"/>
      <c r="INY359" s="68"/>
      <c r="INZ359" s="68"/>
      <c r="IOA359" s="68"/>
      <c r="IOB359" s="68"/>
      <c r="IOC359" s="68"/>
      <c r="IOD359" s="68"/>
      <c r="IOE359" s="68"/>
      <c r="IOF359" s="68"/>
      <c r="IOG359" s="68"/>
      <c r="IOH359" s="68"/>
      <c r="IOI359" s="68"/>
      <c r="IOJ359" s="68"/>
      <c r="IOK359" s="68"/>
      <c r="IOL359" s="68"/>
      <c r="IOM359" s="68"/>
      <c r="ION359" s="68"/>
      <c r="IOO359" s="68"/>
      <c r="IOP359" s="68"/>
      <c r="IOQ359" s="68"/>
      <c r="IOR359" s="68"/>
      <c r="IOS359" s="68"/>
      <c r="IOT359" s="68"/>
      <c r="IOU359" s="68"/>
      <c r="IOV359" s="68"/>
      <c r="IOW359" s="68"/>
      <c r="IOX359" s="68"/>
      <c r="IOY359" s="68"/>
      <c r="IOZ359" s="68"/>
      <c r="IPA359" s="68"/>
      <c r="IPB359" s="68"/>
      <c r="IPC359" s="68"/>
      <c r="IPD359" s="68"/>
      <c r="IPE359" s="68"/>
      <c r="IPF359" s="68"/>
      <c r="IPG359" s="68"/>
      <c r="IPH359" s="68"/>
      <c r="IPI359" s="68"/>
      <c r="IPJ359" s="68"/>
      <c r="IPK359" s="68"/>
      <c r="IPL359" s="68"/>
      <c r="IPM359" s="68"/>
      <c r="IPN359" s="68"/>
      <c r="IPO359" s="68"/>
      <c r="IPP359" s="68"/>
      <c r="IPQ359" s="68"/>
      <c r="IPR359" s="68"/>
      <c r="IPS359" s="68"/>
      <c r="IPT359" s="68"/>
      <c r="IPU359" s="68"/>
      <c r="IPV359" s="68"/>
      <c r="IPW359" s="68"/>
      <c r="IPX359" s="68"/>
      <c r="IPY359" s="68"/>
      <c r="IPZ359" s="68"/>
      <c r="IQA359" s="68"/>
      <c r="IQB359" s="68"/>
      <c r="IQC359" s="68"/>
      <c r="IQD359" s="68"/>
      <c r="IQE359" s="68"/>
      <c r="IQF359" s="68"/>
      <c r="IQG359" s="68"/>
      <c r="IQH359" s="68"/>
      <c r="IQI359" s="68"/>
      <c r="IQJ359" s="68"/>
      <c r="IQK359" s="68"/>
      <c r="IQL359" s="68"/>
      <c r="IQM359" s="68"/>
      <c r="IQN359" s="68"/>
      <c r="IQO359" s="68"/>
      <c r="IQP359" s="68"/>
      <c r="IQQ359" s="68"/>
      <c r="IQR359" s="68"/>
      <c r="IQS359" s="68"/>
      <c r="IQT359" s="68"/>
      <c r="IQU359" s="68"/>
      <c r="IQV359" s="68"/>
      <c r="IQW359" s="68"/>
      <c r="IQX359" s="68"/>
      <c r="IQY359" s="68"/>
      <c r="IQZ359" s="68"/>
      <c r="IRA359" s="68"/>
      <c r="IRB359" s="68"/>
      <c r="IRC359" s="68"/>
      <c r="IRD359" s="68"/>
      <c r="IRE359" s="68"/>
      <c r="IRF359" s="68"/>
      <c r="IRG359" s="68"/>
      <c r="IRH359" s="68"/>
      <c r="IRI359" s="68"/>
      <c r="IRJ359" s="68"/>
      <c r="IRK359" s="68"/>
      <c r="IRL359" s="68"/>
      <c r="IRM359" s="68"/>
      <c r="IRN359" s="68"/>
      <c r="IRO359" s="68"/>
      <c r="IRP359" s="68"/>
      <c r="IRQ359" s="68"/>
      <c r="IRR359" s="68"/>
      <c r="IRS359" s="68"/>
      <c r="IRT359" s="68"/>
      <c r="IRU359" s="68"/>
      <c r="IRV359" s="68"/>
      <c r="IRW359" s="68"/>
      <c r="IRX359" s="68"/>
      <c r="IRY359" s="68"/>
      <c r="IRZ359" s="68"/>
      <c r="ISA359" s="68"/>
      <c r="ISB359" s="68"/>
      <c r="ISC359" s="68"/>
      <c r="ISD359" s="68"/>
      <c r="ISE359" s="68"/>
      <c r="ISF359" s="68"/>
      <c r="ISG359" s="68"/>
      <c r="ISH359" s="68"/>
      <c r="ISI359" s="68"/>
      <c r="ISJ359" s="68"/>
      <c r="ISK359" s="68"/>
      <c r="ISL359" s="68"/>
      <c r="ISM359" s="68"/>
      <c r="ISN359" s="68"/>
      <c r="ISO359" s="68"/>
      <c r="ISP359" s="68"/>
      <c r="ISQ359" s="68"/>
      <c r="ISR359" s="68"/>
      <c r="ISS359" s="68"/>
      <c r="IST359" s="68"/>
      <c r="ISU359" s="68"/>
      <c r="ISV359" s="68"/>
      <c r="ISW359" s="68"/>
      <c r="ISX359" s="68"/>
      <c r="ISY359" s="68"/>
      <c r="ISZ359" s="68"/>
      <c r="ITA359" s="68"/>
      <c r="ITB359" s="68"/>
      <c r="ITC359" s="68"/>
      <c r="ITD359" s="68"/>
      <c r="ITE359" s="68"/>
      <c r="ITF359" s="68"/>
      <c r="ITG359" s="68"/>
      <c r="ITH359" s="68"/>
      <c r="ITI359" s="68"/>
      <c r="ITJ359" s="68"/>
      <c r="ITK359" s="68"/>
      <c r="ITL359" s="68"/>
      <c r="ITM359" s="68"/>
      <c r="ITN359" s="68"/>
      <c r="ITO359" s="68"/>
      <c r="ITP359" s="68"/>
      <c r="ITQ359" s="68"/>
      <c r="ITR359" s="68"/>
      <c r="ITS359" s="68"/>
      <c r="ITT359" s="68"/>
      <c r="ITU359" s="68"/>
      <c r="ITV359" s="68"/>
      <c r="ITW359" s="68"/>
      <c r="ITX359" s="68"/>
      <c r="ITY359" s="68"/>
      <c r="ITZ359" s="68"/>
      <c r="IUA359" s="68"/>
      <c r="IUB359" s="68"/>
      <c r="IUC359" s="68"/>
      <c r="IUD359" s="68"/>
      <c r="IUE359" s="68"/>
      <c r="IUF359" s="68"/>
      <c r="IUG359" s="68"/>
      <c r="IUH359" s="68"/>
      <c r="IUI359" s="68"/>
      <c r="IUJ359" s="68"/>
      <c r="IUK359" s="68"/>
      <c r="IUL359" s="68"/>
      <c r="IUM359" s="68"/>
      <c r="IUN359" s="68"/>
      <c r="IUO359" s="68"/>
      <c r="IUP359" s="68"/>
      <c r="IUQ359" s="68"/>
      <c r="IUR359" s="68"/>
      <c r="IUS359" s="68"/>
      <c r="IUT359" s="68"/>
      <c r="IUU359" s="68"/>
      <c r="IUV359" s="68"/>
      <c r="IUW359" s="68"/>
      <c r="IUX359" s="68"/>
      <c r="IUY359" s="68"/>
      <c r="IUZ359" s="68"/>
      <c r="IVA359" s="68"/>
      <c r="IVB359" s="68"/>
      <c r="IVC359" s="68"/>
      <c r="IVD359" s="68"/>
      <c r="IVE359" s="68"/>
      <c r="IVF359" s="68"/>
      <c r="IVG359" s="68"/>
      <c r="IVH359" s="68"/>
      <c r="IVI359" s="68"/>
      <c r="IVJ359" s="68"/>
      <c r="IVK359" s="68"/>
      <c r="IVL359" s="68"/>
      <c r="IVM359" s="68"/>
      <c r="IVN359" s="68"/>
      <c r="IVO359" s="68"/>
      <c r="IVP359" s="68"/>
      <c r="IVQ359" s="68"/>
      <c r="IVR359" s="68"/>
      <c r="IVS359" s="68"/>
      <c r="IVT359" s="68"/>
      <c r="IVU359" s="68"/>
      <c r="IVV359" s="68"/>
      <c r="IVW359" s="68"/>
      <c r="IVX359" s="68"/>
      <c r="IVY359" s="68"/>
      <c r="IVZ359" s="68"/>
      <c r="IWA359" s="68"/>
      <c r="IWB359" s="68"/>
      <c r="IWC359" s="68"/>
      <c r="IWD359" s="68"/>
      <c r="IWE359" s="68"/>
      <c r="IWF359" s="68"/>
      <c r="IWG359" s="68"/>
      <c r="IWH359" s="68"/>
      <c r="IWI359" s="68"/>
      <c r="IWJ359" s="68"/>
      <c r="IWK359" s="68"/>
      <c r="IWL359" s="68"/>
      <c r="IWM359" s="68"/>
      <c r="IWN359" s="68"/>
      <c r="IWO359" s="68"/>
      <c r="IWP359" s="68"/>
      <c r="IWQ359" s="68"/>
      <c r="IWR359" s="68"/>
      <c r="IWS359" s="68"/>
      <c r="IWT359" s="68"/>
      <c r="IWU359" s="68"/>
      <c r="IWV359" s="68"/>
      <c r="IWW359" s="68"/>
      <c r="IWX359" s="68"/>
      <c r="IWY359" s="68"/>
      <c r="IWZ359" s="68"/>
      <c r="IXA359" s="68"/>
      <c r="IXB359" s="68"/>
      <c r="IXC359" s="68"/>
      <c r="IXD359" s="68"/>
      <c r="IXE359" s="68"/>
      <c r="IXF359" s="68"/>
      <c r="IXG359" s="68"/>
      <c r="IXH359" s="68"/>
      <c r="IXI359" s="68"/>
      <c r="IXJ359" s="68"/>
      <c r="IXK359" s="68"/>
      <c r="IXL359" s="68"/>
      <c r="IXM359" s="68"/>
      <c r="IXN359" s="68"/>
      <c r="IXO359" s="68"/>
      <c r="IXP359" s="68"/>
      <c r="IXQ359" s="68"/>
      <c r="IXR359" s="68"/>
      <c r="IXS359" s="68"/>
      <c r="IXT359" s="68"/>
      <c r="IXU359" s="68"/>
      <c r="IXV359" s="68"/>
      <c r="IXW359" s="68"/>
      <c r="IXX359" s="68"/>
      <c r="IXY359" s="68"/>
      <c r="IXZ359" s="68"/>
      <c r="IYA359" s="68"/>
      <c r="IYB359" s="68"/>
      <c r="IYC359" s="68"/>
      <c r="IYD359" s="68"/>
      <c r="IYE359" s="68"/>
      <c r="IYF359" s="68"/>
      <c r="IYG359" s="68"/>
      <c r="IYH359" s="68"/>
      <c r="IYI359" s="68"/>
      <c r="IYJ359" s="68"/>
      <c r="IYK359" s="68"/>
      <c r="IYL359" s="68"/>
      <c r="IYM359" s="68"/>
      <c r="IYN359" s="68"/>
      <c r="IYO359" s="68"/>
      <c r="IYP359" s="68"/>
      <c r="IYQ359" s="68"/>
      <c r="IYR359" s="68"/>
      <c r="IYS359" s="68"/>
      <c r="IYT359" s="68"/>
      <c r="IYU359" s="68"/>
      <c r="IYV359" s="68"/>
      <c r="IYW359" s="68"/>
      <c r="IYX359" s="68"/>
      <c r="IYY359" s="68"/>
      <c r="IYZ359" s="68"/>
      <c r="IZA359" s="68"/>
      <c r="IZB359" s="68"/>
      <c r="IZC359" s="68"/>
      <c r="IZD359" s="68"/>
      <c r="IZE359" s="68"/>
      <c r="IZF359" s="68"/>
      <c r="IZG359" s="68"/>
      <c r="IZH359" s="68"/>
      <c r="IZI359" s="68"/>
      <c r="IZJ359" s="68"/>
      <c r="IZK359" s="68"/>
      <c r="IZL359" s="68"/>
      <c r="IZM359" s="68"/>
      <c r="IZN359" s="68"/>
      <c r="IZO359" s="68"/>
      <c r="IZP359" s="68"/>
      <c r="IZQ359" s="68"/>
      <c r="IZR359" s="68"/>
      <c r="IZS359" s="68"/>
      <c r="IZT359" s="68"/>
      <c r="IZU359" s="68"/>
      <c r="IZV359" s="68"/>
      <c r="IZW359" s="68"/>
      <c r="IZX359" s="68"/>
      <c r="IZY359" s="68"/>
      <c r="IZZ359" s="68"/>
      <c r="JAA359" s="68"/>
      <c r="JAB359" s="68"/>
      <c r="JAC359" s="68"/>
      <c r="JAD359" s="68"/>
      <c r="JAE359" s="68"/>
      <c r="JAF359" s="68"/>
      <c r="JAG359" s="68"/>
      <c r="JAH359" s="68"/>
      <c r="JAI359" s="68"/>
      <c r="JAJ359" s="68"/>
      <c r="JAK359" s="68"/>
      <c r="JAL359" s="68"/>
      <c r="JAM359" s="68"/>
      <c r="JAN359" s="68"/>
      <c r="JAO359" s="68"/>
      <c r="JAP359" s="68"/>
      <c r="JAQ359" s="68"/>
      <c r="JAR359" s="68"/>
      <c r="JAS359" s="68"/>
      <c r="JAT359" s="68"/>
      <c r="JAU359" s="68"/>
      <c r="JAV359" s="68"/>
      <c r="JAW359" s="68"/>
      <c r="JAX359" s="68"/>
      <c r="JAY359" s="68"/>
      <c r="JAZ359" s="68"/>
      <c r="JBA359" s="68"/>
      <c r="JBB359" s="68"/>
      <c r="JBC359" s="68"/>
      <c r="JBD359" s="68"/>
      <c r="JBE359" s="68"/>
      <c r="JBF359" s="68"/>
      <c r="JBG359" s="68"/>
      <c r="JBH359" s="68"/>
      <c r="JBI359" s="68"/>
      <c r="JBJ359" s="68"/>
      <c r="JBK359" s="68"/>
      <c r="JBL359" s="68"/>
      <c r="JBM359" s="68"/>
      <c r="JBN359" s="68"/>
      <c r="JBO359" s="68"/>
      <c r="JBP359" s="68"/>
      <c r="JBQ359" s="68"/>
      <c r="JBR359" s="68"/>
      <c r="JBS359" s="68"/>
      <c r="JBT359" s="68"/>
      <c r="JBU359" s="68"/>
      <c r="JBV359" s="68"/>
      <c r="JBW359" s="68"/>
      <c r="JBX359" s="68"/>
      <c r="JBY359" s="68"/>
      <c r="JBZ359" s="68"/>
      <c r="JCA359" s="68"/>
      <c r="JCB359" s="68"/>
      <c r="JCC359" s="68"/>
      <c r="JCD359" s="68"/>
      <c r="JCE359" s="68"/>
      <c r="JCF359" s="68"/>
      <c r="JCG359" s="68"/>
      <c r="JCH359" s="68"/>
      <c r="JCI359" s="68"/>
      <c r="JCJ359" s="68"/>
      <c r="JCK359" s="68"/>
      <c r="JCL359" s="68"/>
      <c r="JCM359" s="68"/>
      <c r="JCN359" s="68"/>
      <c r="JCO359" s="68"/>
      <c r="JCP359" s="68"/>
      <c r="JCQ359" s="68"/>
      <c r="JCR359" s="68"/>
      <c r="JCS359" s="68"/>
      <c r="JCT359" s="68"/>
      <c r="JCU359" s="68"/>
      <c r="JCV359" s="68"/>
      <c r="JCW359" s="68"/>
      <c r="JCX359" s="68"/>
      <c r="JCY359" s="68"/>
      <c r="JCZ359" s="68"/>
      <c r="JDA359" s="68"/>
      <c r="JDB359" s="68"/>
      <c r="JDC359" s="68"/>
      <c r="JDD359" s="68"/>
      <c r="JDE359" s="68"/>
      <c r="JDF359" s="68"/>
      <c r="JDG359" s="68"/>
      <c r="JDH359" s="68"/>
      <c r="JDI359" s="68"/>
      <c r="JDJ359" s="68"/>
      <c r="JDK359" s="68"/>
      <c r="JDL359" s="68"/>
      <c r="JDM359" s="68"/>
      <c r="JDN359" s="68"/>
      <c r="JDO359" s="68"/>
      <c r="JDP359" s="68"/>
      <c r="JDQ359" s="68"/>
      <c r="JDR359" s="68"/>
      <c r="JDS359" s="68"/>
      <c r="JDT359" s="68"/>
      <c r="JDU359" s="68"/>
      <c r="JDV359" s="68"/>
      <c r="JDW359" s="68"/>
      <c r="JDX359" s="68"/>
      <c r="JDY359" s="68"/>
      <c r="JDZ359" s="68"/>
      <c r="JEA359" s="68"/>
      <c r="JEB359" s="68"/>
      <c r="JEC359" s="68"/>
      <c r="JED359" s="68"/>
      <c r="JEE359" s="68"/>
      <c r="JEF359" s="68"/>
      <c r="JEG359" s="68"/>
      <c r="JEH359" s="68"/>
      <c r="JEI359" s="68"/>
      <c r="JEJ359" s="68"/>
      <c r="JEK359" s="68"/>
      <c r="JEL359" s="68"/>
      <c r="JEM359" s="68"/>
      <c r="JEN359" s="68"/>
      <c r="JEO359" s="68"/>
      <c r="JEP359" s="68"/>
      <c r="JEQ359" s="68"/>
      <c r="JER359" s="68"/>
      <c r="JES359" s="68"/>
      <c r="JET359" s="68"/>
      <c r="JEU359" s="68"/>
      <c r="JEV359" s="68"/>
      <c r="JEW359" s="68"/>
      <c r="JEX359" s="68"/>
      <c r="JEY359" s="68"/>
      <c r="JEZ359" s="68"/>
      <c r="JFA359" s="68"/>
      <c r="JFB359" s="68"/>
      <c r="JFC359" s="68"/>
      <c r="JFD359" s="68"/>
      <c r="JFE359" s="68"/>
      <c r="JFF359" s="68"/>
      <c r="JFG359" s="68"/>
      <c r="JFH359" s="68"/>
      <c r="JFI359" s="68"/>
      <c r="JFJ359" s="68"/>
      <c r="JFK359" s="68"/>
      <c r="JFL359" s="68"/>
      <c r="JFM359" s="68"/>
      <c r="JFN359" s="68"/>
      <c r="JFO359" s="68"/>
      <c r="JFP359" s="68"/>
      <c r="JFQ359" s="68"/>
      <c r="JFR359" s="68"/>
      <c r="JFS359" s="68"/>
      <c r="JFT359" s="68"/>
      <c r="JFU359" s="68"/>
      <c r="JFV359" s="68"/>
      <c r="JFW359" s="68"/>
      <c r="JFX359" s="68"/>
      <c r="JFY359" s="68"/>
      <c r="JFZ359" s="68"/>
      <c r="JGA359" s="68"/>
      <c r="JGB359" s="68"/>
      <c r="JGC359" s="68"/>
      <c r="JGD359" s="68"/>
      <c r="JGE359" s="68"/>
      <c r="JGF359" s="68"/>
      <c r="JGG359" s="68"/>
      <c r="JGH359" s="68"/>
      <c r="JGI359" s="68"/>
      <c r="JGJ359" s="68"/>
      <c r="JGK359" s="68"/>
      <c r="JGL359" s="68"/>
      <c r="JGM359" s="68"/>
      <c r="JGN359" s="68"/>
      <c r="JGO359" s="68"/>
      <c r="JGP359" s="68"/>
      <c r="JGQ359" s="68"/>
      <c r="JGR359" s="68"/>
      <c r="JGS359" s="68"/>
      <c r="JGT359" s="68"/>
      <c r="JGU359" s="68"/>
      <c r="JGV359" s="68"/>
      <c r="JGW359" s="68"/>
      <c r="JGX359" s="68"/>
      <c r="JGY359" s="68"/>
      <c r="JGZ359" s="68"/>
      <c r="JHA359" s="68"/>
      <c r="JHB359" s="68"/>
      <c r="JHC359" s="68"/>
      <c r="JHD359" s="68"/>
      <c r="JHE359" s="68"/>
      <c r="JHF359" s="68"/>
      <c r="JHG359" s="68"/>
      <c r="JHH359" s="68"/>
      <c r="JHI359" s="68"/>
      <c r="JHJ359" s="68"/>
      <c r="JHK359" s="68"/>
      <c r="JHL359" s="68"/>
      <c r="JHM359" s="68"/>
      <c r="JHN359" s="68"/>
      <c r="JHO359" s="68"/>
      <c r="JHP359" s="68"/>
      <c r="JHQ359" s="68"/>
      <c r="JHR359" s="68"/>
      <c r="JHS359" s="68"/>
      <c r="JHT359" s="68"/>
      <c r="JHU359" s="68"/>
      <c r="JHV359" s="68"/>
      <c r="JHW359" s="68"/>
      <c r="JHX359" s="68"/>
      <c r="JHY359" s="68"/>
      <c r="JHZ359" s="68"/>
      <c r="JIA359" s="68"/>
      <c r="JIB359" s="68"/>
      <c r="JIC359" s="68"/>
      <c r="JID359" s="68"/>
      <c r="JIE359" s="68"/>
      <c r="JIF359" s="68"/>
      <c r="JIG359" s="68"/>
      <c r="JIH359" s="68"/>
      <c r="JII359" s="68"/>
      <c r="JIJ359" s="68"/>
      <c r="JIK359" s="68"/>
      <c r="JIL359" s="68"/>
      <c r="JIM359" s="68"/>
      <c r="JIN359" s="68"/>
      <c r="JIO359" s="68"/>
      <c r="JIP359" s="68"/>
      <c r="JIQ359" s="68"/>
      <c r="JIR359" s="68"/>
      <c r="JIS359" s="68"/>
      <c r="JIT359" s="68"/>
      <c r="JIU359" s="68"/>
      <c r="JIV359" s="68"/>
      <c r="JIW359" s="68"/>
      <c r="JIX359" s="68"/>
      <c r="JIY359" s="68"/>
      <c r="JIZ359" s="68"/>
      <c r="JJA359" s="68"/>
      <c r="JJB359" s="68"/>
      <c r="JJC359" s="68"/>
      <c r="JJD359" s="68"/>
      <c r="JJE359" s="68"/>
      <c r="JJF359" s="68"/>
      <c r="JJG359" s="68"/>
      <c r="JJH359" s="68"/>
      <c r="JJI359" s="68"/>
      <c r="JJJ359" s="68"/>
      <c r="JJK359" s="68"/>
      <c r="JJL359" s="68"/>
      <c r="JJM359" s="68"/>
      <c r="JJN359" s="68"/>
      <c r="JJO359" s="68"/>
      <c r="JJP359" s="68"/>
      <c r="JJQ359" s="68"/>
      <c r="JJR359" s="68"/>
      <c r="JJS359" s="68"/>
      <c r="JJT359" s="68"/>
      <c r="JJU359" s="68"/>
      <c r="JJV359" s="68"/>
      <c r="JJW359" s="68"/>
      <c r="JJX359" s="68"/>
      <c r="JJY359" s="68"/>
      <c r="JJZ359" s="68"/>
      <c r="JKA359" s="68"/>
      <c r="JKB359" s="68"/>
      <c r="JKC359" s="68"/>
      <c r="JKD359" s="68"/>
      <c r="JKE359" s="68"/>
      <c r="JKF359" s="68"/>
      <c r="JKG359" s="68"/>
      <c r="JKH359" s="68"/>
      <c r="JKI359" s="68"/>
      <c r="JKJ359" s="68"/>
      <c r="JKK359" s="68"/>
      <c r="JKL359" s="68"/>
      <c r="JKM359" s="68"/>
      <c r="JKN359" s="68"/>
      <c r="JKO359" s="68"/>
      <c r="JKP359" s="68"/>
      <c r="JKQ359" s="68"/>
      <c r="JKR359" s="68"/>
      <c r="JKS359" s="68"/>
      <c r="JKT359" s="68"/>
      <c r="JKU359" s="68"/>
      <c r="JKV359" s="68"/>
      <c r="JKW359" s="68"/>
      <c r="JKX359" s="68"/>
      <c r="JKY359" s="68"/>
      <c r="JKZ359" s="68"/>
      <c r="JLA359" s="68"/>
      <c r="JLB359" s="68"/>
      <c r="JLC359" s="68"/>
      <c r="JLD359" s="68"/>
      <c r="JLE359" s="68"/>
      <c r="JLF359" s="68"/>
      <c r="JLG359" s="68"/>
      <c r="JLH359" s="68"/>
      <c r="JLI359" s="68"/>
      <c r="JLJ359" s="68"/>
      <c r="JLK359" s="68"/>
      <c r="JLL359" s="68"/>
      <c r="JLM359" s="68"/>
      <c r="JLN359" s="68"/>
      <c r="JLO359" s="68"/>
      <c r="JLP359" s="68"/>
      <c r="JLQ359" s="68"/>
      <c r="JLR359" s="68"/>
      <c r="JLS359" s="68"/>
      <c r="JLT359" s="68"/>
      <c r="JLU359" s="68"/>
      <c r="JLV359" s="68"/>
      <c r="JLW359" s="68"/>
      <c r="JLX359" s="68"/>
      <c r="JLY359" s="68"/>
      <c r="JLZ359" s="68"/>
      <c r="JMA359" s="68"/>
      <c r="JMB359" s="68"/>
      <c r="JMC359" s="68"/>
      <c r="JMD359" s="68"/>
      <c r="JME359" s="68"/>
      <c r="JMF359" s="68"/>
      <c r="JMG359" s="68"/>
      <c r="JMH359" s="68"/>
      <c r="JMI359" s="68"/>
      <c r="JMJ359" s="68"/>
      <c r="JMK359" s="68"/>
      <c r="JML359" s="68"/>
      <c r="JMM359" s="68"/>
      <c r="JMN359" s="68"/>
      <c r="JMO359" s="68"/>
      <c r="JMP359" s="68"/>
      <c r="JMQ359" s="68"/>
      <c r="JMR359" s="68"/>
      <c r="JMS359" s="68"/>
      <c r="JMT359" s="68"/>
      <c r="JMU359" s="68"/>
      <c r="JMV359" s="68"/>
      <c r="JMW359" s="68"/>
      <c r="JMX359" s="68"/>
      <c r="JMY359" s="68"/>
      <c r="JMZ359" s="68"/>
      <c r="JNA359" s="68"/>
      <c r="JNB359" s="68"/>
      <c r="JNC359" s="68"/>
      <c r="JND359" s="68"/>
      <c r="JNE359" s="68"/>
      <c r="JNF359" s="68"/>
      <c r="JNG359" s="68"/>
      <c r="JNH359" s="68"/>
      <c r="JNI359" s="68"/>
      <c r="JNJ359" s="68"/>
      <c r="JNK359" s="68"/>
      <c r="JNL359" s="68"/>
      <c r="JNM359" s="68"/>
      <c r="JNN359" s="68"/>
      <c r="JNO359" s="68"/>
      <c r="JNP359" s="68"/>
      <c r="JNQ359" s="68"/>
      <c r="JNR359" s="68"/>
      <c r="JNS359" s="68"/>
      <c r="JNT359" s="68"/>
      <c r="JNU359" s="68"/>
      <c r="JNV359" s="68"/>
      <c r="JNW359" s="68"/>
      <c r="JNX359" s="68"/>
      <c r="JNY359" s="68"/>
      <c r="JNZ359" s="68"/>
      <c r="JOA359" s="68"/>
      <c r="JOB359" s="68"/>
      <c r="JOC359" s="68"/>
      <c r="JOD359" s="68"/>
      <c r="JOE359" s="68"/>
      <c r="JOF359" s="68"/>
      <c r="JOG359" s="68"/>
      <c r="JOH359" s="68"/>
      <c r="JOI359" s="68"/>
      <c r="JOJ359" s="68"/>
      <c r="JOK359" s="68"/>
      <c r="JOL359" s="68"/>
      <c r="JOM359" s="68"/>
      <c r="JON359" s="68"/>
      <c r="JOO359" s="68"/>
      <c r="JOP359" s="68"/>
      <c r="JOQ359" s="68"/>
      <c r="JOR359" s="68"/>
      <c r="JOS359" s="68"/>
      <c r="JOT359" s="68"/>
      <c r="JOU359" s="68"/>
      <c r="JOV359" s="68"/>
      <c r="JOW359" s="68"/>
      <c r="JOX359" s="68"/>
      <c r="JOY359" s="68"/>
      <c r="JOZ359" s="68"/>
      <c r="JPA359" s="68"/>
      <c r="JPB359" s="68"/>
      <c r="JPC359" s="68"/>
      <c r="JPD359" s="68"/>
      <c r="JPE359" s="68"/>
      <c r="JPF359" s="68"/>
      <c r="JPG359" s="68"/>
      <c r="JPH359" s="68"/>
      <c r="JPI359" s="68"/>
      <c r="JPJ359" s="68"/>
      <c r="JPK359" s="68"/>
      <c r="JPL359" s="68"/>
      <c r="JPM359" s="68"/>
      <c r="JPN359" s="68"/>
      <c r="JPO359" s="68"/>
      <c r="JPP359" s="68"/>
      <c r="JPQ359" s="68"/>
      <c r="JPR359" s="68"/>
      <c r="JPS359" s="68"/>
      <c r="JPT359" s="68"/>
      <c r="JPU359" s="68"/>
      <c r="JPV359" s="68"/>
      <c r="JPW359" s="68"/>
      <c r="JPX359" s="68"/>
      <c r="JPY359" s="68"/>
      <c r="JPZ359" s="68"/>
      <c r="JQA359" s="68"/>
      <c r="JQB359" s="68"/>
      <c r="JQC359" s="68"/>
      <c r="JQD359" s="68"/>
      <c r="JQE359" s="68"/>
      <c r="JQF359" s="68"/>
      <c r="JQG359" s="68"/>
      <c r="JQH359" s="68"/>
      <c r="JQI359" s="68"/>
      <c r="JQJ359" s="68"/>
      <c r="JQK359" s="68"/>
      <c r="JQL359" s="68"/>
      <c r="JQM359" s="68"/>
      <c r="JQN359" s="68"/>
      <c r="JQO359" s="68"/>
      <c r="JQP359" s="68"/>
      <c r="JQQ359" s="68"/>
      <c r="JQR359" s="68"/>
      <c r="JQS359" s="68"/>
      <c r="JQT359" s="68"/>
      <c r="JQU359" s="68"/>
      <c r="JQV359" s="68"/>
      <c r="JQW359" s="68"/>
      <c r="JQX359" s="68"/>
      <c r="JQY359" s="68"/>
      <c r="JQZ359" s="68"/>
      <c r="JRA359" s="68"/>
      <c r="JRB359" s="68"/>
      <c r="JRC359" s="68"/>
      <c r="JRD359" s="68"/>
      <c r="JRE359" s="68"/>
      <c r="JRF359" s="68"/>
      <c r="JRG359" s="68"/>
      <c r="JRH359" s="68"/>
      <c r="JRI359" s="68"/>
      <c r="JRJ359" s="68"/>
      <c r="JRK359" s="68"/>
      <c r="JRL359" s="68"/>
      <c r="JRM359" s="68"/>
      <c r="JRN359" s="68"/>
      <c r="JRO359" s="68"/>
      <c r="JRP359" s="68"/>
      <c r="JRQ359" s="68"/>
      <c r="JRR359" s="68"/>
      <c r="JRS359" s="68"/>
      <c r="JRT359" s="68"/>
      <c r="JRU359" s="68"/>
      <c r="JRV359" s="68"/>
      <c r="JRW359" s="68"/>
      <c r="JRX359" s="68"/>
      <c r="JRY359" s="68"/>
      <c r="JRZ359" s="68"/>
      <c r="JSA359" s="68"/>
      <c r="JSB359" s="68"/>
      <c r="JSC359" s="68"/>
      <c r="JSD359" s="68"/>
      <c r="JSE359" s="68"/>
      <c r="JSF359" s="68"/>
      <c r="JSG359" s="68"/>
      <c r="JSH359" s="68"/>
      <c r="JSI359" s="68"/>
      <c r="JSJ359" s="68"/>
      <c r="JSK359" s="68"/>
      <c r="JSL359" s="68"/>
      <c r="JSM359" s="68"/>
      <c r="JSN359" s="68"/>
      <c r="JSO359" s="68"/>
      <c r="JSP359" s="68"/>
      <c r="JSQ359" s="68"/>
      <c r="JSR359" s="68"/>
      <c r="JSS359" s="68"/>
      <c r="JST359" s="68"/>
      <c r="JSU359" s="68"/>
      <c r="JSV359" s="68"/>
      <c r="JSW359" s="68"/>
      <c r="JSX359" s="68"/>
      <c r="JSY359" s="68"/>
      <c r="JSZ359" s="68"/>
      <c r="JTA359" s="68"/>
      <c r="JTB359" s="68"/>
      <c r="JTC359" s="68"/>
      <c r="JTD359" s="68"/>
      <c r="JTE359" s="68"/>
      <c r="JTF359" s="68"/>
      <c r="JTG359" s="68"/>
      <c r="JTH359" s="68"/>
      <c r="JTI359" s="68"/>
      <c r="JTJ359" s="68"/>
      <c r="JTK359" s="68"/>
      <c r="JTL359" s="68"/>
      <c r="JTM359" s="68"/>
      <c r="JTN359" s="68"/>
      <c r="JTO359" s="68"/>
      <c r="JTP359" s="68"/>
      <c r="JTQ359" s="68"/>
      <c r="JTR359" s="68"/>
      <c r="JTS359" s="68"/>
      <c r="JTT359" s="68"/>
      <c r="JTU359" s="68"/>
      <c r="JTV359" s="68"/>
      <c r="JTW359" s="68"/>
      <c r="JTX359" s="68"/>
      <c r="JTY359" s="68"/>
      <c r="JTZ359" s="68"/>
      <c r="JUA359" s="68"/>
      <c r="JUB359" s="68"/>
      <c r="JUC359" s="68"/>
      <c r="JUD359" s="68"/>
      <c r="JUE359" s="68"/>
      <c r="JUF359" s="68"/>
      <c r="JUG359" s="68"/>
      <c r="JUH359" s="68"/>
      <c r="JUI359" s="68"/>
      <c r="JUJ359" s="68"/>
      <c r="JUK359" s="68"/>
      <c r="JUL359" s="68"/>
      <c r="JUM359" s="68"/>
      <c r="JUN359" s="68"/>
      <c r="JUO359" s="68"/>
      <c r="JUP359" s="68"/>
      <c r="JUQ359" s="68"/>
      <c r="JUR359" s="68"/>
      <c r="JUS359" s="68"/>
      <c r="JUT359" s="68"/>
      <c r="JUU359" s="68"/>
      <c r="JUV359" s="68"/>
      <c r="JUW359" s="68"/>
      <c r="JUX359" s="68"/>
      <c r="JUY359" s="68"/>
      <c r="JUZ359" s="68"/>
      <c r="JVA359" s="68"/>
      <c r="JVB359" s="68"/>
      <c r="JVC359" s="68"/>
      <c r="JVD359" s="68"/>
      <c r="JVE359" s="68"/>
      <c r="JVF359" s="68"/>
      <c r="JVG359" s="68"/>
      <c r="JVH359" s="68"/>
      <c r="JVI359" s="68"/>
      <c r="JVJ359" s="68"/>
      <c r="JVK359" s="68"/>
      <c r="JVL359" s="68"/>
      <c r="JVM359" s="68"/>
      <c r="JVN359" s="68"/>
      <c r="JVO359" s="68"/>
      <c r="JVP359" s="68"/>
      <c r="JVQ359" s="68"/>
      <c r="JVR359" s="68"/>
      <c r="JVS359" s="68"/>
      <c r="JVT359" s="68"/>
      <c r="JVU359" s="68"/>
      <c r="JVV359" s="68"/>
      <c r="JVW359" s="68"/>
      <c r="JVX359" s="68"/>
      <c r="JVY359" s="68"/>
      <c r="JVZ359" s="68"/>
      <c r="JWA359" s="68"/>
      <c r="JWB359" s="68"/>
      <c r="JWC359" s="68"/>
      <c r="JWD359" s="68"/>
      <c r="JWE359" s="68"/>
      <c r="JWF359" s="68"/>
      <c r="JWG359" s="68"/>
      <c r="JWH359" s="68"/>
      <c r="JWI359" s="68"/>
      <c r="JWJ359" s="68"/>
      <c r="JWK359" s="68"/>
      <c r="JWL359" s="68"/>
      <c r="JWM359" s="68"/>
      <c r="JWN359" s="68"/>
      <c r="JWO359" s="68"/>
      <c r="JWP359" s="68"/>
      <c r="JWQ359" s="68"/>
      <c r="JWR359" s="68"/>
      <c r="JWS359" s="68"/>
      <c r="JWT359" s="68"/>
      <c r="JWU359" s="68"/>
      <c r="JWV359" s="68"/>
      <c r="JWW359" s="68"/>
      <c r="JWX359" s="68"/>
      <c r="JWY359" s="68"/>
      <c r="JWZ359" s="68"/>
      <c r="JXA359" s="68"/>
      <c r="JXB359" s="68"/>
      <c r="JXC359" s="68"/>
      <c r="JXD359" s="68"/>
      <c r="JXE359" s="68"/>
      <c r="JXF359" s="68"/>
      <c r="JXG359" s="68"/>
      <c r="JXH359" s="68"/>
      <c r="JXI359" s="68"/>
      <c r="JXJ359" s="68"/>
      <c r="JXK359" s="68"/>
      <c r="JXL359" s="68"/>
      <c r="JXM359" s="68"/>
      <c r="JXN359" s="68"/>
      <c r="JXO359" s="68"/>
      <c r="JXP359" s="68"/>
      <c r="JXQ359" s="68"/>
      <c r="JXR359" s="68"/>
      <c r="JXS359" s="68"/>
      <c r="JXT359" s="68"/>
      <c r="JXU359" s="68"/>
      <c r="JXV359" s="68"/>
      <c r="JXW359" s="68"/>
      <c r="JXX359" s="68"/>
      <c r="JXY359" s="68"/>
      <c r="JXZ359" s="68"/>
      <c r="JYA359" s="68"/>
      <c r="JYB359" s="68"/>
      <c r="JYC359" s="68"/>
      <c r="JYD359" s="68"/>
      <c r="JYE359" s="68"/>
      <c r="JYF359" s="68"/>
      <c r="JYG359" s="68"/>
      <c r="JYH359" s="68"/>
      <c r="JYI359" s="68"/>
      <c r="JYJ359" s="68"/>
      <c r="JYK359" s="68"/>
      <c r="JYL359" s="68"/>
      <c r="JYM359" s="68"/>
      <c r="JYN359" s="68"/>
      <c r="JYO359" s="68"/>
      <c r="JYP359" s="68"/>
      <c r="JYQ359" s="68"/>
      <c r="JYR359" s="68"/>
      <c r="JYS359" s="68"/>
      <c r="JYT359" s="68"/>
      <c r="JYU359" s="68"/>
      <c r="JYV359" s="68"/>
      <c r="JYW359" s="68"/>
      <c r="JYX359" s="68"/>
      <c r="JYY359" s="68"/>
      <c r="JYZ359" s="68"/>
      <c r="JZA359" s="68"/>
      <c r="JZB359" s="68"/>
      <c r="JZC359" s="68"/>
      <c r="JZD359" s="68"/>
      <c r="JZE359" s="68"/>
      <c r="JZF359" s="68"/>
      <c r="JZG359" s="68"/>
      <c r="JZH359" s="68"/>
      <c r="JZI359" s="68"/>
      <c r="JZJ359" s="68"/>
      <c r="JZK359" s="68"/>
      <c r="JZL359" s="68"/>
      <c r="JZM359" s="68"/>
      <c r="JZN359" s="68"/>
      <c r="JZO359" s="68"/>
      <c r="JZP359" s="68"/>
      <c r="JZQ359" s="68"/>
      <c r="JZR359" s="68"/>
      <c r="JZS359" s="68"/>
      <c r="JZT359" s="68"/>
      <c r="JZU359" s="68"/>
      <c r="JZV359" s="68"/>
      <c r="JZW359" s="68"/>
      <c r="JZX359" s="68"/>
      <c r="JZY359" s="68"/>
      <c r="JZZ359" s="68"/>
      <c r="KAA359" s="68"/>
      <c r="KAB359" s="68"/>
      <c r="KAC359" s="68"/>
      <c r="KAD359" s="68"/>
      <c r="KAE359" s="68"/>
      <c r="KAF359" s="68"/>
      <c r="KAG359" s="68"/>
      <c r="KAH359" s="68"/>
      <c r="KAI359" s="68"/>
      <c r="KAJ359" s="68"/>
      <c r="KAK359" s="68"/>
      <c r="KAL359" s="68"/>
      <c r="KAM359" s="68"/>
      <c r="KAN359" s="68"/>
      <c r="KAO359" s="68"/>
      <c r="KAP359" s="68"/>
      <c r="KAQ359" s="68"/>
      <c r="KAR359" s="68"/>
      <c r="KAS359" s="68"/>
      <c r="KAT359" s="68"/>
      <c r="KAU359" s="68"/>
      <c r="KAV359" s="68"/>
      <c r="KAW359" s="68"/>
      <c r="KAX359" s="68"/>
      <c r="KAY359" s="68"/>
      <c r="KAZ359" s="68"/>
      <c r="KBA359" s="68"/>
      <c r="KBB359" s="68"/>
      <c r="KBC359" s="68"/>
      <c r="KBD359" s="68"/>
      <c r="KBE359" s="68"/>
      <c r="KBF359" s="68"/>
      <c r="KBG359" s="68"/>
      <c r="KBH359" s="68"/>
      <c r="KBI359" s="68"/>
      <c r="KBJ359" s="68"/>
      <c r="KBK359" s="68"/>
      <c r="KBL359" s="68"/>
      <c r="KBM359" s="68"/>
      <c r="KBN359" s="68"/>
      <c r="KBO359" s="68"/>
      <c r="KBP359" s="68"/>
      <c r="KBQ359" s="68"/>
      <c r="KBR359" s="68"/>
      <c r="KBS359" s="68"/>
      <c r="KBT359" s="68"/>
      <c r="KBU359" s="68"/>
      <c r="KBV359" s="68"/>
      <c r="KBW359" s="68"/>
      <c r="KBX359" s="68"/>
      <c r="KBY359" s="68"/>
      <c r="KBZ359" s="68"/>
      <c r="KCA359" s="68"/>
      <c r="KCB359" s="68"/>
      <c r="KCC359" s="68"/>
      <c r="KCD359" s="68"/>
      <c r="KCE359" s="68"/>
      <c r="KCF359" s="68"/>
      <c r="KCG359" s="68"/>
      <c r="KCH359" s="68"/>
      <c r="KCI359" s="68"/>
      <c r="KCJ359" s="68"/>
      <c r="KCK359" s="68"/>
      <c r="KCL359" s="68"/>
      <c r="KCM359" s="68"/>
      <c r="KCN359" s="68"/>
      <c r="KCO359" s="68"/>
      <c r="KCP359" s="68"/>
      <c r="KCQ359" s="68"/>
      <c r="KCR359" s="68"/>
      <c r="KCS359" s="68"/>
      <c r="KCT359" s="68"/>
      <c r="KCU359" s="68"/>
      <c r="KCV359" s="68"/>
      <c r="KCW359" s="68"/>
      <c r="KCX359" s="68"/>
      <c r="KCY359" s="68"/>
      <c r="KCZ359" s="68"/>
      <c r="KDA359" s="68"/>
      <c r="KDB359" s="68"/>
      <c r="KDC359" s="68"/>
      <c r="KDD359" s="68"/>
      <c r="KDE359" s="68"/>
      <c r="KDF359" s="68"/>
      <c r="KDG359" s="68"/>
      <c r="KDH359" s="68"/>
      <c r="KDI359" s="68"/>
      <c r="KDJ359" s="68"/>
      <c r="KDK359" s="68"/>
      <c r="KDL359" s="68"/>
      <c r="KDM359" s="68"/>
      <c r="KDN359" s="68"/>
      <c r="KDO359" s="68"/>
      <c r="KDP359" s="68"/>
      <c r="KDQ359" s="68"/>
      <c r="KDR359" s="68"/>
      <c r="KDS359" s="68"/>
      <c r="KDT359" s="68"/>
      <c r="KDU359" s="68"/>
      <c r="KDV359" s="68"/>
      <c r="KDW359" s="68"/>
      <c r="KDX359" s="68"/>
      <c r="KDY359" s="68"/>
      <c r="KDZ359" s="68"/>
      <c r="KEA359" s="68"/>
      <c r="KEB359" s="68"/>
      <c r="KEC359" s="68"/>
      <c r="KED359" s="68"/>
      <c r="KEE359" s="68"/>
      <c r="KEF359" s="68"/>
      <c r="KEG359" s="68"/>
      <c r="KEH359" s="68"/>
      <c r="KEI359" s="68"/>
      <c r="KEJ359" s="68"/>
      <c r="KEK359" s="68"/>
      <c r="KEL359" s="68"/>
      <c r="KEM359" s="68"/>
      <c r="KEN359" s="68"/>
      <c r="KEO359" s="68"/>
      <c r="KEP359" s="68"/>
      <c r="KEQ359" s="68"/>
      <c r="KER359" s="68"/>
      <c r="KES359" s="68"/>
      <c r="KET359" s="68"/>
      <c r="KEU359" s="68"/>
      <c r="KEV359" s="68"/>
      <c r="KEW359" s="68"/>
      <c r="KEX359" s="68"/>
      <c r="KEY359" s="68"/>
      <c r="KEZ359" s="68"/>
      <c r="KFA359" s="68"/>
      <c r="KFB359" s="68"/>
      <c r="KFC359" s="68"/>
      <c r="KFD359" s="68"/>
      <c r="KFE359" s="68"/>
      <c r="KFF359" s="68"/>
      <c r="KFG359" s="68"/>
      <c r="KFH359" s="68"/>
      <c r="KFI359" s="68"/>
      <c r="KFJ359" s="68"/>
      <c r="KFK359" s="68"/>
      <c r="KFL359" s="68"/>
      <c r="KFM359" s="68"/>
      <c r="KFN359" s="68"/>
      <c r="KFO359" s="68"/>
      <c r="KFP359" s="68"/>
      <c r="KFQ359" s="68"/>
      <c r="KFR359" s="68"/>
      <c r="KFS359" s="68"/>
      <c r="KFT359" s="68"/>
      <c r="KFU359" s="68"/>
      <c r="KFV359" s="68"/>
      <c r="KFW359" s="68"/>
      <c r="KFX359" s="68"/>
      <c r="KFY359" s="68"/>
      <c r="KFZ359" s="68"/>
      <c r="KGA359" s="68"/>
      <c r="KGB359" s="68"/>
      <c r="KGC359" s="68"/>
      <c r="KGD359" s="68"/>
      <c r="KGE359" s="68"/>
      <c r="KGF359" s="68"/>
      <c r="KGG359" s="68"/>
      <c r="KGH359" s="68"/>
      <c r="KGI359" s="68"/>
      <c r="KGJ359" s="68"/>
      <c r="KGK359" s="68"/>
      <c r="KGL359" s="68"/>
      <c r="KGM359" s="68"/>
      <c r="KGN359" s="68"/>
      <c r="KGO359" s="68"/>
      <c r="KGP359" s="68"/>
      <c r="KGQ359" s="68"/>
      <c r="KGR359" s="68"/>
      <c r="KGS359" s="68"/>
      <c r="KGT359" s="68"/>
      <c r="KGU359" s="68"/>
      <c r="KGV359" s="68"/>
      <c r="KGW359" s="68"/>
      <c r="KGX359" s="68"/>
      <c r="KGY359" s="68"/>
      <c r="KGZ359" s="68"/>
      <c r="KHA359" s="68"/>
      <c r="KHB359" s="68"/>
      <c r="KHC359" s="68"/>
      <c r="KHD359" s="68"/>
      <c r="KHE359" s="68"/>
      <c r="KHF359" s="68"/>
      <c r="KHG359" s="68"/>
      <c r="KHH359" s="68"/>
      <c r="KHI359" s="68"/>
      <c r="KHJ359" s="68"/>
      <c r="KHK359" s="68"/>
      <c r="KHL359" s="68"/>
      <c r="KHM359" s="68"/>
      <c r="KHN359" s="68"/>
      <c r="KHO359" s="68"/>
      <c r="KHP359" s="68"/>
      <c r="KHQ359" s="68"/>
      <c r="KHR359" s="68"/>
      <c r="KHS359" s="68"/>
      <c r="KHT359" s="68"/>
      <c r="KHU359" s="68"/>
      <c r="KHV359" s="68"/>
      <c r="KHW359" s="68"/>
      <c r="KHX359" s="68"/>
      <c r="KHY359" s="68"/>
      <c r="KHZ359" s="68"/>
      <c r="KIA359" s="68"/>
      <c r="KIB359" s="68"/>
      <c r="KIC359" s="68"/>
      <c r="KID359" s="68"/>
      <c r="KIE359" s="68"/>
      <c r="KIF359" s="68"/>
      <c r="KIG359" s="68"/>
      <c r="KIH359" s="68"/>
      <c r="KII359" s="68"/>
      <c r="KIJ359" s="68"/>
      <c r="KIK359" s="68"/>
      <c r="KIL359" s="68"/>
      <c r="KIM359" s="68"/>
      <c r="KIN359" s="68"/>
      <c r="KIO359" s="68"/>
      <c r="KIP359" s="68"/>
      <c r="KIQ359" s="68"/>
      <c r="KIR359" s="68"/>
      <c r="KIS359" s="68"/>
      <c r="KIT359" s="68"/>
      <c r="KIU359" s="68"/>
      <c r="KIV359" s="68"/>
      <c r="KIW359" s="68"/>
      <c r="KIX359" s="68"/>
      <c r="KIY359" s="68"/>
      <c r="KIZ359" s="68"/>
      <c r="KJA359" s="68"/>
      <c r="KJB359" s="68"/>
      <c r="KJC359" s="68"/>
      <c r="KJD359" s="68"/>
      <c r="KJE359" s="68"/>
      <c r="KJF359" s="68"/>
      <c r="KJG359" s="68"/>
      <c r="KJH359" s="68"/>
      <c r="KJI359" s="68"/>
      <c r="KJJ359" s="68"/>
      <c r="KJK359" s="68"/>
      <c r="KJL359" s="68"/>
      <c r="KJM359" s="68"/>
      <c r="KJN359" s="68"/>
      <c r="KJO359" s="68"/>
      <c r="KJP359" s="68"/>
      <c r="KJQ359" s="68"/>
      <c r="KJR359" s="68"/>
      <c r="KJS359" s="68"/>
      <c r="KJT359" s="68"/>
      <c r="KJU359" s="68"/>
      <c r="KJV359" s="68"/>
      <c r="KJW359" s="68"/>
      <c r="KJX359" s="68"/>
      <c r="KJY359" s="68"/>
      <c r="KJZ359" s="68"/>
      <c r="KKA359" s="68"/>
      <c r="KKB359" s="68"/>
      <c r="KKC359" s="68"/>
      <c r="KKD359" s="68"/>
      <c r="KKE359" s="68"/>
      <c r="KKF359" s="68"/>
      <c r="KKG359" s="68"/>
      <c r="KKH359" s="68"/>
      <c r="KKI359" s="68"/>
      <c r="KKJ359" s="68"/>
      <c r="KKK359" s="68"/>
      <c r="KKL359" s="68"/>
      <c r="KKM359" s="68"/>
      <c r="KKN359" s="68"/>
      <c r="KKO359" s="68"/>
      <c r="KKP359" s="68"/>
      <c r="KKQ359" s="68"/>
      <c r="KKR359" s="68"/>
      <c r="KKS359" s="68"/>
      <c r="KKT359" s="68"/>
      <c r="KKU359" s="68"/>
      <c r="KKV359" s="68"/>
      <c r="KKW359" s="68"/>
      <c r="KKX359" s="68"/>
      <c r="KKY359" s="68"/>
      <c r="KKZ359" s="68"/>
      <c r="KLA359" s="68"/>
      <c r="KLB359" s="68"/>
      <c r="KLC359" s="68"/>
      <c r="KLD359" s="68"/>
      <c r="KLE359" s="68"/>
      <c r="KLF359" s="68"/>
      <c r="KLG359" s="68"/>
      <c r="KLH359" s="68"/>
      <c r="KLI359" s="68"/>
      <c r="KLJ359" s="68"/>
      <c r="KLK359" s="68"/>
      <c r="KLL359" s="68"/>
      <c r="KLM359" s="68"/>
      <c r="KLN359" s="68"/>
      <c r="KLO359" s="68"/>
      <c r="KLP359" s="68"/>
      <c r="KLQ359" s="68"/>
      <c r="KLR359" s="68"/>
      <c r="KLS359" s="68"/>
      <c r="KLT359" s="68"/>
      <c r="KLU359" s="68"/>
      <c r="KLV359" s="68"/>
      <c r="KLW359" s="68"/>
      <c r="KLX359" s="68"/>
      <c r="KLY359" s="68"/>
      <c r="KLZ359" s="68"/>
      <c r="KMA359" s="68"/>
      <c r="KMB359" s="68"/>
      <c r="KMC359" s="68"/>
      <c r="KMD359" s="68"/>
      <c r="KME359" s="68"/>
      <c r="KMF359" s="68"/>
      <c r="KMG359" s="68"/>
      <c r="KMH359" s="68"/>
      <c r="KMI359" s="68"/>
      <c r="KMJ359" s="68"/>
      <c r="KMK359" s="68"/>
      <c r="KML359" s="68"/>
      <c r="KMM359" s="68"/>
      <c r="KMN359" s="68"/>
      <c r="KMO359" s="68"/>
      <c r="KMP359" s="68"/>
      <c r="KMQ359" s="68"/>
      <c r="KMR359" s="68"/>
      <c r="KMS359" s="68"/>
      <c r="KMT359" s="68"/>
      <c r="KMU359" s="68"/>
      <c r="KMV359" s="68"/>
      <c r="KMW359" s="68"/>
      <c r="KMX359" s="68"/>
      <c r="KMY359" s="68"/>
      <c r="KMZ359" s="68"/>
      <c r="KNA359" s="68"/>
      <c r="KNB359" s="68"/>
      <c r="KNC359" s="68"/>
      <c r="KND359" s="68"/>
      <c r="KNE359" s="68"/>
      <c r="KNF359" s="68"/>
      <c r="KNG359" s="68"/>
      <c r="KNH359" s="68"/>
      <c r="KNI359" s="68"/>
      <c r="KNJ359" s="68"/>
      <c r="KNK359" s="68"/>
      <c r="KNL359" s="68"/>
      <c r="KNM359" s="68"/>
      <c r="KNN359" s="68"/>
      <c r="KNO359" s="68"/>
      <c r="KNP359" s="68"/>
      <c r="KNQ359" s="68"/>
      <c r="KNR359" s="68"/>
      <c r="KNS359" s="68"/>
      <c r="KNT359" s="68"/>
      <c r="KNU359" s="68"/>
      <c r="KNV359" s="68"/>
      <c r="KNW359" s="68"/>
      <c r="KNX359" s="68"/>
      <c r="KNY359" s="68"/>
      <c r="KNZ359" s="68"/>
      <c r="KOA359" s="68"/>
      <c r="KOB359" s="68"/>
      <c r="KOC359" s="68"/>
      <c r="KOD359" s="68"/>
      <c r="KOE359" s="68"/>
      <c r="KOF359" s="68"/>
      <c r="KOG359" s="68"/>
      <c r="KOH359" s="68"/>
      <c r="KOI359" s="68"/>
      <c r="KOJ359" s="68"/>
      <c r="KOK359" s="68"/>
      <c r="KOL359" s="68"/>
      <c r="KOM359" s="68"/>
      <c r="KON359" s="68"/>
      <c r="KOO359" s="68"/>
      <c r="KOP359" s="68"/>
      <c r="KOQ359" s="68"/>
      <c r="KOR359" s="68"/>
      <c r="KOS359" s="68"/>
      <c r="KOT359" s="68"/>
      <c r="KOU359" s="68"/>
      <c r="KOV359" s="68"/>
      <c r="KOW359" s="68"/>
      <c r="KOX359" s="68"/>
      <c r="KOY359" s="68"/>
      <c r="KOZ359" s="68"/>
      <c r="KPA359" s="68"/>
      <c r="KPB359" s="68"/>
      <c r="KPC359" s="68"/>
      <c r="KPD359" s="68"/>
      <c r="KPE359" s="68"/>
      <c r="KPF359" s="68"/>
      <c r="KPG359" s="68"/>
      <c r="KPH359" s="68"/>
      <c r="KPI359" s="68"/>
      <c r="KPJ359" s="68"/>
      <c r="KPK359" s="68"/>
      <c r="KPL359" s="68"/>
      <c r="KPM359" s="68"/>
      <c r="KPN359" s="68"/>
      <c r="KPO359" s="68"/>
      <c r="KPP359" s="68"/>
      <c r="KPQ359" s="68"/>
      <c r="KPR359" s="68"/>
      <c r="KPS359" s="68"/>
      <c r="KPT359" s="68"/>
      <c r="KPU359" s="68"/>
      <c r="KPV359" s="68"/>
      <c r="KPW359" s="68"/>
      <c r="KPX359" s="68"/>
      <c r="KPY359" s="68"/>
      <c r="KPZ359" s="68"/>
      <c r="KQA359" s="68"/>
      <c r="KQB359" s="68"/>
      <c r="KQC359" s="68"/>
      <c r="KQD359" s="68"/>
      <c r="KQE359" s="68"/>
      <c r="KQF359" s="68"/>
      <c r="KQG359" s="68"/>
      <c r="KQH359" s="68"/>
      <c r="KQI359" s="68"/>
      <c r="KQJ359" s="68"/>
      <c r="KQK359" s="68"/>
      <c r="KQL359" s="68"/>
      <c r="KQM359" s="68"/>
      <c r="KQN359" s="68"/>
      <c r="KQO359" s="68"/>
      <c r="KQP359" s="68"/>
      <c r="KQQ359" s="68"/>
      <c r="KQR359" s="68"/>
      <c r="KQS359" s="68"/>
      <c r="KQT359" s="68"/>
      <c r="KQU359" s="68"/>
      <c r="KQV359" s="68"/>
      <c r="KQW359" s="68"/>
      <c r="KQX359" s="68"/>
      <c r="KQY359" s="68"/>
      <c r="KQZ359" s="68"/>
      <c r="KRA359" s="68"/>
      <c r="KRB359" s="68"/>
      <c r="KRC359" s="68"/>
      <c r="KRD359" s="68"/>
      <c r="KRE359" s="68"/>
      <c r="KRF359" s="68"/>
      <c r="KRG359" s="68"/>
      <c r="KRH359" s="68"/>
      <c r="KRI359" s="68"/>
      <c r="KRJ359" s="68"/>
      <c r="KRK359" s="68"/>
      <c r="KRL359" s="68"/>
      <c r="KRM359" s="68"/>
      <c r="KRN359" s="68"/>
      <c r="KRO359" s="68"/>
      <c r="KRP359" s="68"/>
      <c r="KRQ359" s="68"/>
      <c r="KRR359" s="68"/>
      <c r="KRS359" s="68"/>
      <c r="KRT359" s="68"/>
      <c r="KRU359" s="68"/>
      <c r="KRV359" s="68"/>
      <c r="KRW359" s="68"/>
      <c r="KRX359" s="68"/>
      <c r="KRY359" s="68"/>
      <c r="KRZ359" s="68"/>
      <c r="KSA359" s="68"/>
      <c r="KSB359" s="68"/>
      <c r="KSC359" s="68"/>
      <c r="KSD359" s="68"/>
      <c r="KSE359" s="68"/>
      <c r="KSF359" s="68"/>
      <c r="KSG359" s="68"/>
      <c r="KSH359" s="68"/>
      <c r="KSI359" s="68"/>
      <c r="KSJ359" s="68"/>
      <c r="KSK359" s="68"/>
      <c r="KSL359" s="68"/>
      <c r="KSM359" s="68"/>
      <c r="KSN359" s="68"/>
      <c r="KSO359" s="68"/>
      <c r="KSP359" s="68"/>
      <c r="KSQ359" s="68"/>
      <c r="KSR359" s="68"/>
      <c r="KSS359" s="68"/>
      <c r="KST359" s="68"/>
      <c r="KSU359" s="68"/>
      <c r="KSV359" s="68"/>
      <c r="KSW359" s="68"/>
      <c r="KSX359" s="68"/>
      <c r="KSY359" s="68"/>
      <c r="KSZ359" s="68"/>
      <c r="KTA359" s="68"/>
      <c r="KTB359" s="68"/>
      <c r="KTC359" s="68"/>
      <c r="KTD359" s="68"/>
      <c r="KTE359" s="68"/>
      <c r="KTF359" s="68"/>
      <c r="KTG359" s="68"/>
      <c r="KTH359" s="68"/>
      <c r="KTI359" s="68"/>
      <c r="KTJ359" s="68"/>
      <c r="KTK359" s="68"/>
      <c r="KTL359" s="68"/>
      <c r="KTM359" s="68"/>
      <c r="KTN359" s="68"/>
      <c r="KTO359" s="68"/>
      <c r="KTP359" s="68"/>
      <c r="KTQ359" s="68"/>
      <c r="KTR359" s="68"/>
      <c r="KTS359" s="68"/>
      <c r="KTT359" s="68"/>
      <c r="KTU359" s="68"/>
      <c r="KTV359" s="68"/>
      <c r="KTW359" s="68"/>
      <c r="KTX359" s="68"/>
      <c r="KTY359" s="68"/>
      <c r="KTZ359" s="68"/>
      <c r="KUA359" s="68"/>
      <c r="KUB359" s="68"/>
      <c r="KUC359" s="68"/>
      <c r="KUD359" s="68"/>
      <c r="KUE359" s="68"/>
      <c r="KUF359" s="68"/>
      <c r="KUG359" s="68"/>
      <c r="KUH359" s="68"/>
      <c r="KUI359" s="68"/>
      <c r="KUJ359" s="68"/>
      <c r="KUK359" s="68"/>
      <c r="KUL359" s="68"/>
      <c r="KUM359" s="68"/>
      <c r="KUN359" s="68"/>
      <c r="KUO359" s="68"/>
      <c r="KUP359" s="68"/>
      <c r="KUQ359" s="68"/>
      <c r="KUR359" s="68"/>
      <c r="KUS359" s="68"/>
      <c r="KUT359" s="68"/>
      <c r="KUU359" s="68"/>
      <c r="KUV359" s="68"/>
      <c r="KUW359" s="68"/>
      <c r="KUX359" s="68"/>
      <c r="KUY359" s="68"/>
      <c r="KUZ359" s="68"/>
      <c r="KVA359" s="68"/>
      <c r="KVB359" s="68"/>
      <c r="KVC359" s="68"/>
      <c r="KVD359" s="68"/>
      <c r="KVE359" s="68"/>
      <c r="KVF359" s="68"/>
      <c r="KVG359" s="68"/>
      <c r="KVH359" s="68"/>
      <c r="KVI359" s="68"/>
      <c r="KVJ359" s="68"/>
      <c r="KVK359" s="68"/>
      <c r="KVL359" s="68"/>
      <c r="KVM359" s="68"/>
      <c r="KVN359" s="68"/>
      <c r="KVO359" s="68"/>
      <c r="KVP359" s="68"/>
      <c r="KVQ359" s="68"/>
      <c r="KVR359" s="68"/>
      <c r="KVS359" s="68"/>
      <c r="KVT359" s="68"/>
      <c r="KVU359" s="68"/>
      <c r="KVV359" s="68"/>
      <c r="KVW359" s="68"/>
      <c r="KVX359" s="68"/>
      <c r="KVY359" s="68"/>
      <c r="KVZ359" s="68"/>
      <c r="KWA359" s="68"/>
      <c r="KWB359" s="68"/>
      <c r="KWC359" s="68"/>
      <c r="KWD359" s="68"/>
      <c r="KWE359" s="68"/>
      <c r="KWF359" s="68"/>
      <c r="KWG359" s="68"/>
      <c r="KWH359" s="68"/>
      <c r="KWI359" s="68"/>
      <c r="KWJ359" s="68"/>
      <c r="KWK359" s="68"/>
      <c r="KWL359" s="68"/>
      <c r="KWM359" s="68"/>
      <c r="KWN359" s="68"/>
      <c r="KWO359" s="68"/>
      <c r="KWP359" s="68"/>
      <c r="KWQ359" s="68"/>
      <c r="KWR359" s="68"/>
      <c r="KWS359" s="68"/>
      <c r="KWT359" s="68"/>
      <c r="KWU359" s="68"/>
      <c r="KWV359" s="68"/>
      <c r="KWW359" s="68"/>
      <c r="KWX359" s="68"/>
      <c r="KWY359" s="68"/>
      <c r="KWZ359" s="68"/>
      <c r="KXA359" s="68"/>
      <c r="KXB359" s="68"/>
      <c r="KXC359" s="68"/>
      <c r="KXD359" s="68"/>
      <c r="KXE359" s="68"/>
      <c r="KXF359" s="68"/>
      <c r="KXG359" s="68"/>
      <c r="KXH359" s="68"/>
      <c r="KXI359" s="68"/>
      <c r="KXJ359" s="68"/>
      <c r="KXK359" s="68"/>
      <c r="KXL359" s="68"/>
      <c r="KXM359" s="68"/>
      <c r="KXN359" s="68"/>
      <c r="KXO359" s="68"/>
      <c r="KXP359" s="68"/>
      <c r="KXQ359" s="68"/>
      <c r="KXR359" s="68"/>
      <c r="KXS359" s="68"/>
      <c r="KXT359" s="68"/>
      <c r="KXU359" s="68"/>
      <c r="KXV359" s="68"/>
      <c r="KXW359" s="68"/>
      <c r="KXX359" s="68"/>
      <c r="KXY359" s="68"/>
      <c r="KXZ359" s="68"/>
      <c r="KYA359" s="68"/>
      <c r="KYB359" s="68"/>
      <c r="KYC359" s="68"/>
      <c r="KYD359" s="68"/>
      <c r="KYE359" s="68"/>
      <c r="KYF359" s="68"/>
      <c r="KYG359" s="68"/>
      <c r="KYH359" s="68"/>
      <c r="KYI359" s="68"/>
      <c r="KYJ359" s="68"/>
      <c r="KYK359" s="68"/>
      <c r="KYL359" s="68"/>
      <c r="KYM359" s="68"/>
      <c r="KYN359" s="68"/>
      <c r="KYO359" s="68"/>
      <c r="KYP359" s="68"/>
      <c r="KYQ359" s="68"/>
      <c r="KYR359" s="68"/>
      <c r="KYS359" s="68"/>
      <c r="KYT359" s="68"/>
      <c r="KYU359" s="68"/>
      <c r="KYV359" s="68"/>
      <c r="KYW359" s="68"/>
      <c r="KYX359" s="68"/>
      <c r="KYY359" s="68"/>
      <c r="KYZ359" s="68"/>
      <c r="KZA359" s="68"/>
      <c r="KZB359" s="68"/>
      <c r="KZC359" s="68"/>
      <c r="KZD359" s="68"/>
      <c r="KZE359" s="68"/>
      <c r="KZF359" s="68"/>
      <c r="KZG359" s="68"/>
      <c r="KZH359" s="68"/>
      <c r="KZI359" s="68"/>
      <c r="KZJ359" s="68"/>
      <c r="KZK359" s="68"/>
      <c r="KZL359" s="68"/>
      <c r="KZM359" s="68"/>
      <c r="KZN359" s="68"/>
      <c r="KZO359" s="68"/>
      <c r="KZP359" s="68"/>
      <c r="KZQ359" s="68"/>
      <c r="KZR359" s="68"/>
      <c r="KZS359" s="68"/>
      <c r="KZT359" s="68"/>
      <c r="KZU359" s="68"/>
      <c r="KZV359" s="68"/>
      <c r="KZW359" s="68"/>
      <c r="KZX359" s="68"/>
      <c r="KZY359" s="68"/>
      <c r="KZZ359" s="68"/>
      <c r="LAA359" s="68"/>
      <c r="LAB359" s="68"/>
      <c r="LAC359" s="68"/>
      <c r="LAD359" s="68"/>
      <c r="LAE359" s="68"/>
      <c r="LAF359" s="68"/>
      <c r="LAG359" s="68"/>
      <c r="LAH359" s="68"/>
      <c r="LAI359" s="68"/>
      <c r="LAJ359" s="68"/>
      <c r="LAK359" s="68"/>
      <c r="LAL359" s="68"/>
      <c r="LAM359" s="68"/>
      <c r="LAN359" s="68"/>
      <c r="LAO359" s="68"/>
      <c r="LAP359" s="68"/>
      <c r="LAQ359" s="68"/>
      <c r="LAR359" s="68"/>
      <c r="LAS359" s="68"/>
      <c r="LAT359" s="68"/>
      <c r="LAU359" s="68"/>
      <c r="LAV359" s="68"/>
      <c r="LAW359" s="68"/>
      <c r="LAX359" s="68"/>
      <c r="LAY359" s="68"/>
      <c r="LAZ359" s="68"/>
      <c r="LBA359" s="68"/>
      <c r="LBB359" s="68"/>
      <c r="LBC359" s="68"/>
      <c r="LBD359" s="68"/>
      <c r="LBE359" s="68"/>
      <c r="LBF359" s="68"/>
      <c r="LBG359" s="68"/>
      <c r="LBH359" s="68"/>
      <c r="LBI359" s="68"/>
      <c r="LBJ359" s="68"/>
      <c r="LBK359" s="68"/>
      <c r="LBL359" s="68"/>
      <c r="LBM359" s="68"/>
      <c r="LBN359" s="68"/>
      <c r="LBO359" s="68"/>
      <c r="LBP359" s="68"/>
      <c r="LBQ359" s="68"/>
      <c r="LBR359" s="68"/>
      <c r="LBS359" s="68"/>
      <c r="LBT359" s="68"/>
      <c r="LBU359" s="68"/>
      <c r="LBV359" s="68"/>
      <c r="LBW359" s="68"/>
      <c r="LBX359" s="68"/>
      <c r="LBY359" s="68"/>
      <c r="LBZ359" s="68"/>
      <c r="LCA359" s="68"/>
      <c r="LCB359" s="68"/>
      <c r="LCC359" s="68"/>
      <c r="LCD359" s="68"/>
      <c r="LCE359" s="68"/>
      <c r="LCF359" s="68"/>
      <c r="LCG359" s="68"/>
      <c r="LCH359" s="68"/>
      <c r="LCI359" s="68"/>
      <c r="LCJ359" s="68"/>
      <c r="LCK359" s="68"/>
      <c r="LCL359" s="68"/>
      <c r="LCM359" s="68"/>
      <c r="LCN359" s="68"/>
      <c r="LCO359" s="68"/>
      <c r="LCP359" s="68"/>
      <c r="LCQ359" s="68"/>
      <c r="LCR359" s="68"/>
      <c r="LCS359" s="68"/>
      <c r="LCT359" s="68"/>
      <c r="LCU359" s="68"/>
      <c r="LCV359" s="68"/>
      <c r="LCW359" s="68"/>
      <c r="LCX359" s="68"/>
      <c r="LCY359" s="68"/>
      <c r="LCZ359" s="68"/>
      <c r="LDA359" s="68"/>
      <c r="LDB359" s="68"/>
      <c r="LDC359" s="68"/>
      <c r="LDD359" s="68"/>
      <c r="LDE359" s="68"/>
      <c r="LDF359" s="68"/>
      <c r="LDG359" s="68"/>
      <c r="LDH359" s="68"/>
      <c r="LDI359" s="68"/>
      <c r="LDJ359" s="68"/>
      <c r="LDK359" s="68"/>
      <c r="LDL359" s="68"/>
      <c r="LDM359" s="68"/>
      <c r="LDN359" s="68"/>
      <c r="LDO359" s="68"/>
      <c r="LDP359" s="68"/>
      <c r="LDQ359" s="68"/>
      <c r="LDR359" s="68"/>
      <c r="LDS359" s="68"/>
      <c r="LDT359" s="68"/>
      <c r="LDU359" s="68"/>
      <c r="LDV359" s="68"/>
      <c r="LDW359" s="68"/>
      <c r="LDX359" s="68"/>
      <c r="LDY359" s="68"/>
      <c r="LDZ359" s="68"/>
      <c r="LEA359" s="68"/>
      <c r="LEB359" s="68"/>
      <c r="LEC359" s="68"/>
      <c r="LED359" s="68"/>
      <c r="LEE359" s="68"/>
      <c r="LEF359" s="68"/>
      <c r="LEG359" s="68"/>
      <c r="LEH359" s="68"/>
      <c r="LEI359" s="68"/>
      <c r="LEJ359" s="68"/>
      <c r="LEK359" s="68"/>
      <c r="LEL359" s="68"/>
      <c r="LEM359" s="68"/>
      <c r="LEN359" s="68"/>
      <c r="LEO359" s="68"/>
      <c r="LEP359" s="68"/>
      <c r="LEQ359" s="68"/>
      <c r="LER359" s="68"/>
      <c r="LES359" s="68"/>
      <c r="LET359" s="68"/>
      <c r="LEU359" s="68"/>
      <c r="LEV359" s="68"/>
      <c r="LEW359" s="68"/>
      <c r="LEX359" s="68"/>
      <c r="LEY359" s="68"/>
      <c r="LEZ359" s="68"/>
      <c r="LFA359" s="68"/>
      <c r="LFB359" s="68"/>
      <c r="LFC359" s="68"/>
      <c r="LFD359" s="68"/>
      <c r="LFE359" s="68"/>
      <c r="LFF359" s="68"/>
      <c r="LFG359" s="68"/>
      <c r="LFH359" s="68"/>
      <c r="LFI359" s="68"/>
      <c r="LFJ359" s="68"/>
      <c r="LFK359" s="68"/>
      <c r="LFL359" s="68"/>
      <c r="LFM359" s="68"/>
      <c r="LFN359" s="68"/>
      <c r="LFO359" s="68"/>
      <c r="LFP359" s="68"/>
      <c r="LFQ359" s="68"/>
      <c r="LFR359" s="68"/>
      <c r="LFS359" s="68"/>
      <c r="LFT359" s="68"/>
      <c r="LFU359" s="68"/>
      <c r="LFV359" s="68"/>
      <c r="LFW359" s="68"/>
      <c r="LFX359" s="68"/>
      <c r="LFY359" s="68"/>
      <c r="LFZ359" s="68"/>
      <c r="LGA359" s="68"/>
      <c r="LGB359" s="68"/>
      <c r="LGC359" s="68"/>
      <c r="LGD359" s="68"/>
      <c r="LGE359" s="68"/>
      <c r="LGF359" s="68"/>
      <c r="LGG359" s="68"/>
      <c r="LGH359" s="68"/>
      <c r="LGI359" s="68"/>
      <c r="LGJ359" s="68"/>
      <c r="LGK359" s="68"/>
      <c r="LGL359" s="68"/>
      <c r="LGM359" s="68"/>
      <c r="LGN359" s="68"/>
      <c r="LGO359" s="68"/>
      <c r="LGP359" s="68"/>
      <c r="LGQ359" s="68"/>
      <c r="LGR359" s="68"/>
      <c r="LGS359" s="68"/>
      <c r="LGT359" s="68"/>
      <c r="LGU359" s="68"/>
      <c r="LGV359" s="68"/>
      <c r="LGW359" s="68"/>
      <c r="LGX359" s="68"/>
      <c r="LGY359" s="68"/>
      <c r="LGZ359" s="68"/>
      <c r="LHA359" s="68"/>
      <c r="LHB359" s="68"/>
      <c r="LHC359" s="68"/>
      <c r="LHD359" s="68"/>
      <c r="LHE359" s="68"/>
      <c r="LHF359" s="68"/>
      <c r="LHG359" s="68"/>
      <c r="LHH359" s="68"/>
      <c r="LHI359" s="68"/>
      <c r="LHJ359" s="68"/>
      <c r="LHK359" s="68"/>
      <c r="LHL359" s="68"/>
      <c r="LHM359" s="68"/>
      <c r="LHN359" s="68"/>
      <c r="LHO359" s="68"/>
      <c r="LHP359" s="68"/>
      <c r="LHQ359" s="68"/>
      <c r="LHR359" s="68"/>
      <c r="LHS359" s="68"/>
      <c r="LHT359" s="68"/>
      <c r="LHU359" s="68"/>
      <c r="LHV359" s="68"/>
      <c r="LHW359" s="68"/>
      <c r="LHX359" s="68"/>
      <c r="LHY359" s="68"/>
      <c r="LHZ359" s="68"/>
      <c r="LIA359" s="68"/>
      <c r="LIB359" s="68"/>
      <c r="LIC359" s="68"/>
      <c r="LID359" s="68"/>
      <c r="LIE359" s="68"/>
      <c r="LIF359" s="68"/>
      <c r="LIG359" s="68"/>
      <c r="LIH359" s="68"/>
      <c r="LII359" s="68"/>
      <c r="LIJ359" s="68"/>
      <c r="LIK359" s="68"/>
      <c r="LIL359" s="68"/>
      <c r="LIM359" s="68"/>
      <c r="LIN359" s="68"/>
      <c r="LIO359" s="68"/>
      <c r="LIP359" s="68"/>
      <c r="LIQ359" s="68"/>
      <c r="LIR359" s="68"/>
      <c r="LIS359" s="68"/>
      <c r="LIT359" s="68"/>
      <c r="LIU359" s="68"/>
      <c r="LIV359" s="68"/>
      <c r="LIW359" s="68"/>
      <c r="LIX359" s="68"/>
      <c r="LIY359" s="68"/>
      <c r="LIZ359" s="68"/>
      <c r="LJA359" s="68"/>
      <c r="LJB359" s="68"/>
      <c r="LJC359" s="68"/>
      <c r="LJD359" s="68"/>
      <c r="LJE359" s="68"/>
      <c r="LJF359" s="68"/>
      <c r="LJG359" s="68"/>
      <c r="LJH359" s="68"/>
      <c r="LJI359" s="68"/>
      <c r="LJJ359" s="68"/>
      <c r="LJK359" s="68"/>
      <c r="LJL359" s="68"/>
      <c r="LJM359" s="68"/>
      <c r="LJN359" s="68"/>
      <c r="LJO359" s="68"/>
      <c r="LJP359" s="68"/>
      <c r="LJQ359" s="68"/>
      <c r="LJR359" s="68"/>
      <c r="LJS359" s="68"/>
      <c r="LJT359" s="68"/>
      <c r="LJU359" s="68"/>
      <c r="LJV359" s="68"/>
      <c r="LJW359" s="68"/>
      <c r="LJX359" s="68"/>
      <c r="LJY359" s="68"/>
      <c r="LJZ359" s="68"/>
      <c r="LKA359" s="68"/>
      <c r="LKB359" s="68"/>
      <c r="LKC359" s="68"/>
      <c r="LKD359" s="68"/>
      <c r="LKE359" s="68"/>
      <c r="LKF359" s="68"/>
      <c r="LKG359" s="68"/>
      <c r="LKH359" s="68"/>
      <c r="LKI359" s="68"/>
      <c r="LKJ359" s="68"/>
      <c r="LKK359" s="68"/>
      <c r="LKL359" s="68"/>
      <c r="LKM359" s="68"/>
      <c r="LKN359" s="68"/>
      <c r="LKO359" s="68"/>
      <c r="LKP359" s="68"/>
      <c r="LKQ359" s="68"/>
      <c r="LKR359" s="68"/>
      <c r="LKS359" s="68"/>
      <c r="LKT359" s="68"/>
      <c r="LKU359" s="68"/>
      <c r="LKV359" s="68"/>
      <c r="LKW359" s="68"/>
      <c r="LKX359" s="68"/>
      <c r="LKY359" s="68"/>
      <c r="LKZ359" s="68"/>
      <c r="LLA359" s="68"/>
      <c r="LLB359" s="68"/>
      <c r="LLC359" s="68"/>
      <c r="LLD359" s="68"/>
      <c r="LLE359" s="68"/>
      <c r="LLF359" s="68"/>
      <c r="LLG359" s="68"/>
      <c r="LLH359" s="68"/>
      <c r="LLI359" s="68"/>
      <c r="LLJ359" s="68"/>
      <c r="LLK359" s="68"/>
      <c r="LLL359" s="68"/>
      <c r="LLM359" s="68"/>
      <c r="LLN359" s="68"/>
      <c r="LLO359" s="68"/>
      <c r="LLP359" s="68"/>
      <c r="LLQ359" s="68"/>
      <c r="LLR359" s="68"/>
      <c r="LLS359" s="68"/>
      <c r="LLT359" s="68"/>
      <c r="LLU359" s="68"/>
      <c r="LLV359" s="68"/>
      <c r="LLW359" s="68"/>
      <c r="LLX359" s="68"/>
      <c r="LLY359" s="68"/>
      <c r="LLZ359" s="68"/>
      <c r="LMA359" s="68"/>
      <c r="LMB359" s="68"/>
      <c r="LMC359" s="68"/>
      <c r="LMD359" s="68"/>
      <c r="LME359" s="68"/>
      <c r="LMF359" s="68"/>
      <c r="LMG359" s="68"/>
      <c r="LMH359" s="68"/>
      <c r="LMI359" s="68"/>
      <c r="LMJ359" s="68"/>
      <c r="LMK359" s="68"/>
      <c r="LML359" s="68"/>
      <c r="LMM359" s="68"/>
      <c r="LMN359" s="68"/>
      <c r="LMO359" s="68"/>
      <c r="LMP359" s="68"/>
      <c r="LMQ359" s="68"/>
      <c r="LMR359" s="68"/>
      <c r="LMS359" s="68"/>
      <c r="LMT359" s="68"/>
      <c r="LMU359" s="68"/>
      <c r="LMV359" s="68"/>
      <c r="LMW359" s="68"/>
      <c r="LMX359" s="68"/>
      <c r="LMY359" s="68"/>
      <c r="LMZ359" s="68"/>
      <c r="LNA359" s="68"/>
      <c r="LNB359" s="68"/>
      <c r="LNC359" s="68"/>
      <c r="LND359" s="68"/>
      <c r="LNE359" s="68"/>
      <c r="LNF359" s="68"/>
      <c r="LNG359" s="68"/>
      <c r="LNH359" s="68"/>
      <c r="LNI359" s="68"/>
      <c r="LNJ359" s="68"/>
      <c r="LNK359" s="68"/>
      <c r="LNL359" s="68"/>
      <c r="LNM359" s="68"/>
      <c r="LNN359" s="68"/>
      <c r="LNO359" s="68"/>
      <c r="LNP359" s="68"/>
      <c r="LNQ359" s="68"/>
      <c r="LNR359" s="68"/>
      <c r="LNS359" s="68"/>
      <c r="LNT359" s="68"/>
      <c r="LNU359" s="68"/>
      <c r="LNV359" s="68"/>
      <c r="LNW359" s="68"/>
      <c r="LNX359" s="68"/>
      <c r="LNY359" s="68"/>
      <c r="LNZ359" s="68"/>
      <c r="LOA359" s="68"/>
      <c r="LOB359" s="68"/>
      <c r="LOC359" s="68"/>
      <c r="LOD359" s="68"/>
      <c r="LOE359" s="68"/>
      <c r="LOF359" s="68"/>
      <c r="LOG359" s="68"/>
      <c r="LOH359" s="68"/>
      <c r="LOI359" s="68"/>
      <c r="LOJ359" s="68"/>
      <c r="LOK359" s="68"/>
      <c r="LOL359" s="68"/>
      <c r="LOM359" s="68"/>
      <c r="LON359" s="68"/>
      <c r="LOO359" s="68"/>
      <c r="LOP359" s="68"/>
      <c r="LOQ359" s="68"/>
      <c r="LOR359" s="68"/>
      <c r="LOS359" s="68"/>
      <c r="LOT359" s="68"/>
      <c r="LOU359" s="68"/>
      <c r="LOV359" s="68"/>
      <c r="LOW359" s="68"/>
      <c r="LOX359" s="68"/>
      <c r="LOY359" s="68"/>
      <c r="LOZ359" s="68"/>
      <c r="LPA359" s="68"/>
      <c r="LPB359" s="68"/>
      <c r="LPC359" s="68"/>
      <c r="LPD359" s="68"/>
      <c r="LPE359" s="68"/>
      <c r="LPF359" s="68"/>
      <c r="LPG359" s="68"/>
      <c r="LPH359" s="68"/>
      <c r="LPI359" s="68"/>
      <c r="LPJ359" s="68"/>
      <c r="LPK359" s="68"/>
      <c r="LPL359" s="68"/>
      <c r="LPM359" s="68"/>
      <c r="LPN359" s="68"/>
      <c r="LPO359" s="68"/>
      <c r="LPP359" s="68"/>
      <c r="LPQ359" s="68"/>
      <c r="LPR359" s="68"/>
      <c r="LPS359" s="68"/>
      <c r="LPT359" s="68"/>
      <c r="LPU359" s="68"/>
      <c r="LPV359" s="68"/>
      <c r="LPW359" s="68"/>
      <c r="LPX359" s="68"/>
      <c r="LPY359" s="68"/>
      <c r="LPZ359" s="68"/>
      <c r="LQA359" s="68"/>
      <c r="LQB359" s="68"/>
      <c r="LQC359" s="68"/>
      <c r="LQD359" s="68"/>
      <c r="LQE359" s="68"/>
      <c r="LQF359" s="68"/>
      <c r="LQG359" s="68"/>
      <c r="LQH359" s="68"/>
      <c r="LQI359" s="68"/>
      <c r="LQJ359" s="68"/>
      <c r="LQK359" s="68"/>
      <c r="LQL359" s="68"/>
      <c r="LQM359" s="68"/>
      <c r="LQN359" s="68"/>
      <c r="LQO359" s="68"/>
      <c r="LQP359" s="68"/>
      <c r="LQQ359" s="68"/>
      <c r="LQR359" s="68"/>
      <c r="LQS359" s="68"/>
      <c r="LQT359" s="68"/>
      <c r="LQU359" s="68"/>
      <c r="LQV359" s="68"/>
      <c r="LQW359" s="68"/>
      <c r="LQX359" s="68"/>
      <c r="LQY359" s="68"/>
      <c r="LQZ359" s="68"/>
      <c r="LRA359" s="68"/>
      <c r="LRB359" s="68"/>
      <c r="LRC359" s="68"/>
      <c r="LRD359" s="68"/>
      <c r="LRE359" s="68"/>
      <c r="LRF359" s="68"/>
      <c r="LRG359" s="68"/>
      <c r="LRH359" s="68"/>
      <c r="LRI359" s="68"/>
      <c r="LRJ359" s="68"/>
      <c r="LRK359" s="68"/>
      <c r="LRL359" s="68"/>
      <c r="LRM359" s="68"/>
      <c r="LRN359" s="68"/>
      <c r="LRO359" s="68"/>
      <c r="LRP359" s="68"/>
      <c r="LRQ359" s="68"/>
      <c r="LRR359" s="68"/>
      <c r="LRS359" s="68"/>
      <c r="LRT359" s="68"/>
      <c r="LRU359" s="68"/>
      <c r="LRV359" s="68"/>
      <c r="LRW359" s="68"/>
      <c r="LRX359" s="68"/>
      <c r="LRY359" s="68"/>
      <c r="LRZ359" s="68"/>
      <c r="LSA359" s="68"/>
      <c r="LSB359" s="68"/>
      <c r="LSC359" s="68"/>
      <c r="LSD359" s="68"/>
      <c r="LSE359" s="68"/>
      <c r="LSF359" s="68"/>
      <c r="LSG359" s="68"/>
      <c r="LSH359" s="68"/>
      <c r="LSI359" s="68"/>
      <c r="LSJ359" s="68"/>
      <c r="LSK359" s="68"/>
      <c r="LSL359" s="68"/>
      <c r="LSM359" s="68"/>
      <c r="LSN359" s="68"/>
      <c r="LSO359" s="68"/>
      <c r="LSP359" s="68"/>
      <c r="LSQ359" s="68"/>
      <c r="LSR359" s="68"/>
      <c r="LSS359" s="68"/>
      <c r="LST359" s="68"/>
      <c r="LSU359" s="68"/>
      <c r="LSV359" s="68"/>
      <c r="LSW359" s="68"/>
      <c r="LSX359" s="68"/>
      <c r="LSY359" s="68"/>
      <c r="LSZ359" s="68"/>
      <c r="LTA359" s="68"/>
      <c r="LTB359" s="68"/>
      <c r="LTC359" s="68"/>
      <c r="LTD359" s="68"/>
      <c r="LTE359" s="68"/>
      <c r="LTF359" s="68"/>
      <c r="LTG359" s="68"/>
      <c r="LTH359" s="68"/>
      <c r="LTI359" s="68"/>
      <c r="LTJ359" s="68"/>
      <c r="LTK359" s="68"/>
      <c r="LTL359" s="68"/>
      <c r="LTM359" s="68"/>
      <c r="LTN359" s="68"/>
      <c r="LTO359" s="68"/>
      <c r="LTP359" s="68"/>
      <c r="LTQ359" s="68"/>
      <c r="LTR359" s="68"/>
      <c r="LTS359" s="68"/>
      <c r="LTT359" s="68"/>
      <c r="LTU359" s="68"/>
      <c r="LTV359" s="68"/>
      <c r="LTW359" s="68"/>
      <c r="LTX359" s="68"/>
      <c r="LTY359" s="68"/>
      <c r="LTZ359" s="68"/>
      <c r="LUA359" s="68"/>
      <c r="LUB359" s="68"/>
      <c r="LUC359" s="68"/>
      <c r="LUD359" s="68"/>
      <c r="LUE359" s="68"/>
      <c r="LUF359" s="68"/>
      <c r="LUG359" s="68"/>
      <c r="LUH359" s="68"/>
      <c r="LUI359" s="68"/>
      <c r="LUJ359" s="68"/>
      <c r="LUK359" s="68"/>
      <c r="LUL359" s="68"/>
      <c r="LUM359" s="68"/>
      <c r="LUN359" s="68"/>
      <c r="LUO359" s="68"/>
      <c r="LUP359" s="68"/>
      <c r="LUQ359" s="68"/>
      <c r="LUR359" s="68"/>
      <c r="LUS359" s="68"/>
      <c r="LUT359" s="68"/>
      <c r="LUU359" s="68"/>
      <c r="LUV359" s="68"/>
      <c r="LUW359" s="68"/>
      <c r="LUX359" s="68"/>
      <c r="LUY359" s="68"/>
      <c r="LUZ359" s="68"/>
      <c r="LVA359" s="68"/>
      <c r="LVB359" s="68"/>
      <c r="LVC359" s="68"/>
      <c r="LVD359" s="68"/>
      <c r="LVE359" s="68"/>
      <c r="LVF359" s="68"/>
      <c r="LVG359" s="68"/>
      <c r="LVH359" s="68"/>
      <c r="LVI359" s="68"/>
      <c r="LVJ359" s="68"/>
      <c r="LVK359" s="68"/>
      <c r="LVL359" s="68"/>
      <c r="LVM359" s="68"/>
      <c r="LVN359" s="68"/>
      <c r="LVO359" s="68"/>
      <c r="LVP359" s="68"/>
      <c r="LVQ359" s="68"/>
      <c r="LVR359" s="68"/>
      <c r="LVS359" s="68"/>
      <c r="LVT359" s="68"/>
      <c r="LVU359" s="68"/>
      <c r="LVV359" s="68"/>
      <c r="LVW359" s="68"/>
      <c r="LVX359" s="68"/>
      <c r="LVY359" s="68"/>
      <c r="LVZ359" s="68"/>
      <c r="LWA359" s="68"/>
      <c r="LWB359" s="68"/>
      <c r="LWC359" s="68"/>
      <c r="LWD359" s="68"/>
      <c r="LWE359" s="68"/>
      <c r="LWF359" s="68"/>
      <c r="LWG359" s="68"/>
      <c r="LWH359" s="68"/>
      <c r="LWI359" s="68"/>
      <c r="LWJ359" s="68"/>
      <c r="LWK359" s="68"/>
      <c r="LWL359" s="68"/>
      <c r="LWM359" s="68"/>
      <c r="LWN359" s="68"/>
      <c r="LWO359" s="68"/>
      <c r="LWP359" s="68"/>
      <c r="LWQ359" s="68"/>
      <c r="LWR359" s="68"/>
      <c r="LWS359" s="68"/>
      <c r="LWT359" s="68"/>
      <c r="LWU359" s="68"/>
      <c r="LWV359" s="68"/>
      <c r="LWW359" s="68"/>
      <c r="LWX359" s="68"/>
      <c r="LWY359" s="68"/>
      <c r="LWZ359" s="68"/>
      <c r="LXA359" s="68"/>
      <c r="LXB359" s="68"/>
      <c r="LXC359" s="68"/>
      <c r="LXD359" s="68"/>
      <c r="LXE359" s="68"/>
      <c r="LXF359" s="68"/>
      <c r="LXG359" s="68"/>
      <c r="LXH359" s="68"/>
      <c r="LXI359" s="68"/>
      <c r="LXJ359" s="68"/>
      <c r="LXK359" s="68"/>
      <c r="LXL359" s="68"/>
      <c r="LXM359" s="68"/>
      <c r="LXN359" s="68"/>
      <c r="LXO359" s="68"/>
      <c r="LXP359" s="68"/>
      <c r="LXQ359" s="68"/>
      <c r="LXR359" s="68"/>
      <c r="LXS359" s="68"/>
      <c r="LXT359" s="68"/>
      <c r="LXU359" s="68"/>
      <c r="LXV359" s="68"/>
      <c r="LXW359" s="68"/>
      <c r="LXX359" s="68"/>
      <c r="LXY359" s="68"/>
      <c r="LXZ359" s="68"/>
      <c r="LYA359" s="68"/>
      <c r="LYB359" s="68"/>
      <c r="LYC359" s="68"/>
      <c r="LYD359" s="68"/>
      <c r="LYE359" s="68"/>
      <c r="LYF359" s="68"/>
      <c r="LYG359" s="68"/>
      <c r="LYH359" s="68"/>
      <c r="LYI359" s="68"/>
      <c r="LYJ359" s="68"/>
      <c r="LYK359" s="68"/>
      <c r="LYL359" s="68"/>
      <c r="LYM359" s="68"/>
      <c r="LYN359" s="68"/>
      <c r="LYO359" s="68"/>
      <c r="LYP359" s="68"/>
      <c r="LYQ359" s="68"/>
      <c r="LYR359" s="68"/>
      <c r="LYS359" s="68"/>
      <c r="LYT359" s="68"/>
      <c r="LYU359" s="68"/>
      <c r="LYV359" s="68"/>
      <c r="LYW359" s="68"/>
      <c r="LYX359" s="68"/>
      <c r="LYY359" s="68"/>
      <c r="LYZ359" s="68"/>
      <c r="LZA359" s="68"/>
      <c r="LZB359" s="68"/>
      <c r="LZC359" s="68"/>
      <c r="LZD359" s="68"/>
      <c r="LZE359" s="68"/>
      <c r="LZF359" s="68"/>
      <c r="LZG359" s="68"/>
      <c r="LZH359" s="68"/>
      <c r="LZI359" s="68"/>
      <c r="LZJ359" s="68"/>
      <c r="LZK359" s="68"/>
      <c r="LZL359" s="68"/>
      <c r="LZM359" s="68"/>
      <c r="LZN359" s="68"/>
      <c r="LZO359" s="68"/>
      <c r="LZP359" s="68"/>
      <c r="LZQ359" s="68"/>
      <c r="LZR359" s="68"/>
      <c r="LZS359" s="68"/>
      <c r="LZT359" s="68"/>
      <c r="LZU359" s="68"/>
      <c r="LZV359" s="68"/>
      <c r="LZW359" s="68"/>
      <c r="LZX359" s="68"/>
      <c r="LZY359" s="68"/>
      <c r="LZZ359" s="68"/>
      <c r="MAA359" s="68"/>
      <c r="MAB359" s="68"/>
      <c r="MAC359" s="68"/>
      <c r="MAD359" s="68"/>
      <c r="MAE359" s="68"/>
      <c r="MAF359" s="68"/>
      <c r="MAG359" s="68"/>
      <c r="MAH359" s="68"/>
      <c r="MAI359" s="68"/>
      <c r="MAJ359" s="68"/>
      <c r="MAK359" s="68"/>
      <c r="MAL359" s="68"/>
      <c r="MAM359" s="68"/>
      <c r="MAN359" s="68"/>
      <c r="MAO359" s="68"/>
      <c r="MAP359" s="68"/>
      <c r="MAQ359" s="68"/>
      <c r="MAR359" s="68"/>
      <c r="MAS359" s="68"/>
      <c r="MAT359" s="68"/>
      <c r="MAU359" s="68"/>
      <c r="MAV359" s="68"/>
      <c r="MAW359" s="68"/>
      <c r="MAX359" s="68"/>
      <c r="MAY359" s="68"/>
      <c r="MAZ359" s="68"/>
      <c r="MBA359" s="68"/>
      <c r="MBB359" s="68"/>
      <c r="MBC359" s="68"/>
      <c r="MBD359" s="68"/>
      <c r="MBE359" s="68"/>
      <c r="MBF359" s="68"/>
      <c r="MBG359" s="68"/>
      <c r="MBH359" s="68"/>
      <c r="MBI359" s="68"/>
      <c r="MBJ359" s="68"/>
      <c r="MBK359" s="68"/>
      <c r="MBL359" s="68"/>
      <c r="MBM359" s="68"/>
      <c r="MBN359" s="68"/>
      <c r="MBO359" s="68"/>
      <c r="MBP359" s="68"/>
      <c r="MBQ359" s="68"/>
      <c r="MBR359" s="68"/>
      <c r="MBS359" s="68"/>
      <c r="MBT359" s="68"/>
      <c r="MBU359" s="68"/>
      <c r="MBV359" s="68"/>
      <c r="MBW359" s="68"/>
      <c r="MBX359" s="68"/>
      <c r="MBY359" s="68"/>
      <c r="MBZ359" s="68"/>
      <c r="MCA359" s="68"/>
      <c r="MCB359" s="68"/>
      <c r="MCC359" s="68"/>
      <c r="MCD359" s="68"/>
      <c r="MCE359" s="68"/>
      <c r="MCF359" s="68"/>
      <c r="MCG359" s="68"/>
      <c r="MCH359" s="68"/>
      <c r="MCI359" s="68"/>
      <c r="MCJ359" s="68"/>
      <c r="MCK359" s="68"/>
      <c r="MCL359" s="68"/>
      <c r="MCM359" s="68"/>
      <c r="MCN359" s="68"/>
      <c r="MCO359" s="68"/>
      <c r="MCP359" s="68"/>
      <c r="MCQ359" s="68"/>
      <c r="MCR359" s="68"/>
      <c r="MCS359" s="68"/>
      <c r="MCT359" s="68"/>
      <c r="MCU359" s="68"/>
      <c r="MCV359" s="68"/>
      <c r="MCW359" s="68"/>
      <c r="MCX359" s="68"/>
      <c r="MCY359" s="68"/>
      <c r="MCZ359" s="68"/>
      <c r="MDA359" s="68"/>
      <c r="MDB359" s="68"/>
      <c r="MDC359" s="68"/>
      <c r="MDD359" s="68"/>
      <c r="MDE359" s="68"/>
      <c r="MDF359" s="68"/>
      <c r="MDG359" s="68"/>
      <c r="MDH359" s="68"/>
      <c r="MDI359" s="68"/>
      <c r="MDJ359" s="68"/>
      <c r="MDK359" s="68"/>
      <c r="MDL359" s="68"/>
      <c r="MDM359" s="68"/>
      <c r="MDN359" s="68"/>
      <c r="MDO359" s="68"/>
      <c r="MDP359" s="68"/>
      <c r="MDQ359" s="68"/>
      <c r="MDR359" s="68"/>
      <c r="MDS359" s="68"/>
      <c r="MDT359" s="68"/>
      <c r="MDU359" s="68"/>
      <c r="MDV359" s="68"/>
      <c r="MDW359" s="68"/>
      <c r="MDX359" s="68"/>
      <c r="MDY359" s="68"/>
      <c r="MDZ359" s="68"/>
      <c r="MEA359" s="68"/>
      <c r="MEB359" s="68"/>
      <c r="MEC359" s="68"/>
      <c r="MED359" s="68"/>
      <c r="MEE359" s="68"/>
      <c r="MEF359" s="68"/>
      <c r="MEG359" s="68"/>
      <c r="MEH359" s="68"/>
      <c r="MEI359" s="68"/>
      <c r="MEJ359" s="68"/>
      <c r="MEK359" s="68"/>
      <c r="MEL359" s="68"/>
      <c r="MEM359" s="68"/>
      <c r="MEN359" s="68"/>
      <c r="MEO359" s="68"/>
      <c r="MEP359" s="68"/>
      <c r="MEQ359" s="68"/>
      <c r="MER359" s="68"/>
      <c r="MES359" s="68"/>
      <c r="MET359" s="68"/>
      <c r="MEU359" s="68"/>
      <c r="MEV359" s="68"/>
      <c r="MEW359" s="68"/>
      <c r="MEX359" s="68"/>
      <c r="MEY359" s="68"/>
      <c r="MEZ359" s="68"/>
      <c r="MFA359" s="68"/>
      <c r="MFB359" s="68"/>
      <c r="MFC359" s="68"/>
      <c r="MFD359" s="68"/>
      <c r="MFE359" s="68"/>
      <c r="MFF359" s="68"/>
      <c r="MFG359" s="68"/>
      <c r="MFH359" s="68"/>
      <c r="MFI359" s="68"/>
      <c r="MFJ359" s="68"/>
      <c r="MFK359" s="68"/>
      <c r="MFL359" s="68"/>
      <c r="MFM359" s="68"/>
      <c r="MFN359" s="68"/>
      <c r="MFO359" s="68"/>
      <c r="MFP359" s="68"/>
      <c r="MFQ359" s="68"/>
      <c r="MFR359" s="68"/>
      <c r="MFS359" s="68"/>
      <c r="MFT359" s="68"/>
      <c r="MFU359" s="68"/>
      <c r="MFV359" s="68"/>
      <c r="MFW359" s="68"/>
      <c r="MFX359" s="68"/>
      <c r="MFY359" s="68"/>
      <c r="MFZ359" s="68"/>
      <c r="MGA359" s="68"/>
      <c r="MGB359" s="68"/>
      <c r="MGC359" s="68"/>
      <c r="MGD359" s="68"/>
      <c r="MGE359" s="68"/>
      <c r="MGF359" s="68"/>
      <c r="MGG359" s="68"/>
      <c r="MGH359" s="68"/>
      <c r="MGI359" s="68"/>
      <c r="MGJ359" s="68"/>
      <c r="MGK359" s="68"/>
      <c r="MGL359" s="68"/>
      <c r="MGM359" s="68"/>
      <c r="MGN359" s="68"/>
      <c r="MGO359" s="68"/>
      <c r="MGP359" s="68"/>
      <c r="MGQ359" s="68"/>
      <c r="MGR359" s="68"/>
      <c r="MGS359" s="68"/>
      <c r="MGT359" s="68"/>
      <c r="MGU359" s="68"/>
      <c r="MGV359" s="68"/>
      <c r="MGW359" s="68"/>
      <c r="MGX359" s="68"/>
      <c r="MGY359" s="68"/>
      <c r="MGZ359" s="68"/>
      <c r="MHA359" s="68"/>
      <c r="MHB359" s="68"/>
      <c r="MHC359" s="68"/>
      <c r="MHD359" s="68"/>
      <c r="MHE359" s="68"/>
      <c r="MHF359" s="68"/>
      <c r="MHG359" s="68"/>
      <c r="MHH359" s="68"/>
      <c r="MHI359" s="68"/>
      <c r="MHJ359" s="68"/>
      <c r="MHK359" s="68"/>
      <c r="MHL359" s="68"/>
      <c r="MHM359" s="68"/>
      <c r="MHN359" s="68"/>
      <c r="MHO359" s="68"/>
      <c r="MHP359" s="68"/>
      <c r="MHQ359" s="68"/>
      <c r="MHR359" s="68"/>
      <c r="MHS359" s="68"/>
      <c r="MHT359" s="68"/>
      <c r="MHU359" s="68"/>
      <c r="MHV359" s="68"/>
      <c r="MHW359" s="68"/>
      <c r="MHX359" s="68"/>
      <c r="MHY359" s="68"/>
      <c r="MHZ359" s="68"/>
      <c r="MIA359" s="68"/>
      <c r="MIB359" s="68"/>
      <c r="MIC359" s="68"/>
      <c r="MID359" s="68"/>
      <c r="MIE359" s="68"/>
      <c r="MIF359" s="68"/>
      <c r="MIG359" s="68"/>
      <c r="MIH359" s="68"/>
      <c r="MII359" s="68"/>
      <c r="MIJ359" s="68"/>
      <c r="MIK359" s="68"/>
      <c r="MIL359" s="68"/>
      <c r="MIM359" s="68"/>
      <c r="MIN359" s="68"/>
      <c r="MIO359" s="68"/>
      <c r="MIP359" s="68"/>
      <c r="MIQ359" s="68"/>
      <c r="MIR359" s="68"/>
      <c r="MIS359" s="68"/>
      <c r="MIT359" s="68"/>
      <c r="MIU359" s="68"/>
      <c r="MIV359" s="68"/>
      <c r="MIW359" s="68"/>
      <c r="MIX359" s="68"/>
      <c r="MIY359" s="68"/>
      <c r="MIZ359" s="68"/>
      <c r="MJA359" s="68"/>
      <c r="MJB359" s="68"/>
      <c r="MJC359" s="68"/>
      <c r="MJD359" s="68"/>
      <c r="MJE359" s="68"/>
      <c r="MJF359" s="68"/>
      <c r="MJG359" s="68"/>
      <c r="MJH359" s="68"/>
      <c r="MJI359" s="68"/>
      <c r="MJJ359" s="68"/>
      <c r="MJK359" s="68"/>
      <c r="MJL359" s="68"/>
      <c r="MJM359" s="68"/>
      <c r="MJN359" s="68"/>
      <c r="MJO359" s="68"/>
      <c r="MJP359" s="68"/>
      <c r="MJQ359" s="68"/>
      <c r="MJR359" s="68"/>
      <c r="MJS359" s="68"/>
      <c r="MJT359" s="68"/>
      <c r="MJU359" s="68"/>
      <c r="MJV359" s="68"/>
      <c r="MJW359" s="68"/>
      <c r="MJX359" s="68"/>
      <c r="MJY359" s="68"/>
      <c r="MJZ359" s="68"/>
      <c r="MKA359" s="68"/>
      <c r="MKB359" s="68"/>
      <c r="MKC359" s="68"/>
      <c r="MKD359" s="68"/>
      <c r="MKE359" s="68"/>
      <c r="MKF359" s="68"/>
      <c r="MKG359" s="68"/>
      <c r="MKH359" s="68"/>
      <c r="MKI359" s="68"/>
      <c r="MKJ359" s="68"/>
      <c r="MKK359" s="68"/>
      <c r="MKL359" s="68"/>
      <c r="MKM359" s="68"/>
      <c r="MKN359" s="68"/>
      <c r="MKO359" s="68"/>
      <c r="MKP359" s="68"/>
      <c r="MKQ359" s="68"/>
      <c r="MKR359" s="68"/>
      <c r="MKS359" s="68"/>
      <c r="MKT359" s="68"/>
      <c r="MKU359" s="68"/>
      <c r="MKV359" s="68"/>
      <c r="MKW359" s="68"/>
      <c r="MKX359" s="68"/>
      <c r="MKY359" s="68"/>
      <c r="MKZ359" s="68"/>
      <c r="MLA359" s="68"/>
      <c r="MLB359" s="68"/>
      <c r="MLC359" s="68"/>
      <c r="MLD359" s="68"/>
      <c r="MLE359" s="68"/>
      <c r="MLF359" s="68"/>
      <c r="MLG359" s="68"/>
      <c r="MLH359" s="68"/>
      <c r="MLI359" s="68"/>
      <c r="MLJ359" s="68"/>
      <c r="MLK359" s="68"/>
      <c r="MLL359" s="68"/>
      <c r="MLM359" s="68"/>
      <c r="MLN359" s="68"/>
      <c r="MLO359" s="68"/>
      <c r="MLP359" s="68"/>
      <c r="MLQ359" s="68"/>
      <c r="MLR359" s="68"/>
      <c r="MLS359" s="68"/>
      <c r="MLT359" s="68"/>
      <c r="MLU359" s="68"/>
      <c r="MLV359" s="68"/>
      <c r="MLW359" s="68"/>
      <c r="MLX359" s="68"/>
      <c r="MLY359" s="68"/>
      <c r="MLZ359" s="68"/>
      <c r="MMA359" s="68"/>
      <c r="MMB359" s="68"/>
      <c r="MMC359" s="68"/>
      <c r="MMD359" s="68"/>
      <c r="MME359" s="68"/>
      <c r="MMF359" s="68"/>
      <c r="MMG359" s="68"/>
      <c r="MMH359" s="68"/>
      <c r="MMI359" s="68"/>
      <c r="MMJ359" s="68"/>
      <c r="MMK359" s="68"/>
      <c r="MML359" s="68"/>
      <c r="MMM359" s="68"/>
      <c r="MMN359" s="68"/>
      <c r="MMO359" s="68"/>
      <c r="MMP359" s="68"/>
      <c r="MMQ359" s="68"/>
      <c r="MMR359" s="68"/>
      <c r="MMS359" s="68"/>
      <c r="MMT359" s="68"/>
      <c r="MMU359" s="68"/>
      <c r="MMV359" s="68"/>
      <c r="MMW359" s="68"/>
      <c r="MMX359" s="68"/>
      <c r="MMY359" s="68"/>
      <c r="MMZ359" s="68"/>
      <c r="MNA359" s="68"/>
      <c r="MNB359" s="68"/>
      <c r="MNC359" s="68"/>
      <c r="MND359" s="68"/>
      <c r="MNE359" s="68"/>
      <c r="MNF359" s="68"/>
      <c r="MNG359" s="68"/>
      <c r="MNH359" s="68"/>
      <c r="MNI359" s="68"/>
      <c r="MNJ359" s="68"/>
      <c r="MNK359" s="68"/>
      <c r="MNL359" s="68"/>
      <c r="MNM359" s="68"/>
      <c r="MNN359" s="68"/>
      <c r="MNO359" s="68"/>
      <c r="MNP359" s="68"/>
      <c r="MNQ359" s="68"/>
      <c r="MNR359" s="68"/>
      <c r="MNS359" s="68"/>
      <c r="MNT359" s="68"/>
      <c r="MNU359" s="68"/>
      <c r="MNV359" s="68"/>
      <c r="MNW359" s="68"/>
      <c r="MNX359" s="68"/>
      <c r="MNY359" s="68"/>
      <c r="MNZ359" s="68"/>
      <c r="MOA359" s="68"/>
      <c r="MOB359" s="68"/>
      <c r="MOC359" s="68"/>
      <c r="MOD359" s="68"/>
      <c r="MOE359" s="68"/>
      <c r="MOF359" s="68"/>
      <c r="MOG359" s="68"/>
      <c r="MOH359" s="68"/>
      <c r="MOI359" s="68"/>
      <c r="MOJ359" s="68"/>
      <c r="MOK359" s="68"/>
      <c r="MOL359" s="68"/>
      <c r="MOM359" s="68"/>
      <c r="MON359" s="68"/>
      <c r="MOO359" s="68"/>
      <c r="MOP359" s="68"/>
      <c r="MOQ359" s="68"/>
      <c r="MOR359" s="68"/>
      <c r="MOS359" s="68"/>
      <c r="MOT359" s="68"/>
      <c r="MOU359" s="68"/>
      <c r="MOV359" s="68"/>
      <c r="MOW359" s="68"/>
      <c r="MOX359" s="68"/>
      <c r="MOY359" s="68"/>
      <c r="MOZ359" s="68"/>
      <c r="MPA359" s="68"/>
      <c r="MPB359" s="68"/>
      <c r="MPC359" s="68"/>
      <c r="MPD359" s="68"/>
      <c r="MPE359" s="68"/>
      <c r="MPF359" s="68"/>
      <c r="MPG359" s="68"/>
      <c r="MPH359" s="68"/>
      <c r="MPI359" s="68"/>
      <c r="MPJ359" s="68"/>
      <c r="MPK359" s="68"/>
      <c r="MPL359" s="68"/>
      <c r="MPM359" s="68"/>
      <c r="MPN359" s="68"/>
      <c r="MPO359" s="68"/>
      <c r="MPP359" s="68"/>
      <c r="MPQ359" s="68"/>
      <c r="MPR359" s="68"/>
      <c r="MPS359" s="68"/>
      <c r="MPT359" s="68"/>
      <c r="MPU359" s="68"/>
      <c r="MPV359" s="68"/>
      <c r="MPW359" s="68"/>
      <c r="MPX359" s="68"/>
      <c r="MPY359" s="68"/>
      <c r="MPZ359" s="68"/>
      <c r="MQA359" s="68"/>
      <c r="MQB359" s="68"/>
      <c r="MQC359" s="68"/>
      <c r="MQD359" s="68"/>
      <c r="MQE359" s="68"/>
      <c r="MQF359" s="68"/>
      <c r="MQG359" s="68"/>
      <c r="MQH359" s="68"/>
      <c r="MQI359" s="68"/>
      <c r="MQJ359" s="68"/>
      <c r="MQK359" s="68"/>
      <c r="MQL359" s="68"/>
      <c r="MQM359" s="68"/>
      <c r="MQN359" s="68"/>
      <c r="MQO359" s="68"/>
      <c r="MQP359" s="68"/>
      <c r="MQQ359" s="68"/>
      <c r="MQR359" s="68"/>
      <c r="MQS359" s="68"/>
      <c r="MQT359" s="68"/>
      <c r="MQU359" s="68"/>
      <c r="MQV359" s="68"/>
      <c r="MQW359" s="68"/>
      <c r="MQX359" s="68"/>
      <c r="MQY359" s="68"/>
      <c r="MQZ359" s="68"/>
      <c r="MRA359" s="68"/>
      <c r="MRB359" s="68"/>
      <c r="MRC359" s="68"/>
      <c r="MRD359" s="68"/>
      <c r="MRE359" s="68"/>
      <c r="MRF359" s="68"/>
      <c r="MRG359" s="68"/>
      <c r="MRH359" s="68"/>
      <c r="MRI359" s="68"/>
      <c r="MRJ359" s="68"/>
      <c r="MRK359" s="68"/>
      <c r="MRL359" s="68"/>
      <c r="MRM359" s="68"/>
      <c r="MRN359" s="68"/>
      <c r="MRO359" s="68"/>
      <c r="MRP359" s="68"/>
      <c r="MRQ359" s="68"/>
      <c r="MRR359" s="68"/>
      <c r="MRS359" s="68"/>
      <c r="MRT359" s="68"/>
      <c r="MRU359" s="68"/>
      <c r="MRV359" s="68"/>
      <c r="MRW359" s="68"/>
      <c r="MRX359" s="68"/>
      <c r="MRY359" s="68"/>
      <c r="MRZ359" s="68"/>
      <c r="MSA359" s="68"/>
      <c r="MSB359" s="68"/>
      <c r="MSC359" s="68"/>
      <c r="MSD359" s="68"/>
      <c r="MSE359" s="68"/>
      <c r="MSF359" s="68"/>
      <c r="MSG359" s="68"/>
      <c r="MSH359" s="68"/>
      <c r="MSI359" s="68"/>
      <c r="MSJ359" s="68"/>
      <c r="MSK359" s="68"/>
      <c r="MSL359" s="68"/>
      <c r="MSM359" s="68"/>
      <c r="MSN359" s="68"/>
      <c r="MSO359" s="68"/>
      <c r="MSP359" s="68"/>
      <c r="MSQ359" s="68"/>
      <c r="MSR359" s="68"/>
      <c r="MSS359" s="68"/>
      <c r="MST359" s="68"/>
      <c r="MSU359" s="68"/>
      <c r="MSV359" s="68"/>
      <c r="MSW359" s="68"/>
      <c r="MSX359" s="68"/>
      <c r="MSY359" s="68"/>
      <c r="MSZ359" s="68"/>
      <c r="MTA359" s="68"/>
      <c r="MTB359" s="68"/>
      <c r="MTC359" s="68"/>
      <c r="MTD359" s="68"/>
      <c r="MTE359" s="68"/>
      <c r="MTF359" s="68"/>
      <c r="MTG359" s="68"/>
      <c r="MTH359" s="68"/>
      <c r="MTI359" s="68"/>
      <c r="MTJ359" s="68"/>
      <c r="MTK359" s="68"/>
      <c r="MTL359" s="68"/>
      <c r="MTM359" s="68"/>
      <c r="MTN359" s="68"/>
      <c r="MTO359" s="68"/>
      <c r="MTP359" s="68"/>
      <c r="MTQ359" s="68"/>
      <c r="MTR359" s="68"/>
      <c r="MTS359" s="68"/>
      <c r="MTT359" s="68"/>
      <c r="MTU359" s="68"/>
      <c r="MTV359" s="68"/>
      <c r="MTW359" s="68"/>
      <c r="MTX359" s="68"/>
      <c r="MTY359" s="68"/>
      <c r="MTZ359" s="68"/>
      <c r="MUA359" s="68"/>
      <c r="MUB359" s="68"/>
      <c r="MUC359" s="68"/>
      <c r="MUD359" s="68"/>
      <c r="MUE359" s="68"/>
      <c r="MUF359" s="68"/>
      <c r="MUG359" s="68"/>
      <c r="MUH359" s="68"/>
      <c r="MUI359" s="68"/>
      <c r="MUJ359" s="68"/>
      <c r="MUK359" s="68"/>
      <c r="MUL359" s="68"/>
      <c r="MUM359" s="68"/>
      <c r="MUN359" s="68"/>
      <c r="MUO359" s="68"/>
      <c r="MUP359" s="68"/>
      <c r="MUQ359" s="68"/>
      <c r="MUR359" s="68"/>
      <c r="MUS359" s="68"/>
      <c r="MUT359" s="68"/>
      <c r="MUU359" s="68"/>
      <c r="MUV359" s="68"/>
      <c r="MUW359" s="68"/>
      <c r="MUX359" s="68"/>
      <c r="MUY359" s="68"/>
      <c r="MUZ359" s="68"/>
      <c r="MVA359" s="68"/>
      <c r="MVB359" s="68"/>
      <c r="MVC359" s="68"/>
      <c r="MVD359" s="68"/>
      <c r="MVE359" s="68"/>
      <c r="MVF359" s="68"/>
      <c r="MVG359" s="68"/>
      <c r="MVH359" s="68"/>
      <c r="MVI359" s="68"/>
      <c r="MVJ359" s="68"/>
      <c r="MVK359" s="68"/>
      <c r="MVL359" s="68"/>
      <c r="MVM359" s="68"/>
      <c r="MVN359" s="68"/>
      <c r="MVO359" s="68"/>
      <c r="MVP359" s="68"/>
      <c r="MVQ359" s="68"/>
      <c r="MVR359" s="68"/>
      <c r="MVS359" s="68"/>
      <c r="MVT359" s="68"/>
      <c r="MVU359" s="68"/>
      <c r="MVV359" s="68"/>
      <c r="MVW359" s="68"/>
      <c r="MVX359" s="68"/>
      <c r="MVY359" s="68"/>
      <c r="MVZ359" s="68"/>
      <c r="MWA359" s="68"/>
      <c r="MWB359" s="68"/>
      <c r="MWC359" s="68"/>
      <c r="MWD359" s="68"/>
      <c r="MWE359" s="68"/>
      <c r="MWF359" s="68"/>
      <c r="MWG359" s="68"/>
      <c r="MWH359" s="68"/>
      <c r="MWI359" s="68"/>
      <c r="MWJ359" s="68"/>
      <c r="MWK359" s="68"/>
      <c r="MWL359" s="68"/>
      <c r="MWM359" s="68"/>
      <c r="MWN359" s="68"/>
      <c r="MWO359" s="68"/>
      <c r="MWP359" s="68"/>
      <c r="MWQ359" s="68"/>
      <c r="MWR359" s="68"/>
      <c r="MWS359" s="68"/>
      <c r="MWT359" s="68"/>
      <c r="MWU359" s="68"/>
      <c r="MWV359" s="68"/>
      <c r="MWW359" s="68"/>
      <c r="MWX359" s="68"/>
      <c r="MWY359" s="68"/>
      <c r="MWZ359" s="68"/>
      <c r="MXA359" s="68"/>
      <c r="MXB359" s="68"/>
      <c r="MXC359" s="68"/>
      <c r="MXD359" s="68"/>
      <c r="MXE359" s="68"/>
      <c r="MXF359" s="68"/>
      <c r="MXG359" s="68"/>
      <c r="MXH359" s="68"/>
      <c r="MXI359" s="68"/>
      <c r="MXJ359" s="68"/>
      <c r="MXK359" s="68"/>
      <c r="MXL359" s="68"/>
      <c r="MXM359" s="68"/>
      <c r="MXN359" s="68"/>
      <c r="MXO359" s="68"/>
      <c r="MXP359" s="68"/>
      <c r="MXQ359" s="68"/>
      <c r="MXR359" s="68"/>
      <c r="MXS359" s="68"/>
      <c r="MXT359" s="68"/>
      <c r="MXU359" s="68"/>
      <c r="MXV359" s="68"/>
      <c r="MXW359" s="68"/>
      <c r="MXX359" s="68"/>
      <c r="MXY359" s="68"/>
      <c r="MXZ359" s="68"/>
      <c r="MYA359" s="68"/>
      <c r="MYB359" s="68"/>
      <c r="MYC359" s="68"/>
      <c r="MYD359" s="68"/>
      <c r="MYE359" s="68"/>
      <c r="MYF359" s="68"/>
      <c r="MYG359" s="68"/>
      <c r="MYH359" s="68"/>
      <c r="MYI359" s="68"/>
      <c r="MYJ359" s="68"/>
      <c r="MYK359" s="68"/>
      <c r="MYL359" s="68"/>
      <c r="MYM359" s="68"/>
      <c r="MYN359" s="68"/>
      <c r="MYO359" s="68"/>
      <c r="MYP359" s="68"/>
      <c r="MYQ359" s="68"/>
      <c r="MYR359" s="68"/>
      <c r="MYS359" s="68"/>
      <c r="MYT359" s="68"/>
      <c r="MYU359" s="68"/>
      <c r="MYV359" s="68"/>
      <c r="MYW359" s="68"/>
      <c r="MYX359" s="68"/>
      <c r="MYY359" s="68"/>
      <c r="MYZ359" s="68"/>
      <c r="MZA359" s="68"/>
      <c r="MZB359" s="68"/>
      <c r="MZC359" s="68"/>
      <c r="MZD359" s="68"/>
      <c r="MZE359" s="68"/>
      <c r="MZF359" s="68"/>
      <c r="MZG359" s="68"/>
      <c r="MZH359" s="68"/>
      <c r="MZI359" s="68"/>
      <c r="MZJ359" s="68"/>
      <c r="MZK359" s="68"/>
      <c r="MZL359" s="68"/>
      <c r="MZM359" s="68"/>
      <c r="MZN359" s="68"/>
      <c r="MZO359" s="68"/>
      <c r="MZP359" s="68"/>
      <c r="MZQ359" s="68"/>
      <c r="MZR359" s="68"/>
      <c r="MZS359" s="68"/>
      <c r="MZT359" s="68"/>
      <c r="MZU359" s="68"/>
      <c r="MZV359" s="68"/>
      <c r="MZW359" s="68"/>
      <c r="MZX359" s="68"/>
      <c r="MZY359" s="68"/>
      <c r="MZZ359" s="68"/>
      <c r="NAA359" s="68"/>
      <c r="NAB359" s="68"/>
      <c r="NAC359" s="68"/>
      <c r="NAD359" s="68"/>
      <c r="NAE359" s="68"/>
      <c r="NAF359" s="68"/>
      <c r="NAG359" s="68"/>
      <c r="NAH359" s="68"/>
      <c r="NAI359" s="68"/>
      <c r="NAJ359" s="68"/>
      <c r="NAK359" s="68"/>
      <c r="NAL359" s="68"/>
      <c r="NAM359" s="68"/>
      <c r="NAN359" s="68"/>
      <c r="NAO359" s="68"/>
      <c r="NAP359" s="68"/>
      <c r="NAQ359" s="68"/>
      <c r="NAR359" s="68"/>
      <c r="NAS359" s="68"/>
      <c r="NAT359" s="68"/>
      <c r="NAU359" s="68"/>
      <c r="NAV359" s="68"/>
      <c r="NAW359" s="68"/>
      <c r="NAX359" s="68"/>
      <c r="NAY359" s="68"/>
      <c r="NAZ359" s="68"/>
      <c r="NBA359" s="68"/>
      <c r="NBB359" s="68"/>
      <c r="NBC359" s="68"/>
      <c r="NBD359" s="68"/>
      <c r="NBE359" s="68"/>
      <c r="NBF359" s="68"/>
      <c r="NBG359" s="68"/>
      <c r="NBH359" s="68"/>
      <c r="NBI359" s="68"/>
      <c r="NBJ359" s="68"/>
      <c r="NBK359" s="68"/>
      <c r="NBL359" s="68"/>
      <c r="NBM359" s="68"/>
      <c r="NBN359" s="68"/>
      <c r="NBO359" s="68"/>
      <c r="NBP359" s="68"/>
      <c r="NBQ359" s="68"/>
      <c r="NBR359" s="68"/>
      <c r="NBS359" s="68"/>
      <c r="NBT359" s="68"/>
      <c r="NBU359" s="68"/>
      <c r="NBV359" s="68"/>
      <c r="NBW359" s="68"/>
      <c r="NBX359" s="68"/>
      <c r="NBY359" s="68"/>
      <c r="NBZ359" s="68"/>
      <c r="NCA359" s="68"/>
      <c r="NCB359" s="68"/>
      <c r="NCC359" s="68"/>
      <c r="NCD359" s="68"/>
      <c r="NCE359" s="68"/>
      <c r="NCF359" s="68"/>
      <c r="NCG359" s="68"/>
      <c r="NCH359" s="68"/>
      <c r="NCI359" s="68"/>
      <c r="NCJ359" s="68"/>
      <c r="NCK359" s="68"/>
      <c r="NCL359" s="68"/>
      <c r="NCM359" s="68"/>
      <c r="NCN359" s="68"/>
      <c r="NCO359" s="68"/>
      <c r="NCP359" s="68"/>
      <c r="NCQ359" s="68"/>
      <c r="NCR359" s="68"/>
      <c r="NCS359" s="68"/>
      <c r="NCT359" s="68"/>
      <c r="NCU359" s="68"/>
      <c r="NCV359" s="68"/>
      <c r="NCW359" s="68"/>
      <c r="NCX359" s="68"/>
      <c r="NCY359" s="68"/>
      <c r="NCZ359" s="68"/>
      <c r="NDA359" s="68"/>
      <c r="NDB359" s="68"/>
      <c r="NDC359" s="68"/>
      <c r="NDD359" s="68"/>
      <c r="NDE359" s="68"/>
      <c r="NDF359" s="68"/>
      <c r="NDG359" s="68"/>
      <c r="NDH359" s="68"/>
      <c r="NDI359" s="68"/>
      <c r="NDJ359" s="68"/>
      <c r="NDK359" s="68"/>
      <c r="NDL359" s="68"/>
      <c r="NDM359" s="68"/>
      <c r="NDN359" s="68"/>
      <c r="NDO359" s="68"/>
      <c r="NDP359" s="68"/>
      <c r="NDQ359" s="68"/>
      <c r="NDR359" s="68"/>
      <c r="NDS359" s="68"/>
      <c r="NDT359" s="68"/>
      <c r="NDU359" s="68"/>
      <c r="NDV359" s="68"/>
      <c r="NDW359" s="68"/>
      <c r="NDX359" s="68"/>
      <c r="NDY359" s="68"/>
      <c r="NDZ359" s="68"/>
      <c r="NEA359" s="68"/>
      <c r="NEB359" s="68"/>
      <c r="NEC359" s="68"/>
      <c r="NED359" s="68"/>
      <c r="NEE359" s="68"/>
      <c r="NEF359" s="68"/>
      <c r="NEG359" s="68"/>
      <c r="NEH359" s="68"/>
      <c r="NEI359" s="68"/>
      <c r="NEJ359" s="68"/>
      <c r="NEK359" s="68"/>
      <c r="NEL359" s="68"/>
      <c r="NEM359" s="68"/>
      <c r="NEN359" s="68"/>
      <c r="NEO359" s="68"/>
      <c r="NEP359" s="68"/>
      <c r="NEQ359" s="68"/>
      <c r="NER359" s="68"/>
      <c r="NES359" s="68"/>
      <c r="NET359" s="68"/>
      <c r="NEU359" s="68"/>
      <c r="NEV359" s="68"/>
      <c r="NEW359" s="68"/>
      <c r="NEX359" s="68"/>
      <c r="NEY359" s="68"/>
      <c r="NEZ359" s="68"/>
      <c r="NFA359" s="68"/>
      <c r="NFB359" s="68"/>
      <c r="NFC359" s="68"/>
      <c r="NFD359" s="68"/>
      <c r="NFE359" s="68"/>
      <c r="NFF359" s="68"/>
      <c r="NFG359" s="68"/>
      <c r="NFH359" s="68"/>
      <c r="NFI359" s="68"/>
      <c r="NFJ359" s="68"/>
      <c r="NFK359" s="68"/>
      <c r="NFL359" s="68"/>
      <c r="NFM359" s="68"/>
      <c r="NFN359" s="68"/>
      <c r="NFO359" s="68"/>
      <c r="NFP359" s="68"/>
      <c r="NFQ359" s="68"/>
      <c r="NFR359" s="68"/>
      <c r="NFS359" s="68"/>
      <c r="NFT359" s="68"/>
      <c r="NFU359" s="68"/>
      <c r="NFV359" s="68"/>
      <c r="NFW359" s="68"/>
      <c r="NFX359" s="68"/>
      <c r="NFY359" s="68"/>
      <c r="NFZ359" s="68"/>
      <c r="NGA359" s="68"/>
      <c r="NGB359" s="68"/>
      <c r="NGC359" s="68"/>
      <c r="NGD359" s="68"/>
      <c r="NGE359" s="68"/>
      <c r="NGF359" s="68"/>
      <c r="NGG359" s="68"/>
      <c r="NGH359" s="68"/>
      <c r="NGI359" s="68"/>
      <c r="NGJ359" s="68"/>
      <c r="NGK359" s="68"/>
      <c r="NGL359" s="68"/>
      <c r="NGM359" s="68"/>
      <c r="NGN359" s="68"/>
      <c r="NGO359" s="68"/>
      <c r="NGP359" s="68"/>
      <c r="NGQ359" s="68"/>
      <c r="NGR359" s="68"/>
      <c r="NGS359" s="68"/>
      <c r="NGT359" s="68"/>
      <c r="NGU359" s="68"/>
      <c r="NGV359" s="68"/>
      <c r="NGW359" s="68"/>
      <c r="NGX359" s="68"/>
      <c r="NGY359" s="68"/>
      <c r="NGZ359" s="68"/>
      <c r="NHA359" s="68"/>
      <c r="NHB359" s="68"/>
      <c r="NHC359" s="68"/>
      <c r="NHD359" s="68"/>
      <c r="NHE359" s="68"/>
      <c r="NHF359" s="68"/>
      <c r="NHG359" s="68"/>
      <c r="NHH359" s="68"/>
      <c r="NHI359" s="68"/>
      <c r="NHJ359" s="68"/>
      <c r="NHK359" s="68"/>
      <c r="NHL359" s="68"/>
      <c r="NHM359" s="68"/>
      <c r="NHN359" s="68"/>
      <c r="NHO359" s="68"/>
      <c r="NHP359" s="68"/>
      <c r="NHQ359" s="68"/>
      <c r="NHR359" s="68"/>
      <c r="NHS359" s="68"/>
      <c r="NHT359" s="68"/>
      <c r="NHU359" s="68"/>
      <c r="NHV359" s="68"/>
      <c r="NHW359" s="68"/>
      <c r="NHX359" s="68"/>
      <c r="NHY359" s="68"/>
      <c r="NHZ359" s="68"/>
      <c r="NIA359" s="68"/>
      <c r="NIB359" s="68"/>
      <c r="NIC359" s="68"/>
      <c r="NID359" s="68"/>
      <c r="NIE359" s="68"/>
      <c r="NIF359" s="68"/>
      <c r="NIG359" s="68"/>
      <c r="NIH359" s="68"/>
      <c r="NII359" s="68"/>
      <c r="NIJ359" s="68"/>
      <c r="NIK359" s="68"/>
      <c r="NIL359" s="68"/>
      <c r="NIM359" s="68"/>
      <c r="NIN359" s="68"/>
      <c r="NIO359" s="68"/>
      <c r="NIP359" s="68"/>
      <c r="NIQ359" s="68"/>
      <c r="NIR359" s="68"/>
      <c r="NIS359" s="68"/>
      <c r="NIT359" s="68"/>
      <c r="NIU359" s="68"/>
      <c r="NIV359" s="68"/>
      <c r="NIW359" s="68"/>
      <c r="NIX359" s="68"/>
      <c r="NIY359" s="68"/>
      <c r="NIZ359" s="68"/>
      <c r="NJA359" s="68"/>
      <c r="NJB359" s="68"/>
      <c r="NJC359" s="68"/>
      <c r="NJD359" s="68"/>
      <c r="NJE359" s="68"/>
      <c r="NJF359" s="68"/>
      <c r="NJG359" s="68"/>
      <c r="NJH359" s="68"/>
      <c r="NJI359" s="68"/>
      <c r="NJJ359" s="68"/>
      <c r="NJK359" s="68"/>
      <c r="NJL359" s="68"/>
      <c r="NJM359" s="68"/>
      <c r="NJN359" s="68"/>
      <c r="NJO359" s="68"/>
      <c r="NJP359" s="68"/>
      <c r="NJQ359" s="68"/>
      <c r="NJR359" s="68"/>
      <c r="NJS359" s="68"/>
      <c r="NJT359" s="68"/>
      <c r="NJU359" s="68"/>
      <c r="NJV359" s="68"/>
      <c r="NJW359" s="68"/>
      <c r="NJX359" s="68"/>
      <c r="NJY359" s="68"/>
      <c r="NJZ359" s="68"/>
      <c r="NKA359" s="68"/>
      <c r="NKB359" s="68"/>
      <c r="NKC359" s="68"/>
      <c r="NKD359" s="68"/>
      <c r="NKE359" s="68"/>
      <c r="NKF359" s="68"/>
      <c r="NKG359" s="68"/>
      <c r="NKH359" s="68"/>
      <c r="NKI359" s="68"/>
      <c r="NKJ359" s="68"/>
      <c r="NKK359" s="68"/>
      <c r="NKL359" s="68"/>
      <c r="NKM359" s="68"/>
      <c r="NKN359" s="68"/>
      <c r="NKO359" s="68"/>
      <c r="NKP359" s="68"/>
      <c r="NKQ359" s="68"/>
      <c r="NKR359" s="68"/>
      <c r="NKS359" s="68"/>
      <c r="NKT359" s="68"/>
      <c r="NKU359" s="68"/>
      <c r="NKV359" s="68"/>
      <c r="NKW359" s="68"/>
      <c r="NKX359" s="68"/>
      <c r="NKY359" s="68"/>
      <c r="NKZ359" s="68"/>
      <c r="NLA359" s="68"/>
      <c r="NLB359" s="68"/>
      <c r="NLC359" s="68"/>
      <c r="NLD359" s="68"/>
      <c r="NLE359" s="68"/>
      <c r="NLF359" s="68"/>
      <c r="NLG359" s="68"/>
      <c r="NLH359" s="68"/>
      <c r="NLI359" s="68"/>
      <c r="NLJ359" s="68"/>
      <c r="NLK359" s="68"/>
      <c r="NLL359" s="68"/>
      <c r="NLM359" s="68"/>
      <c r="NLN359" s="68"/>
      <c r="NLO359" s="68"/>
      <c r="NLP359" s="68"/>
      <c r="NLQ359" s="68"/>
      <c r="NLR359" s="68"/>
      <c r="NLS359" s="68"/>
      <c r="NLT359" s="68"/>
      <c r="NLU359" s="68"/>
      <c r="NLV359" s="68"/>
      <c r="NLW359" s="68"/>
      <c r="NLX359" s="68"/>
      <c r="NLY359" s="68"/>
      <c r="NLZ359" s="68"/>
      <c r="NMA359" s="68"/>
      <c r="NMB359" s="68"/>
      <c r="NMC359" s="68"/>
      <c r="NMD359" s="68"/>
      <c r="NME359" s="68"/>
      <c r="NMF359" s="68"/>
      <c r="NMG359" s="68"/>
      <c r="NMH359" s="68"/>
      <c r="NMI359" s="68"/>
      <c r="NMJ359" s="68"/>
      <c r="NMK359" s="68"/>
      <c r="NML359" s="68"/>
      <c r="NMM359" s="68"/>
      <c r="NMN359" s="68"/>
      <c r="NMO359" s="68"/>
      <c r="NMP359" s="68"/>
      <c r="NMQ359" s="68"/>
      <c r="NMR359" s="68"/>
      <c r="NMS359" s="68"/>
      <c r="NMT359" s="68"/>
      <c r="NMU359" s="68"/>
      <c r="NMV359" s="68"/>
      <c r="NMW359" s="68"/>
      <c r="NMX359" s="68"/>
      <c r="NMY359" s="68"/>
      <c r="NMZ359" s="68"/>
      <c r="NNA359" s="68"/>
      <c r="NNB359" s="68"/>
      <c r="NNC359" s="68"/>
      <c r="NND359" s="68"/>
      <c r="NNE359" s="68"/>
      <c r="NNF359" s="68"/>
      <c r="NNG359" s="68"/>
      <c r="NNH359" s="68"/>
      <c r="NNI359" s="68"/>
      <c r="NNJ359" s="68"/>
      <c r="NNK359" s="68"/>
      <c r="NNL359" s="68"/>
      <c r="NNM359" s="68"/>
      <c r="NNN359" s="68"/>
      <c r="NNO359" s="68"/>
      <c r="NNP359" s="68"/>
      <c r="NNQ359" s="68"/>
      <c r="NNR359" s="68"/>
      <c r="NNS359" s="68"/>
      <c r="NNT359" s="68"/>
      <c r="NNU359" s="68"/>
      <c r="NNV359" s="68"/>
      <c r="NNW359" s="68"/>
      <c r="NNX359" s="68"/>
      <c r="NNY359" s="68"/>
      <c r="NNZ359" s="68"/>
      <c r="NOA359" s="68"/>
      <c r="NOB359" s="68"/>
      <c r="NOC359" s="68"/>
      <c r="NOD359" s="68"/>
      <c r="NOE359" s="68"/>
      <c r="NOF359" s="68"/>
      <c r="NOG359" s="68"/>
      <c r="NOH359" s="68"/>
      <c r="NOI359" s="68"/>
      <c r="NOJ359" s="68"/>
      <c r="NOK359" s="68"/>
      <c r="NOL359" s="68"/>
      <c r="NOM359" s="68"/>
      <c r="NON359" s="68"/>
      <c r="NOO359" s="68"/>
      <c r="NOP359" s="68"/>
      <c r="NOQ359" s="68"/>
      <c r="NOR359" s="68"/>
      <c r="NOS359" s="68"/>
      <c r="NOT359" s="68"/>
      <c r="NOU359" s="68"/>
      <c r="NOV359" s="68"/>
      <c r="NOW359" s="68"/>
      <c r="NOX359" s="68"/>
      <c r="NOY359" s="68"/>
      <c r="NOZ359" s="68"/>
      <c r="NPA359" s="68"/>
      <c r="NPB359" s="68"/>
      <c r="NPC359" s="68"/>
      <c r="NPD359" s="68"/>
      <c r="NPE359" s="68"/>
      <c r="NPF359" s="68"/>
      <c r="NPG359" s="68"/>
      <c r="NPH359" s="68"/>
      <c r="NPI359" s="68"/>
      <c r="NPJ359" s="68"/>
      <c r="NPK359" s="68"/>
      <c r="NPL359" s="68"/>
      <c r="NPM359" s="68"/>
      <c r="NPN359" s="68"/>
      <c r="NPO359" s="68"/>
      <c r="NPP359" s="68"/>
      <c r="NPQ359" s="68"/>
      <c r="NPR359" s="68"/>
      <c r="NPS359" s="68"/>
      <c r="NPT359" s="68"/>
      <c r="NPU359" s="68"/>
      <c r="NPV359" s="68"/>
      <c r="NPW359" s="68"/>
      <c r="NPX359" s="68"/>
      <c r="NPY359" s="68"/>
      <c r="NPZ359" s="68"/>
      <c r="NQA359" s="68"/>
      <c r="NQB359" s="68"/>
      <c r="NQC359" s="68"/>
      <c r="NQD359" s="68"/>
      <c r="NQE359" s="68"/>
      <c r="NQF359" s="68"/>
      <c r="NQG359" s="68"/>
      <c r="NQH359" s="68"/>
      <c r="NQI359" s="68"/>
      <c r="NQJ359" s="68"/>
      <c r="NQK359" s="68"/>
      <c r="NQL359" s="68"/>
      <c r="NQM359" s="68"/>
      <c r="NQN359" s="68"/>
      <c r="NQO359" s="68"/>
      <c r="NQP359" s="68"/>
      <c r="NQQ359" s="68"/>
      <c r="NQR359" s="68"/>
      <c r="NQS359" s="68"/>
      <c r="NQT359" s="68"/>
      <c r="NQU359" s="68"/>
      <c r="NQV359" s="68"/>
      <c r="NQW359" s="68"/>
      <c r="NQX359" s="68"/>
      <c r="NQY359" s="68"/>
      <c r="NQZ359" s="68"/>
      <c r="NRA359" s="68"/>
      <c r="NRB359" s="68"/>
      <c r="NRC359" s="68"/>
      <c r="NRD359" s="68"/>
      <c r="NRE359" s="68"/>
      <c r="NRF359" s="68"/>
      <c r="NRG359" s="68"/>
      <c r="NRH359" s="68"/>
      <c r="NRI359" s="68"/>
      <c r="NRJ359" s="68"/>
      <c r="NRK359" s="68"/>
      <c r="NRL359" s="68"/>
      <c r="NRM359" s="68"/>
      <c r="NRN359" s="68"/>
      <c r="NRO359" s="68"/>
      <c r="NRP359" s="68"/>
      <c r="NRQ359" s="68"/>
      <c r="NRR359" s="68"/>
      <c r="NRS359" s="68"/>
      <c r="NRT359" s="68"/>
      <c r="NRU359" s="68"/>
      <c r="NRV359" s="68"/>
      <c r="NRW359" s="68"/>
      <c r="NRX359" s="68"/>
      <c r="NRY359" s="68"/>
      <c r="NRZ359" s="68"/>
      <c r="NSA359" s="68"/>
      <c r="NSB359" s="68"/>
      <c r="NSC359" s="68"/>
      <c r="NSD359" s="68"/>
      <c r="NSE359" s="68"/>
      <c r="NSF359" s="68"/>
      <c r="NSG359" s="68"/>
      <c r="NSH359" s="68"/>
      <c r="NSI359" s="68"/>
      <c r="NSJ359" s="68"/>
      <c r="NSK359" s="68"/>
      <c r="NSL359" s="68"/>
      <c r="NSM359" s="68"/>
      <c r="NSN359" s="68"/>
      <c r="NSO359" s="68"/>
      <c r="NSP359" s="68"/>
      <c r="NSQ359" s="68"/>
      <c r="NSR359" s="68"/>
      <c r="NSS359" s="68"/>
      <c r="NST359" s="68"/>
      <c r="NSU359" s="68"/>
      <c r="NSV359" s="68"/>
      <c r="NSW359" s="68"/>
      <c r="NSX359" s="68"/>
      <c r="NSY359" s="68"/>
      <c r="NSZ359" s="68"/>
      <c r="NTA359" s="68"/>
      <c r="NTB359" s="68"/>
      <c r="NTC359" s="68"/>
      <c r="NTD359" s="68"/>
      <c r="NTE359" s="68"/>
      <c r="NTF359" s="68"/>
      <c r="NTG359" s="68"/>
      <c r="NTH359" s="68"/>
      <c r="NTI359" s="68"/>
      <c r="NTJ359" s="68"/>
      <c r="NTK359" s="68"/>
      <c r="NTL359" s="68"/>
      <c r="NTM359" s="68"/>
      <c r="NTN359" s="68"/>
      <c r="NTO359" s="68"/>
      <c r="NTP359" s="68"/>
      <c r="NTQ359" s="68"/>
      <c r="NTR359" s="68"/>
      <c r="NTS359" s="68"/>
      <c r="NTT359" s="68"/>
      <c r="NTU359" s="68"/>
      <c r="NTV359" s="68"/>
      <c r="NTW359" s="68"/>
      <c r="NTX359" s="68"/>
      <c r="NTY359" s="68"/>
      <c r="NTZ359" s="68"/>
      <c r="NUA359" s="68"/>
      <c r="NUB359" s="68"/>
      <c r="NUC359" s="68"/>
      <c r="NUD359" s="68"/>
      <c r="NUE359" s="68"/>
      <c r="NUF359" s="68"/>
      <c r="NUG359" s="68"/>
      <c r="NUH359" s="68"/>
      <c r="NUI359" s="68"/>
      <c r="NUJ359" s="68"/>
      <c r="NUK359" s="68"/>
      <c r="NUL359" s="68"/>
      <c r="NUM359" s="68"/>
      <c r="NUN359" s="68"/>
      <c r="NUO359" s="68"/>
      <c r="NUP359" s="68"/>
      <c r="NUQ359" s="68"/>
      <c r="NUR359" s="68"/>
      <c r="NUS359" s="68"/>
      <c r="NUT359" s="68"/>
      <c r="NUU359" s="68"/>
      <c r="NUV359" s="68"/>
      <c r="NUW359" s="68"/>
      <c r="NUX359" s="68"/>
      <c r="NUY359" s="68"/>
      <c r="NUZ359" s="68"/>
      <c r="NVA359" s="68"/>
      <c r="NVB359" s="68"/>
      <c r="NVC359" s="68"/>
      <c r="NVD359" s="68"/>
      <c r="NVE359" s="68"/>
      <c r="NVF359" s="68"/>
      <c r="NVG359" s="68"/>
      <c r="NVH359" s="68"/>
      <c r="NVI359" s="68"/>
      <c r="NVJ359" s="68"/>
      <c r="NVK359" s="68"/>
      <c r="NVL359" s="68"/>
      <c r="NVM359" s="68"/>
      <c r="NVN359" s="68"/>
      <c r="NVO359" s="68"/>
      <c r="NVP359" s="68"/>
      <c r="NVQ359" s="68"/>
      <c r="NVR359" s="68"/>
      <c r="NVS359" s="68"/>
      <c r="NVT359" s="68"/>
      <c r="NVU359" s="68"/>
      <c r="NVV359" s="68"/>
      <c r="NVW359" s="68"/>
      <c r="NVX359" s="68"/>
      <c r="NVY359" s="68"/>
      <c r="NVZ359" s="68"/>
      <c r="NWA359" s="68"/>
      <c r="NWB359" s="68"/>
      <c r="NWC359" s="68"/>
      <c r="NWD359" s="68"/>
      <c r="NWE359" s="68"/>
      <c r="NWF359" s="68"/>
      <c r="NWG359" s="68"/>
      <c r="NWH359" s="68"/>
      <c r="NWI359" s="68"/>
      <c r="NWJ359" s="68"/>
      <c r="NWK359" s="68"/>
      <c r="NWL359" s="68"/>
      <c r="NWM359" s="68"/>
      <c r="NWN359" s="68"/>
      <c r="NWO359" s="68"/>
      <c r="NWP359" s="68"/>
      <c r="NWQ359" s="68"/>
      <c r="NWR359" s="68"/>
      <c r="NWS359" s="68"/>
      <c r="NWT359" s="68"/>
      <c r="NWU359" s="68"/>
      <c r="NWV359" s="68"/>
      <c r="NWW359" s="68"/>
      <c r="NWX359" s="68"/>
      <c r="NWY359" s="68"/>
      <c r="NWZ359" s="68"/>
      <c r="NXA359" s="68"/>
      <c r="NXB359" s="68"/>
      <c r="NXC359" s="68"/>
      <c r="NXD359" s="68"/>
      <c r="NXE359" s="68"/>
      <c r="NXF359" s="68"/>
      <c r="NXG359" s="68"/>
      <c r="NXH359" s="68"/>
      <c r="NXI359" s="68"/>
      <c r="NXJ359" s="68"/>
      <c r="NXK359" s="68"/>
      <c r="NXL359" s="68"/>
      <c r="NXM359" s="68"/>
      <c r="NXN359" s="68"/>
      <c r="NXO359" s="68"/>
      <c r="NXP359" s="68"/>
      <c r="NXQ359" s="68"/>
      <c r="NXR359" s="68"/>
      <c r="NXS359" s="68"/>
      <c r="NXT359" s="68"/>
      <c r="NXU359" s="68"/>
      <c r="NXV359" s="68"/>
      <c r="NXW359" s="68"/>
      <c r="NXX359" s="68"/>
      <c r="NXY359" s="68"/>
      <c r="NXZ359" s="68"/>
      <c r="NYA359" s="68"/>
      <c r="NYB359" s="68"/>
      <c r="NYC359" s="68"/>
      <c r="NYD359" s="68"/>
      <c r="NYE359" s="68"/>
      <c r="NYF359" s="68"/>
      <c r="NYG359" s="68"/>
      <c r="NYH359" s="68"/>
      <c r="NYI359" s="68"/>
      <c r="NYJ359" s="68"/>
      <c r="NYK359" s="68"/>
      <c r="NYL359" s="68"/>
      <c r="NYM359" s="68"/>
      <c r="NYN359" s="68"/>
      <c r="NYO359" s="68"/>
      <c r="NYP359" s="68"/>
      <c r="NYQ359" s="68"/>
      <c r="NYR359" s="68"/>
      <c r="NYS359" s="68"/>
      <c r="NYT359" s="68"/>
      <c r="NYU359" s="68"/>
      <c r="NYV359" s="68"/>
      <c r="NYW359" s="68"/>
      <c r="NYX359" s="68"/>
      <c r="NYY359" s="68"/>
      <c r="NYZ359" s="68"/>
      <c r="NZA359" s="68"/>
      <c r="NZB359" s="68"/>
      <c r="NZC359" s="68"/>
      <c r="NZD359" s="68"/>
      <c r="NZE359" s="68"/>
      <c r="NZF359" s="68"/>
      <c r="NZG359" s="68"/>
      <c r="NZH359" s="68"/>
      <c r="NZI359" s="68"/>
      <c r="NZJ359" s="68"/>
      <c r="NZK359" s="68"/>
      <c r="NZL359" s="68"/>
      <c r="NZM359" s="68"/>
      <c r="NZN359" s="68"/>
      <c r="NZO359" s="68"/>
      <c r="NZP359" s="68"/>
      <c r="NZQ359" s="68"/>
      <c r="NZR359" s="68"/>
      <c r="NZS359" s="68"/>
      <c r="NZT359" s="68"/>
      <c r="NZU359" s="68"/>
      <c r="NZV359" s="68"/>
      <c r="NZW359" s="68"/>
      <c r="NZX359" s="68"/>
      <c r="NZY359" s="68"/>
      <c r="NZZ359" s="68"/>
      <c r="OAA359" s="68"/>
      <c r="OAB359" s="68"/>
      <c r="OAC359" s="68"/>
      <c r="OAD359" s="68"/>
      <c r="OAE359" s="68"/>
      <c r="OAF359" s="68"/>
      <c r="OAG359" s="68"/>
      <c r="OAH359" s="68"/>
      <c r="OAI359" s="68"/>
      <c r="OAJ359" s="68"/>
      <c r="OAK359" s="68"/>
      <c r="OAL359" s="68"/>
      <c r="OAM359" s="68"/>
      <c r="OAN359" s="68"/>
      <c r="OAO359" s="68"/>
      <c r="OAP359" s="68"/>
      <c r="OAQ359" s="68"/>
      <c r="OAR359" s="68"/>
      <c r="OAS359" s="68"/>
      <c r="OAT359" s="68"/>
      <c r="OAU359" s="68"/>
      <c r="OAV359" s="68"/>
      <c r="OAW359" s="68"/>
      <c r="OAX359" s="68"/>
      <c r="OAY359" s="68"/>
      <c r="OAZ359" s="68"/>
      <c r="OBA359" s="68"/>
      <c r="OBB359" s="68"/>
      <c r="OBC359" s="68"/>
      <c r="OBD359" s="68"/>
      <c r="OBE359" s="68"/>
      <c r="OBF359" s="68"/>
      <c r="OBG359" s="68"/>
      <c r="OBH359" s="68"/>
      <c r="OBI359" s="68"/>
      <c r="OBJ359" s="68"/>
      <c r="OBK359" s="68"/>
      <c r="OBL359" s="68"/>
      <c r="OBM359" s="68"/>
      <c r="OBN359" s="68"/>
      <c r="OBO359" s="68"/>
      <c r="OBP359" s="68"/>
      <c r="OBQ359" s="68"/>
      <c r="OBR359" s="68"/>
      <c r="OBS359" s="68"/>
      <c r="OBT359" s="68"/>
      <c r="OBU359" s="68"/>
      <c r="OBV359" s="68"/>
      <c r="OBW359" s="68"/>
      <c r="OBX359" s="68"/>
      <c r="OBY359" s="68"/>
      <c r="OBZ359" s="68"/>
      <c r="OCA359" s="68"/>
      <c r="OCB359" s="68"/>
      <c r="OCC359" s="68"/>
      <c r="OCD359" s="68"/>
      <c r="OCE359" s="68"/>
      <c r="OCF359" s="68"/>
      <c r="OCG359" s="68"/>
      <c r="OCH359" s="68"/>
      <c r="OCI359" s="68"/>
      <c r="OCJ359" s="68"/>
      <c r="OCK359" s="68"/>
      <c r="OCL359" s="68"/>
      <c r="OCM359" s="68"/>
      <c r="OCN359" s="68"/>
      <c r="OCO359" s="68"/>
      <c r="OCP359" s="68"/>
      <c r="OCQ359" s="68"/>
      <c r="OCR359" s="68"/>
      <c r="OCS359" s="68"/>
      <c r="OCT359" s="68"/>
      <c r="OCU359" s="68"/>
      <c r="OCV359" s="68"/>
      <c r="OCW359" s="68"/>
      <c r="OCX359" s="68"/>
      <c r="OCY359" s="68"/>
      <c r="OCZ359" s="68"/>
      <c r="ODA359" s="68"/>
      <c r="ODB359" s="68"/>
      <c r="ODC359" s="68"/>
      <c r="ODD359" s="68"/>
      <c r="ODE359" s="68"/>
      <c r="ODF359" s="68"/>
      <c r="ODG359" s="68"/>
      <c r="ODH359" s="68"/>
      <c r="ODI359" s="68"/>
      <c r="ODJ359" s="68"/>
      <c r="ODK359" s="68"/>
      <c r="ODL359" s="68"/>
      <c r="ODM359" s="68"/>
      <c r="ODN359" s="68"/>
      <c r="ODO359" s="68"/>
      <c r="ODP359" s="68"/>
      <c r="ODQ359" s="68"/>
      <c r="ODR359" s="68"/>
      <c r="ODS359" s="68"/>
      <c r="ODT359" s="68"/>
      <c r="ODU359" s="68"/>
      <c r="ODV359" s="68"/>
      <c r="ODW359" s="68"/>
      <c r="ODX359" s="68"/>
      <c r="ODY359" s="68"/>
      <c r="ODZ359" s="68"/>
      <c r="OEA359" s="68"/>
      <c r="OEB359" s="68"/>
      <c r="OEC359" s="68"/>
      <c r="OED359" s="68"/>
      <c r="OEE359" s="68"/>
      <c r="OEF359" s="68"/>
      <c r="OEG359" s="68"/>
      <c r="OEH359" s="68"/>
      <c r="OEI359" s="68"/>
      <c r="OEJ359" s="68"/>
      <c r="OEK359" s="68"/>
      <c r="OEL359" s="68"/>
      <c r="OEM359" s="68"/>
      <c r="OEN359" s="68"/>
      <c r="OEO359" s="68"/>
      <c r="OEP359" s="68"/>
      <c r="OEQ359" s="68"/>
      <c r="OER359" s="68"/>
      <c r="OES359" s="68"/>
      <c r="OET359" s="68"/>
      <c r="OEU359" s="68"/>
      <c r="OEV359" s="68"/>
      <c r="OEW359" s="68"/>
      <c r="OEX359" s="68"/>
      <c r="OEY359" s="68"/>
      <c r="OEZ359" s="68"/>
      <c r="OFA359" s="68"/>
      <c r="OFB359" s="68"/>
      <c r="OFC359" s="68"/>
      <c r="OFD359" s="68"/>
      <c r="OFE359" s="68"/>
      <c r="OFF359" s="68"/>
      <c r="OFG359" s="68"/>
      <c r="OFH359" s="68"/>
      <c r="OFI359" s="68"/>
      <c r="OFJ359" s="68"/>
      <c r="OFK359" s="68"/>
      <c r="OFL359" s="68"/>
      <c r="OFM359" s="68"/>
      <c r="OFN359" s="68"/>
      <c r="OFO359" s="68"/>
      <c r="OFP359" s="68"/>
      <c r="OFQ359" s="68"/>
      <c r="OFR359" s="68"/>
      <c r="OFS359" s="68"/>
      <c r="OFT359" s="68"/>
      <c r="OFU359" s="68"/>
      <c r="OFV359" s="68"/>
      <c r="OFW359" s="68"/>
      <c r="OFX359" s="68"/>
      <c r="OFY359" s="68"/>
      <c r="OFZ359" s="68"/>
      <c r="OGA359" s="68"/>
      <c r="OGB359" s="68"/>
      <c r="OGC359" s="68"/>
      <c r="OGD359" s="68"/>
      <c r="OGE359" s="68"/>
      <c r="OGF359" s="68"/>
      <c r="OGG359" s="68"/>
      <c r="OGH359" s="68"/>
      <c r="OGI359" s="68"/>
      <c r="OGJ359" s="68"/>
      <c r="OGK359" s="68"/>
      <c r="OGL359" s="68"/>
      <c r="OGM359" s="68"/>
      <c r="OGN359" s="68"/>
      <c r="OGO359" s="68"/>
      <c r="OGP359" s="68"/>
      <c r="OGQ359" s="68"/>
      <c r="OGR359" s="68"/>
      <c r="OGS359" s="68"/>
      <c r="OGT359" s="68"/>
      <c r="OGU359" s="68"/>
      <c r="OGV359" s="68"/>
      <c r="OGW359" s="68"/>
      <c r="OGX359" s="68"/>
      <c r="OGY359" s="68"/>
      <c r="OGZ359" s="68"/>
      <c r="OHA359" s="68"/>
      <c r="OHB359" s="68"/>
      <c r="OHC359" s="68"/>
      <c r="OHD359" s="68"/>
      <c r="OHE359" s="68"/>
      <c r="OHF359" s="68"/>
      <c r="OHG359" s="68"/>
      <c r="OHH359" s="68"/>
      <c r="OHI359" s="68"/>
      <c r="OHJ359" s="68"/>
      <c r="OHK359" s="68"/>
      <c r="OHL359" s="68"/>
      <c r="OHM359" s="68"/>
      <c r="OHN359" s="68"/>
      <c r="OHO359" s="68"/>
      <c r="OHP359" s="68"/>
      <c r="OHQ359" s="68"/>
      <c r="OHR359" s="68"/>
      <c r="OHS359" s="68"/>
      <c r="OHT359" s="68"/>
      <c r="OHU359" s="68"/>
      <c r="OHV359" s="68"/>
      <c r="OHW359" s="68"/>
      <c r="OHX359" s="68"/>
      <c r="OHY359" s="68"/>
      <c r="OHZ359" s="68"/>
      <c r="OIA359" s="68"/>
      <c r="OIB359" s="68"/>
      <c r="OIC359" s="68"/>
      <c r="OID359" s="68"/>
      <c r="OIE359" s="68"/>
      <c r="OIF359" s="68"/>
      <c r="OIG359" s="68"/>
      <c r="OIH359" s="68"/>
      <c r="OII359" s="68"/>
      <c r="OIJ359" s="68"/>
      <c r="OIK359" s="68"/>
      <c r="OIL359" s="68"/>
      <c r="OIM359" s="68"/>
      <c r="OIN359" s="68"/>
      <c r="OIO359" s="68"/>
      <c r="OIP359" s="68"/>
      <c r="OIQ359" s="68"/>
      <c r="OIR359" s="68"/>
      <c r="OIS359" s="68"/>
      <c r="OIT359" s="68"/>
      <c r="OIU359" s="68"/>
      <c r="OIV359" s="68"/>
      <c r="OIW359" s="68"/>
      <c r="OIX359" s="68"/>
      <c r="OIY359" s="68"/>
      <c r="OIZ359" s="68"/>
      <c r="OJA359" s="68"/>
      <c r="OJB359" s="68"/>
      <c r="OJC359" s="68"/>
      <c r="OJD359" s="68"/>
      <c r="OJE359" s="68"/>
      <c r="OJF359" s="68"/>
      <c r="OJG359" s="68"/>
      <c r="OJH359" s="68"/>
      <c r="OJI359" s="68"/>
      <c r="OJJ359" s="68"/>
      <c r="OJK359" s="68"/>
      <c r="OJL359" s="68"/>
      <c r="OJM359" s="68"/>
      <c r="OJN359" s="68"/>
      <c r="OJO359" s="68"/>
      <c r="OJP359" s="68"/>
      <c r="OJQ359" s="68"/>
      <c r="OJR359" s="68"/>
      <c r="OJS359" s="68"/>
      <c r="OJT359" s="68"/>
      <c r="OJU359" s="68"/>
      <c r="OJV359" s="68"/>
      <c r="OJW359" s="68"/>
      <c r="OJX359" s="68"/>
      <c r="OJY359" s="68"/>
      <c r="OJZ359" s="68"/>
      <c r="OKA359" s="68"/>
      <c r="OKB359" s="68"/>
      <c r="OKC359" s="68"/>
      <c r="OKD359" s="68"/>
      <c r="OKE359" s="68"/>
      <c r="OKF359" s="68"/>
      <c r="OKG359" s="68"/>
      <c r="OKH359" s="68"/>
      <c r="OKI359" s="68"/>
      <c r="OKJ359" s="68"/>
      <c r="OKK359" s="68"/>
      <c r="OKL359" s="68"/>
      <c r="OKM359" s="68"/>
      <c r="OKN359" s="68"/>
      <c r="OKO359" s="68"/>
      <c r="OKP359" s="68"/>
      <c r="OKQ359" s="68"/>
      <c r="OKR359" s="68"/>
      <c r="OKS359" s="68"/>
      <c r="OKT359" s="68"/>
      <c r="OKU359" s="68"/>
      <c r="OKV359" s="68"/>
      <c r="OKW359" s="68"/>
      <c r="OKX359" s="68"/>
      <c r="OKY359" s="68"/>
      <c r="OKZ359" s="68"/>
      <c r="OLA359" s="68"/>
      <c r="OLB359" s="68"/>
      <c r="OLC359" s="68"/>
      <c r="OLD359" s="68"/>
      <c r="OLE359" s="68"/>
      <c r="OLF359" s="68"/>
      <c r="OLG359" s="68"/>
      <c r="OLH359" s="68"/>
      <c r="OLI359" s="68"/>
      <c r="OLJ359" s="68"/>
      <c r="OLK359" s="68"/>
      <c r="OLL359" s="68"/>
      <c r="OLM359" s="68"/>
      <c r="OLN359" s="68"/>
      <c r="OLO359" s="68"/>
      <c r="OLP359" s="68"/>
      <c r="OLQ359" s="68"/>
      <c r="OLR359" s="68"/>
      <c r="OLS359" s="68"/>
      <c r="OLT359" s="68"/>
      <c r="OLU359" s="68"/>
      <c r="OLV359" s="68"/>
      <c r="OLW359" s="68"/>
      <c r="OLX359" s="68"/>
      <c r="OLY359" s="68"/>
      <c r="OLZ359" s="68"/>
      <c r="OMA359" s="68"/>
      <c r="OMB359" s="68"/>
      <c r="OMC359" s="68"/>
      <c r="OMD359" s="68"/>
      <c r="OME359" s="68"/>
      <c r="OMF359" s="68"/>
      <c r="OMG359" s="68"/>
      <c r="OMH359" s="68"/>
      <c r="OMI359" s="68"/>
      <c r="OMJ359" s="68"/>
      <c r="OMK359" s="68"/>
      <c r="OML359" s="68"/>
      <c r="OMM359" s="68"/>
      <c r="OMN359" s="68"/>
      <c r="OMO359" s="68"/>
      <c r="OMP359" s="68"/>
      <c r="OMQ359" s="68"/>
      <c r="OMR359" s="68"/>
      <c r="OMS359" s="68"/>
      <c r="OMT359" s="68"/>
      <c r="OMU359" s="68"/>
      <c r="OMV359" s="68"/>
      <c r="OMW359" s="68"/>
      <c r="OMX359" s="68"/>
      <c r="OMY359" s="68"/>
      <c r="OMZ359" s="68"/>
      <c r="ONA359" s="68"/>
      <c r="ONB359" s="68"/>
      <c r="ONC359" s="68"/>
      <c r="OND359" s="68"/>
      <c r="ONE359" s="68"/>
      <c r="ONF359" s="68"/>
      <c r="ONG359" s="68"/>
      <c r="ONH359" s="68"/>
      <c r="ONI359" s="68"/>
      <c r="ONJ359" s="68"/>
      <c r="ONK359" s="68"/>
      <c r="ONL359" s="68"/>
      <c r="ONM359" s="68"/>
      <c r="ONN359" s="68"/>
      <c r="ONO359" s="68"/>
      <c r="ONP359" s="68"/>
      <c r="ONQ359" s="68"/>
      <c r="ONR359" s="68"/>
      <c r="ONS359" s="68"/>
      <c r="ONT359" s="68"/>
      <c r="ONU359" s="68"/>
      <c r="ONV359" s="68"/>
      <c r="ONW359" s="68"/>
      <c r="ONX359" s="68"/>
      <c r="ONY359" s="68"/>
      <c r="ONZ359" s="68"/>
      <c r="OOA359" s="68"/>
      <c r="OOB359" s="68"/>
      <c r="OOC359" s="68"/>
      <c r="OOD359" s="68"/>
      <c r="OOE359" s="68"/>
      <c r="OOF359" s="68"/>
      <c r="OOG359" s="68"/>
      <c r="OOH359" s="68"/>
      <c r="OOI359" s="68"/>
      <c r="OOJ359" s="68"/>
      <c r="OOK359" s="68"/>
      <c r="OOL359" s="68"/>
      <c r="OOM359" s="68"/>
      <c r="OON359" s="68"/>
      <c r="OOO359" s="68"/>
      <c r="OOP359" s="68"/>
      <c r="OOQ359" s="68"/>
      <c r="OOR359" s="68"/>
      <c r="OOS359" s="68"/>
      <c r="OOT359" s="68"/>
      <c r="OOU359" s="68"/>
      <c r="OOV359" s="68"/>
      <c r="OOW359" s="68"/>
      <c r="OOX359" s="68"/>
      <c r="OOY359" s="68"/>
      <c r="OOZ359" s="68"/>
      <c r="OPA359" s="68"/>
      <c r="OPB359" s="68"/>
      <c r="OPC359" s="68"/>
      <c r="OPD359" s="68"/>
      <c r="OPE359" s="68"/>
      <c r="OPF359" s="68"/>
      <c r="OPG359" s="68"/>
      <c r="OPH359" s="68"/>
      <c r="OPI359" s="68"/>
      <c r="OPJ359" s="68"/>
      <c r="OPK359" s="68"/>
      <c r="OPL359" s="68"/>
      <c r="OPM359" s="68"/>
      <c r="OPN359" s="68"/>
      <c r="OPO359" s="68"/>
      <c r="OPP359" s="68"/>
      <c r="OPQ359" s="68"/>
      <c r="OPR359" s="68"/>
      <c r="OPS359" s="68"/>
      <c r="OPT359" s="68"/>
      <c r="OPU359" s="68"/>
      <c r="OPV359" s="68"/>
      <c r="OPW359" s="68"/>
      <c r="OPX359" s="68"/>
      <c r="OPY359" s="68"/>
      <c r="OPZ359" s="68"/>
      <c r="OQA359" s="68"/>
      <c r="OQB359" s="68"/>
      <c r="OQC359" s="68"/>
      <c r="OQD359" s="68"/>
      <c r="OQE359" s="68"/>
      <c r="OQF359" s="68"/>
      <c r="OQG359" s="68"/>
      <c r="OQH359" s="68"/>
      <c r="OQI359" s="68"/>
      <c r="OQJ359" s="68"/>
      <c r="OQK359" s="68"/>
      <c r="OQL359" s="68"/>
      <c r="OQM359" s="68"/>
      <c r="OQN359" s="68"/>
      <c r="OQO359" s="68"/>
      <c r="OQP359" s="68"/>
      <c r="OQQ359" s="68"/>
      <c r="OQR359" s="68"/>
      <c r="OQS359" s="68"/>
      <c r="OQT359" s="68"/>
      <c r="OQU359" s="68"/>
      <c r="OQV359" s="68"/>
      <c r="OQW359" s="68"/>
      <c r="OQX359" s="68"/>
      <c r="OQY359" s="68"/>
      <c r="OQZ359" s="68"/>
      <c r="ORA359" s="68"/>
      <c r="ORB359" s="68"/>
      <c r="ORC359" s="68"/>
      <c r="ORD359" s="68"/>
      <c r="ORE359" s="68"/>
      <c r="ORF359" s="68"/>
      <c r="ORG359" s="68"/>
      <c r="ORH359" s="68"/>
      <c r="ORI359" s="68"/>
      <c r="ORJ359" s="68"/>
      <c r="ORK359" s="68"/>
      <c r="ORL359" s="68"/>
      <c r="ORM359" s="68"/>
      <c r="ORN359" s="68"/>
      <c r="ORO359" s="68"/>
      <c r="ORP359" s="68"/>
      <c r="ORQ359" s="68"/>
      <c r="ORR359" s="68"/>
      <c r="ORS359" s="68"/>
      <c r="ORT359" s="68"/>
      <c r="ORU359" s="68"/>
      <c r="ORV359" s="68"/>
      <c r="ORW359" s="68"/>
      <c r="ORX359" s="68"/>
      <c r="ORY359" s="68"/>
      <c r="ORZ359" s="68"/>
      <c r="OSA359" s="68"/>
      <c r="OSB359" s="68"/>
      <c r="OSC359" s="68"/>
      <c r="OSD359" s="68"/>
      <c r="OSE359" s="68"/>
      <c r="OSF359" s="68"/>
      <c r="OSG359" s="68"/>
      <c r="OSH359" s="68"/>
      <c r="OSI359" s="68"/>
      <c r="OSJ359" s="68"/>
      <c r="OSK359" s="68"/>
      <c r="OSL359" s="68"/>
      <c r="OSM359" s="68"/>
      <c r="OSN359" s="68"/>
      <c r="OSO359" s="68"/>
      <c r="OSP359" s="68"/>
      <c r="OSQ359" s="68"/>
      <c r="OSR359" s="68"/>
      <c r="OSS359" s="68"/>
      <c r="OST359" s="68"/>
      <c r="OSU359" s="68"/>
      <c r="OSV359" s="68"/>
      <c r="OSW359" s="68"/>
      <c r="OSX359" s="68"/>
      <c r="OSY359" s="68"/>
      <c r="OSZ359" s="68"/>
      <c r="OTA359" s="68"/>
      <c r="OTB359" s="68"/>
      <c r="OTC359" s="68"/>
      <c r="OTD359" s="68"/>
      <c r="OTE359" s="68"/>
      <c r="OTF359" s="68"/>
      <c r="OTG359" s="68"/>
      <c r="OTH359" s="68"/>
      <c r="OTI359" s="68"/>
      <c r="OTJ359" s="68"/>
      <c r="OTK359" s="68"/>
      <c r="OTL359" s="68"/>
      <c r="OTM359" s="68"/>
      <c r="OTN359" s="68"/>
      <c r="OTO359" s="68"/>
      <c r="OTP359" s="68"/>
      <c r="OTQ359" s="68"/>
      <c r="OTR359" s="68"/>
      <c r="OTS359" s="68"/>
      <c r="OTT359" s="68"/>
      <c r="OTU359" s="68"/>
      <c r="OTV359" s="68"/>
      <c r="OTW359" s="68"/>
      <c r="OTX359" s="68"/>
      <c r="OTY359" s="68"/>
      <c r="OTZ359" s="68"/>
      <c r="OUA359" s="68"/>
      <c r="OUB359" s="68"/>
      <c r="OUC359" s="68"/>
      <c r="OUD359" s="68"/>
      <c r="OUE359" s="68"/>
      <c r="OUF359" s="68"/>
      <c r="OUG359" s="68"/>
      <c r="OUH359" s="68"/>
      <c r="OUI359" s="68"/>
      <c r="OUJ359" s="68"/>
      <c r="OUK359" s="68"/>
      <c r="OUL359" s="68"/>
      <c r="OUM359" s="68"/>
      <c r="OUN359" s="68"/>
      <c r="OUO359" s="68"/>
      <c r="OUP359" s="68"/>
      <c r="OUQ359" s="68"/>
      <c r="OUR359" s="68"/>
      <c r="OUS359" s="68"/>
      <c r="OUT359" s="68"/>
      <c r="OUU359" s="68"/>
      <c r="OUV359" s="68"/>
      <c r="OUW359" s="68"/>
      <c r="OUX359" s="68"/>
      <c r="OUY359" s="68"/>
      <c r="OUZ359" s="68"/>
      <c r="OVA359" s="68"/>
      <c r="OVB359" s="68"/>
      <c r="OVC359" s="68"/>
      <c r="OVD359" s="68"/>
      <c r="OVE359" s="68"/>
      <c r="OVF359" s="68"/>
      <c r="OVG359" s="68"/>
      <c r="OVH359" s="68"/>
      <c r="OVI359" s="68"/>
      <c r="OVJ359" s="68"/>
      <c r="OVK359" s="68"/>
      <c r="OVL359" s="68"/>
      <c r="OVM359" s="68"/>
      <c r="OVN359" s="68"/>
      <c r="OVO359" s="68"/>
      <c r="OVP359" s="68"/>
      <c r="OVQ359" s="68"/>
      <c r="OVR359" s="68"/>
      <c r="OVS359" s="68"/>
      <c r="OVT359" s="68"/>
      <c r="OVU359" s="68"/>
      <c r="OVV359" s="68"/>
      <c r="OVW359" s="68"/>
      <c r="OVX359" s="68"/>
      <c r="OVY359" s="68"/>
      <c r="OVZ359" s="68"/>
      <c r="OWA359" s="68"/>
      <c r="OWB359" s="68"/>
      <c r="OWC359" s="68"/>
      <c r="OWD359" s="68"/>
      <c r="OWE359" s="68"/>
      <c r="OWF359" s="68"/>
      <c r="OWG359" s="68"/>
      <c r="OWH359" s="68"/>
      <c r="OWI359" s="68"/>
      <c r="OWJ359" s="68"/>
      <c r="OWK359" s="68"/>
      <c r="OWL359" s="68"/>
      <c r="OWM359" s="68"/>
      <c r="OWN359" s="68"/>
      <c r="OWO359" s="68"/>
      <c r="OWP359" s="68"/>
      <c r="OWQ359" s="68"/>
      <c r="OWR359" s="68"/>
      <c r="OWS359" s="68"/>
      <c r="OWT359" s="68"/>
      <c r="OWU359" s="68"/>
      <c r="OWV359" s="68"/>
      <c r="OWW359" s="68"/>
      <c r="OWX359" s="68"/>
      <c r="OWY359" s="68"/>
      <c r="OWZ359" s="68"/>
      <c r="OXA359" s="68"/>
      <c r="OXB359" s="68"/>
      <c r="OXC359" s="68"/>
      <c r="OXD359" s="68"/>
      <c r="OXE359" s="68"/>
      <c r="OXF359" s="68"/>
      <c r="OXG359" s="68"/>
      <c r="OXH359" s="68"/>
      <c r="OXI359" s="68"/>
      <c r="OXJ359" s="68"/>
      <c r="OXK359" s="68"/>
      <c r="OXL359" s="68"/>
      <c r="OXM359" s="68"/>
      <c r="OXN359" s="68"/>
      <c r="OXO359" s="68"/>
      <c r="OXP359" s="68"/>
      <c r="OXQ359" s="68"/>
      <c r="OXR359" s="68"/>
      <c r="OXS359" s="68"/>
      <c r="OXT359" s="68"/>
      <c r="OXU359" s="68"/>
      <c r="OXV359" s="68"/>
      <c r="OXW359" s="68"/>
      <c r="OXX359" s="68"/>
      <c r="OXY359" s="68"/>
      <c r="OXZ359" s="68"/>
      <c r="OYA359" s="68"/>
      <c r="OYB359" s="68"/>
      <c r="OYC359" s="68"/>
      <c r="OYD359" s="68"/>
      <c r="OYE359" s="68"/>
      <c r="OYF359" s="68"/>
      <c r="OYG359" s="68"/>
      <c r="OYH359" s="68"/>
      <c r="OYI359" s="68"/>
      <c r="OYJ359" s="68"/>
      <c r="OYK359" s="68"/>
      <c r="OYL359" s="68"/>
      <c r="OYM359" s="68"/>
      <c r="OYN359" s="68"/>
      <c r="OYO359" s="68"/>
      <c r="OYP359" s="68"/>
      <c r="OYQ359" s="68"/>
      <c r="OYR359" s="68"/>
      <c r="OYS359" s="68"/>
      <c r="OYT359" s="68"/>
      <c r="OYU359" s="68"/>
      <c r="OYV359" s="68"/>
      <c r="OYW359" s="68"/>
      <c r="OYX359" s="68"/>
      <c r="OYY359" s="68"/>
      <c r="OYZ359" s="68"/>
      <c r="OZA359" s="68"/>
      <c r="OZB359" s="68"/>
      <c r="OZC359" s="68"/>
      <c r="OZD359" s="68"/>
      <c r="OZE359" s="68"/>
      <c r="OZF359" s="68"/>
      <c r="OZG359" s="68"/>
      <c r="OZH359" s="68"/>
      <c r="OZI359" s="68"/>
      <c r="OZJ359" s="68"/>
      <c r="OZK359" s="68"/>
      <c r="OZL359" s="68"/>
      <c r="OZM359" s="68"/>
      <c r="OZN359" s="68"/>
      <c r="OZO359" s="68"/>
      <c r="OZP359" s="68"/>
      <c r="OZQ359" s="68"/>
      <c r="OZR359" s="68"/>
      <c r="OZS359" s="68"/>
      <c r="OZT359" s="68"/>
      <c r="OZU359" s="68"/>
      <c r="OZV359" s="68"/>
      <c r="OZW359" s="68"/>
      <c r="OZX359" s="68"/>
      <c r="OZY359" s="68"/>
      <c r="OZZ359" s="68"/>
      <c r="PAA359" s="68"/>
      <c r="PAB359" s="68"/>
      <c r="PAC359" s="68"/>
      <c r="PAD359" s="68"/>
      <c r="PAE359" s="68"/>
      <c r="PAF359" s="68"/>
      <c r="PAG359" s="68"/>
      <c r="PAH359" s="68"/>
      <c r="PAI359" s="68"/>
      <c r="PAJ359" s="68"/>
      <c r="PAK359" s="68"/>
      <c r="PAL359" s="68"/>
      <c r="PAM359" s="68"/>
      <c r="PAN359" s="68"/>
      <c r="PAO359" s="68"/>
      <c r="PAP359" s="68"/>
      <c r="PAQ359" s="68"/>
      <c r="PAR359" s="68"/>
      <c r="PAS359" s="68"/>
      <c r="PAT359" s="68"/>
      <c r="PAU359" s="68"/>
      <c r="PAV359" s="68"/>
      <c r="PAW359" s="68"/>
      <c r="PAX359" s="68"/>
      <c r="PAY359" s="68"/>
      <c r="PAZ359" s="68"/>
      <c r="PBA359" s="68"/>
      <c r="PBB359" s="68"/>
      <c r="PBC359" s="68"/>
      <c r="PBD359" s="68"/>
      <c r="PBE359" s="68"/>
      <c r="PBF359" s="68"/>
      <c r="PBG359" s="68"/>
      <c r="PBH359" s="68"/>
      <c r="PBI359" s="68"/>
      <c r="PBJ359" s="68"/>
      <c r="PBK359" s="68"/>
      <c r="PBL359" s="68"/>
      <c r="PBM359" s="68"/>
      <c r="PBN359" s="68"/>
      <c r="PBO359" s="68"/>
      <c r="PBP359" s="68"/>
      <c r="PBQ359" s="68"/>
      <c r="PBR359" s="68"/>
      <c r="PBS359" s="68"/>
      <c r="PBT359" s="68"/>
      <c r="PBU359" s="68"/>
      <c r="PBV359" s="68"/>
      <c r="PBW359" s="68"/>
      <c r="PBX359" s="68"/>
      <c r="PBY359" s="68"/>
      <c r="PBZ359" s="68"/>
      <c r="PCA359" s="68"/>
      <c r="PCB359" s="68"/>
      <c r="PCC359" s="68"/>
      <c r="PCD359" s="68"/>
      <c r="PCE359" s="68"/>
      <c r="PCF359" s="68"/>
      <c r="PCG359" s="68"/>
      <c r="PCH359" s="68"/>
      <c r="PCI359" s="68"/>
      <c r="PCJ359" s="68"/>
      <c r="PCK359" s="68"/>
      <c r="PCL359" s="68"/>
      <c r="PCM359" s="68"/>
      <c r="PCN359" s="68"/>
      <c r="PCO359" s="68"/>
      <c r="PCP359" s="68"/>
      <c r="PCQ359" s="68"/>
      <c r="PCR359" s="68"/>
      <c r="PCS359" s="68"/>
      <c r="PCT359" s="68"/>
      <c r="PCU359" s="68"/>
      <c r="PCV359" s="68"/>
      <c r="PCW359" s="68"/>
      <c r="PCX359" s="68"/>
      <c r="PCY359" s="68"/>
      <c r="PCZ359" s="68"/>
      <c r="PDA359" s="68"/>
      <c r="PDB359" s="68"/>
      <c r="PDC359" s="68"/>
      <c r="PDD359" s="68"/>
      <c r="PDE359" s="68"/>
      <c r="PDF359" s="68"/>
      <c r="PDG359" s="68"/>
      <c r="PDH359" s="68"/>
      <c r="PDI359" s="68"/>
      <c r="PDJ359" s="68"/>
      <c r="PDK359" s="68"/>
      <c r="PDL359" s="68"/>
      <c r="PDM359" s="68"/>
      <c r="PDN359" s="68"/>
      <c r="PDO359" s="68"/>
      <c r="PDP359" s="68"/>
      <c r="PDQ359" s="68"/>
      <c r="PDR359" s="68"/>
      <c r="PDS359" s="68"/>
      <c r="PDT359" s="68"/>
      <c r="PDU359" s="68"/>
      <c r="PDV359" s="68"/>
      <c r="PDW359" s="68"/>
      <c r="PDX359" s="68"/>
      <c r="PDY359" s="68"/>
      <c r="PDZ359" s="68"/>
      <c r="PEA359" s="68"/>
      <c r="PEB359" s="68"/>
      <c r="PEC359" s="68"/>
      <c r="PED359" s="68"/>
      <c r="PEE359" s="68"/>
      <c r="PEF359" s="68"/>
      <c r="PEG359" s="68"/>
      <c r="PEH359" s="68"/>
      <c r="PEI359" s="68"/>
      <c r="PEJ359" s="68"/>
      <c r="PEK359" s="68"/>
      <c r="PEL359" s="68"/>
      <c r="PEM359" s="68"/>
      <c r="PEN359" s="68"/>
      <c r="PEO359" s="68"/>
      <c r="PEP359" s="68"/>
      <c r="PEQ359" s="68"/>
      <c r="PER359" s="68"/>
      <c r="PES359" s="68"/>
      <c r="PET359" s="68"/>
      <c r="PEU359" s="68"/>
      <c r="PEV359" s="68"/>
      <c r="PEW359" s="68"/>
      <c r="PEX359" s="68"/>
      <c r="PEY359" s="68"/>
      <c r="PEZ359" s="68"/>
      <c r="PFA359" s="68"/>
      <c r="PFB359" s="68"/>
      <c r="PFC359" s="68"/>
      <c r="PFD359" s="68"/>
      <c r="PFE359" s="68"/>
      <c r="PFF359" s="68"/>
      <c r="PFG359" s="68"/>
      <c r="PFH359" s="68"/>
      <c r="PFI359" s="68"/>
      <c r="PFJ359" s="68"/>
      <c r="PFK359" s="68"/>
      <c r="PFL359" s="68"/>
      <c r="PFM359" s="68"/>
      <c r="PFN359" s="68"/>
      <c r="PFO359" s="68"/>
      <c r="PFP359" s="68"/>
      <c r="PFQ359" s="68"/>
      <c r="PFR359" s="68"/>
      <c r="PFS359" s="68"/>
      <c r="PFT359" s="68"/>
      <c r="PFU359" s="68"/>
      <c r="PFV359" s="68"/>
      <c r="PFW359" s="68"/>
      <c r="PFX359" s="68"/>
      <c r="PFY359" s="68"/>
      <c r="PFZ359" s="68"/>
      <c r="PGA359" s="68"/>
      <c r="PGB359" s="68"/>
      <c r="PGC359" s="68"/>
      <c r="PGD359" s="68"/>
      <c r="PGE359" s="68"/>
      <c r="PGF359" s="68"/>
      <c r="PGG359" s="68"/>
      <c r="PGH359" s="68"/>
      <c r="PGI359" s="68"/>
      <c r="PGJ359" s="68"/>
      <c r="PGK359" s="68"/>
      <c r="PGL359" s="68"/>
      <c r="PGM359" s="68"/>
      <c r="PGN359" s="68"/>
      <c r="PGO359" s="68"/>
      <c r="PGP359" s="68"/>
      <c r="PGQ359" s="68"/>
      <c r="PGR359" s="68"/>
      <c r="PGS359" s="68"/>
      <c r="PGT359" s="68"/>
      <c r="PGU359" s="68"/>
      <c r="PGV359" s="68"/>
      <c r="PGW359" s="68"/>
      <c r="PGX359" s="68"/>
      <c r="PGY359" s="68"/>
      <c r="PGZ359" s="68"/>
      <c r="PHA359" s="68"/>
      <c r="PHB359" s="68"/>
      <c r="PHC359" s="68"/>
      <c r="PHD359" s="68"/>
      <c r="PHE359" s="68"/>
      <c r="PHF359" s="68"/>
      <c r="PHG359" s="68"/>
      <c r="PHH359" s="68"/>
      <c r="PHI359" s="68"/>
      <c r="PHJ359" s="68"/>
      <c r="PHK359" s="68"/>
      <c r="PHL359" s="68"/>
      <c r="PHM359" s="68"/>
      <c r="PHN359" s="68"/>
      <c r="PHO359" s="68"/>
      <c r="PHP359" s="68"/>
      <c r="PHQ359" s="68"/>
      <c r="PHR359" s="68"/>
      <c r="PHS359" s="68"/>
      <c r="PHT359" s="68"/>
      <c r="PHU359" s="68"/>
      <c r="PHV359" s="68"/>
      <c r="PHW359" s="68"/>
      <c r="PHX359" s="68"/>
      <c r="PHY359" s="68"/>
      <c r="PHZ359" s="68"/>
      <c r="PIA359" s="68"/>
      <c r="PIB359" s="68"/>
      <c r="PIC359" s="68"/>
      <c r="PID359" s="68"/>
      <c r="PIE359" s="68"/>
      <c r="PIF359" s="68"/>
      <c r="PIG359" s="68"/>
      <c r="PIH359" s="68"/>
      <c r="PII359" s="68"/>
      <c r="PIJ359" s="68"/>
      <c r="PIK359" s="68"/>
      <c r="PIL359" s="68"/>
      <c r="PIM359" s="68"/>
      <c r="PIN359" s="68"/>
      <c r="PIO359" s="68"/>
      <c r="PIP359" s="68"/>
      <c r="PIQ359" s="68"/>
      <c r="PIR359" s="68"/>
      <c r="PIS359" s="68"/>
      <c r="PIT359" s="68"/>
      <c r="PIU359" s="68"/>
      <c r="PIV359" s="68"/>
      <c r="PIW359" s="68"/>
      <c r="PIX359" s="68"/>
      <c r="PIY359" s="68"/>
      <c r="PIZ359" s="68"/>
      <c r="PJA359" s="68"/>
      <c r="PJB359" s="68"/>
      <c r="PJC359" s="68"/>
      <c r="PJD359" s="68"/>
      <c r="PJE359" s="68"/>
      <c r="PJF359" s="68"/>
      <c r="PJG359" s="68"/>
      <c r="PJH359" s="68"/>
      <c r="PJI359" s="68"/>
      <c r="PJJ359" s="68"/>
      <c r="PJK359" s="68"/>
      <c r="PJL359" s="68"/>
      <c r="PJM359" s="68"/>
      <c r="PJN359" s="68"/>
      <c r="PJO359" s="68"/>
      <c r="PJP359" s="68"/>
      <c r="PJQ359" s="68"/>
      <c r="PJR359" s="68"/>
      <c r="PJS359" s="68"/>
      <c r="PJT359" s="68"/>
      <c r="PJU359" s="68"/>
      <c r="PJV359" s="68"/>
      <c r="PJW359" s="68"/>
      <c r="PJX359" s="68"/>
      <c r="PJY359" s="68"/>
      <c r="PJZ359" s="68"/>
      <c r="PKA359" s="68"/>
      <c r="PKB359" s="68"/>
      <c r="PKC359" s="68"/>
      <c r="PKD359" s="68"/>
      <c r="PKE359" s="68"/>
      <c r="PKF359" s="68"/>
      <c r="PKG359" s="68"/>
      <c r="PKH359" s="68"/>
      <c r="PKI359" s="68"/>
      <c r="PKJ359" s="68"/>
      <c r="PKK359" s="68"/>
      <c r="PKL359" s="68"/>
      <c r="PKM359" s="68"/>
      <c r="PKN359" s="68"/>
      <c r="PKO359" s="68"/>
      <c r="PKP359" s="68"/>
      <c r="PKQ359" s="68"/>
      <c r="PKR359" s="68"/>
      <c r="PKS359" s="68"/>
      <c r="PKT359" s="68"/>
      <c r="PKU359" s="68"/>
      <c r="PKV359" s="68"/>
      <c r="PKW359" s="68"/>
      <c r="PKX359" s="68"/>
      <c r="PKY359" s="68"/>
      <c r="PKZ359" s="68"/>
      <c r="PLA359" s="68"/>
      <c r="PLB359" s="68"/>
      <c r="PLC359" s="68"/>
      <c r="PLD359" s="68"/>
      <c r="PLE359" s="68"/>
      <c r="PLF359" s="68"/>
      <c r="PLG359" s="68"/>
      <c r="PLH359" s="68"/>
      <c r="PLI359" s="68"/>
      <c r="PLJ359" s="68"/>
      <c r="PLK359" s="68"/>
      <c r="PLL359" s="68"/>
      <c r="PLM359" s="68"/>
      <c r="PLN359" s="68"/>
      <c r="PLO359" s="68"/>
      <c r="PLP359" s="68"/>
      <c r="PLQ359" s="68"/>
      <c r="PLR359" s="68"/>
      <c r="PLS359" s="68"/>
      <c r="PLT359" s="68"/>
      <c r="PLU359" s="68"/>
      <c r="PLV359" s="68"/>
      <c r="PLW359" s="68"/>
      <c r="PLX359" s="68"/>
      <c r="PLY359" s="68"/>
      <c r="PLZ359" s="68"/>
      <c r="PMA359" s="68"/>
      <c r="PMB359" s="68"/>
      <c r="PMC359" s="68"/>
      <c r="PMD359" s="68"/>
      <c r="PME359" s="68"/>
      <c r="PMF359" s="68"/>
      <c r="PMG359" s="68"/>
      <c r="PMH359" s="68"/>
      <c r="PMI359" s="68"/>
      <c r="PMJ359" s="68"/>
      <c r="PMK359" s="68"/>
      <c r="PML359" s="68"/>
      <c r="PMM359" s="68"/>
      <c r="PMN359" s="68"/>
      <c r="PMO359" s="68"/>
      <c r="PMP359" s="68"/>
      <c r="PMQ359" s="68"/>
      <c r="PMR359" s="68"/>
      <c r="PMS359" s="68"/>
      <c r="PMT359" s="68"/>
      <c r="PMU359" s="68"/>
      <c r="PMV359" s="68"/>
      <c r="PMW359" s="68"/>
      <c r="PMX359" s="68"/>
      <c r="PMY359" s="68"/>
      <c r="PMZ359" s="68"/>
      <c r="PNA359" s="68"/>
      <c r="PNB359" s="68"/>
      <c r="PNC359" s="68"/>
      <c r="PND359" s="68"/>
      <c r="PNE359" s="68"/>
      <c r="PNF359" s="68"/>
      <c r="PNG359" s="68"/>
      <c r="PNH359" s="68"/>
      <c r="PNI359" s="68"/>
      <c r="PNJ359" s="68"/>
      <c r="PNK359" s="68"/>
      <c r="PNL359" s="68"/>
      <c r="PNM359" s="68"/>
      <c r="PNN359" s="68"/>
      <c r="PNO359" s="68"/>
      <c r="PNP359" s="68"/>
      <c r="PNQ359" s="68"/>
      <c r="PNR359" s="68"/>
      <c r="PNS359" s="68"/>
      <c r="PNT359" s="68"/>
      <c r="PNU359" s="68"/>
      <c r="PNV359" s="68"/>
      <c r="PNW359" s="68"/>
      <c r="PNX359" s="68"/>
      <c r="PNY359" s="68"/>
      <c r="PNZ359" s="68"/>
      <c r="POA359" s="68"/>
      <c r="POB359" s="68"/>
      <c r="POC359" s="68"/>
      <c r="POD359" s="68"/>
      <c r="POE359" s="68"/>
      <c r="POF359" s="68"/>
      <c r="POG359" s="68"/>
      <c r="POH359" s="68"/>
      <c r="POI359" s="68"/>
      <c r="POJ359" s="68"/>
      <c r="POK359" s="68"/>
      <c r="POL359" s="68"/>
      <c r="POM359" s="68"/>
      <c r="PON359" s="68"/>
      <c r="POO359" s="68"/>
      <c r="POP359" s="68"/>
      <c r="POQ359" s="68"/>
      <c r="POR359" s="68"/>
      <c r="POS359" s="68"/>
      <c r="POT359" s="68"/>
      <c r="POU359" s="68"/>
      <c r="POV359" s="68"/>
      <c r="POW359" s="68"/>
      <c r="POX359" s="68"/>
      <c r="POY359" s="68"/>
      <c r="POZ359" s="68"/>
      <c r="PPA359" s="68"/>
      <c r="PPB359" s="68"/>
      <c r="PPC359" s="68"/>
      <c r="PPD359" s="68"/>
      <c r="PPE359" s="68"/>
      <c r="PPF359" s="68"/>
      <c r="PPG359" s="68"/>
      <c r="PPH359" s="68"/>
      <c r="PPI359" s="68"/>
      <c r="PPJ359" s="68"/>
      <c r="PPK359" s="68"/>
      <c r="PPL359" s="68"/>
      <c r="PPM359" s="68"/>
      <c r="PPN359" s="68"/>
      <c r="PPO359" s="68"/>
      <c r="PPP359" s="68"/>
      <c r="PPQ359" s="68"/>
      <c r="PPR359" s="68"/>
      <c r="PPS359" s="68"/>
      <c r="PPT359" s="68"/>
      <c r="PPU359" s="68"/>
      <c r="PPV359" s="68"/>
      <c r="PPW359" s="68"/>
      <c r="PPX359" s="68"/>
      <c r="PPY359" s="68"/>
      <c r="PPZ359" s="68"/>
      <c r="PQA359" s="68"/>
      <c r="PQB359" s="68"/>
      <c r="PQC359" s="68"/>
      <c r="PQD359" s="68"/>
      <c r="PQE359" s="68"/>
      <c r="PQF359" s="68"/>
      <c r="PQG359" s="68"/>
      <c r="PQH359" s="68"/>
      <c r="PQI359" s="68"/>
      <c r="PQJ359" s="68"/>
      <c r="PQK359" s="68"/>
      <c r="PQL359" s="68"/>
      <c r="PQM359" s="68"/>
      <c r="PQN359" s="68"/>
      <c r="PQO359" s="68"/>
      <c r="PQP359" s="68"/>
      <c r="PQQ359" s="68"/>
      <c r="PQR359" s="68"/>
      <c r="PQS359" s="68"/>
      <c r="PQT359" s="68"/>
      <c r="PQU359" s="68"/>
      <c r="PQV359" s="68"/>
      <c r="PQW359" s="68"/>
      <c r="PQX359" s="68"/>
      <c r="PQY359" s="68"/>
      <c r="PQZ359" s="68"/>
      <c r="PRA359" s="68"/>
      <c r="PRB359" s="68"/>
      <c r="PRC359" s="68"/>
      <c r="PRD359" s="68"/>
      <c r="PRE359" s="68"/>
      <c r="PRF359" s="68"/>
      <c r="PRG359" s="68"/>
      <c r="PRH359" s="68"/>
      <c r="PRI359" s="68"/>
      <c r="PRJ359" s="68"/>
      <c r="PRK359" s="68"/>
      <c r="PRL359" s="68"/>
      <c r="PRM359" s="68"/>
      <c r="PRN359" s="68"/>
      <c r="PRO359" s="68"/>
      <c r="PRP359" s="68"/>
      <c r="PRQ359" s="68"/>
      <c r="PRR359" s="68"/>
      <c r="PRS359" s="68"/>
      <c r="PRT359" s="68"/>
      <c r="PRU359" s="68"/>
      <c r="PRV359" s="68"/>
      <c r="PRW359" s="68"/>
      <c r="PRX359" s="68"/>
      <c r="PRY359" s="68"/>
      <c r="PRZ359" s="68"/>
      <c r="PSA359" s="68"/>
      <c r="PSB359" s="68"/>
      <c r="PSC359" s="68"/>
      <c r="PSD359" s="68"/>
      <c r="PSE359" s="68"/>
      <c r="PSF359" s="68"/>
      <c r="PSG359" s="68"/>
      <c r="PSH359" s="68"/>
      <c r="PSI359" s="68"/>
      <c r="PSJ359" s="68"/>
      <c r="PSK359" s="68"/>
      <c r="PSL359" s="68"/>
      <c r="PSM359" s="68"/>
      <c r="PSN359" s="68"/>
      <c r="PSO359" s="68"/>
      <c r="PSP359" s="68"/>
      <c r="PSQ359" s="68"/>
      <c r="PSR359" s="68"/>
      <c r="PSS359" s="68"/>
      <c r="PST359" s="68"/>
      <c r="PSU359" s="68"/>
      <c r="PSV359" s="68"/>
      <c r="PSW359" s="68"/>
      <c r="PSX359" s="68"/>
      <c r="PSY359" s="68"/>
      <c r="PSZ359" s="68"/>
      <c r="PTA359" s="68"/>
      <c r="PTB359" s="68"/>
      <c r="PTC359" s="68"/>
      <c r="PTD359" s="68"/>
      <c r="PTE359" s="68"/>
      <c r="PTF359" s="68"/>
      <c r="PTG359" s="68"/>
      <c r="PTH359" s="68"/>
      <c r="PTI359" s="68"/>
      <c r="PTJ359" s="68"/>
      <c r="PTK359" s="68"/>
      <c r="PTL359" s="68"/>
      <c r="PTM359" s="68"/>
      <c r="PTN359" s="68"/>
      <c r="PTO359" s="68"/>
      <c r="PTP359" s="68"/>
      <c r="PTQ359" s="68"/>
      <c r="PTR359" s="68"/>
      <c r="PTS359" s="68"/>
      <c r="PTT359" s="68"/>
      <c r="PTU359" s="68"/>
      <c r="PTV359" s="68"/>
      <c r="PTW359" s="68"/>
      <c r="PTX359" s="68"/>
      <c r="PTY359" s="68"/>
      <c r="PTZ359" s="68"/>
      <c r="PUA359" s="68"/>
      <c r="PUB359" s="68"/>
      <c r="PUC359" s="68"/>
      <c r="PUD359" s="68"/>
      <c r="PUE359" s="68"/>
      <c r="PUF359" s="68"/>
      <c r="PUG359" s="68"/>
      <c r="PUH359" s="68"/>
      <c r="PUI359" s="68"/>
      <c r="PUJ359" s="68"/>
      <c r="PUK359" s="68"/>
      <c r="PUL359" s="68"/>
      <c r="PUM359" s="68"/>
      <c r="PUN359" s="68"/>
      <c r="PUO359" s="68"/>
      <c r="PUP359" s="68"/>
      <c r="PUQ359" s="68"/>
      <c r="PUR359" s="68"/>
      <c r="PUS359" s="68"/>
      <c r="PUT359" s="68"/>
      <c r="PUU359" s="68"/>
      <c r="PUV359" s="68"/>
      <c r="PUW359" s="68"/>
      <c r="PUX359" s="68"/>
      <c r="PUY359" s="68"/>
      <c r="PUZ359" s="68"/>
      <c r="PVA359" s="68"/>
      <c r="PVB359" s="68"/>
      <c r="PVC359" s="68"/>
      <c r="PVD359" s="68"/>
      <c r="PVE359" s="68"/>
      <c r="PVF359" s="68"/>
      <c r="PVG359" s="68"/>
      <c r="PVH359" s="68"/>
      <c r="PVI359" s="68"/>
      <c r="PVJ359" s="68"/>
      <c r="PVK359" s="68"/>
      <c r="PVL359" s="68"/>
      <c r="PVM359" s="68"/>
      <c r="PVN359" s="68"/>
      <c r="PVO359" s="68"/>
      <c r="PVP359" s="68"/>
      <c r="PVQ359" s="68"/>
      <c r="PVR359" s="68"/>
      <c r="PVS359" s="68"/>
      <c r="PVT359" s="68"/>
      <c r="PVU359" s="68"/>
      <c r="PVV359" s="68"/>
      <c r="PVW359" s="68"/>
      <c r="PVX359" s="68"/>
      <c r="PVY359" s="68"/>
      <c r="PVZ359" s="68"/>
      <c r="PWA359" s="68"/>
      <c r="PWB359" s="68"/>
      <c r="PWC359" s="68"/>
      <c r="PWD359" s="68"/>
      <c r="PWE359" s="68"/>
      <c r="PWF359" s="68"/>
      <c r="PWG359" s="68"/>
      <c r="PWH359" s="68"/>
      <c r="PWI359" s="68"/>
      <c r="PWJ359" s="68"/>
      <c r="PWK359" s="68"/>
      <c r="PWL359" s="68"/>
      <c r="PWM359" s="68"/>
      <c r="PWN359" s="68"/>
      <c r="PWO359" s="68"/>
      <c r="PWP359" s="68"/>
      <c r="PWQ359" s="68"/>
      <c r="PWR359" s="68"/>
      <c r="PWS359" s="68"/>
      <c r="PWT359" s="68"/>
      <c r="PWU359" s="68"/>
      <c r="PWV359" s="68"/>
      <c r="PWW359" s="68"/>
      <c r="PWX359" s="68"/>
      <c r="PWY359" s="68"/>
      <c r="PWZ359" s="68"/>
      <c r="PXA359" s="68"/>
      <c r="PXB359" s="68"/>
      <c r="PXC359" s="68"/>
      <c r="PXD359" s="68"/>
      <c r="PXE359" s="68"/>
      <c r="PXF359" s="68"/>
      <c r="PXG359" s="68"/>
      <c r="PXH359" s="68"/>
      <c r="PXI359" s="68"/>
      <c r="PXJ359" s="68"/>
      <c r="PXK359" s="68"/>
      <c r="PXL359" s="68"/>
      <c r="PXM359" s="68"/>
      <c r="PXN359" s="68"/>
      <c r="PXO359" s="68"/>
      <c r="PXP359" s="68"/>
      <c r="PXQ359" s="68"/>
      <c r="PXR359" s="68"/>
      <c r="PXS359" s="68"/>
      <c r="PXT359" s="68"/>
      <c r="PXU359" s="68"/>
      <c r="PXV359" s="68"/>
      <c r="PXW359" s="68"/>
      <c r="PXX359" s="68"/>
      <c r="PXY359" s="68"/>
      <c r="PXZ359" s="68"/>
      <c r="PYA359" s="68"/>
      <c r="PYB359" s="68"/>
      <c r="PYC359" s="68"/>
      <c r="PYD359" s="68"/>
      <c r="PYE359" s="68"/>
      <c r="PYF359" s="68"/>
      <c r="PYG359" s="68"/>
      <c r="PYH359" s="68"/>
      <c r="PYI359" s="68"/>
      <c r="PYJ359" s="68"/>
      <c r="PYK359" s="68"/>
      <c r="PYL359" s="68"/>
      <c r="PYM359" s="68"/>
      <c r="PYN359" s="68"/>
      <c r="PYO359" s="68"/>
      <c r="PYP359" s="68"/>
      <c r="PYQ359" s="68"/>
      <c r="PYR359" s="68"/>
      <c r="PYS359" s="68"/>
      <c r="PYT359" s="68"/>
      <c r="PYU359" s="68"/>
      <c r="PYV359" s="68"/>
      <c r="PYW359" s="68"/>
      <c r="PYX359" s="68"/>
      <c r="PYY359" s="68"/>
      <c r="PYZ359" s="68"/>
      <c r="PZA359" s="68"/>
      <c r="PZB359" s="68"/>
      <c r="PZC359" s="68"/>
      <c r="PZD359" s="68"/>
      <c r="PZE359" s="68"/>
      <c r="PZF359" s="68"/>
      <c r="PZG359" s="68"/>
      <c r="PZH359" s="68"/>
      <c r="PZI359" s="68"/>
      <c r="PZJ359" s="68"/>
      <c r="PZK359" s="68"/>
      <c r="PZL359" s="68"/>
      <c r="PZM359" s="68"/>
      <c r="PZN359" s="68"/>
      <c r="PZO359" s="68"/>
      <c r="PZP359" s="68"/>
      <c r="PZQ359" s="68"/>
      <c r="PZR359" s="68"/>
      <c r="PZS359" s="68"/>
      <c r="PZT359" s="68"/>
      <c r="PZU359" s="68"/>
      <c r="PZV359" s="68"/>
      <c r="PZW359" s="68"/>
      <c r="PZX359" s="68"/>
      <c r="PZY359" s="68"/>
      <c r="PZZ359" s="68"/>
      <c r="QAA359" s="68"/>
      <c r="QAB359" s="68"/>
      <c r="QAC359" s="68"/>
      <c r="QAD359" s="68"/>
      <c r="QAE359" s="68"/>
      <c r="QAF359" s="68"/>
      <c r="QAG359" s="68"/>
      <c r="QAH359" s="68"/>
      <c r="QAI359" s="68"/>
      <c r="QAJ359" s="68"/>
      <c r="QAK359" s="68"/>
      <c r="QAL359" s="68"/>
      <c r="QAM359" s="68"/>
      <c r="QAN359" s="68"/>
      <c r="QAO359" s="68"/>
      <c r="QAP359" s="68"/>
      <c r="QAQ359" s="68"/>
      <c r="QAR359" s="68"/>
      <c r="QAS359" s="68"/>
      <c r="QAT359" s="68"/>
      <c r="QAU359" s="68"/>
      <c r="QAV359" s="68"/>
      <c r="QAW359" s="68"/>
      <c r="QAX359" s="68"/>
      <c r="QAY359" s="68"/>
      <c r="QAZ359" s="68"/>
      <c r="QBA359" s="68"/>
      <c r="QBB359" s="68"/>
      <c r="QBC359" s="68"/>
      <c r="QBD359" s="68"/>
      <c r="QBE359" s="68"/>
      <c r="QBF359" s="68"/>
      <c r="QBG359" s="68"/>
      <c r="QBH359" s="68"/>
      <c r="QBI359" s="68"/>
      <c r="QBJ359" s="68"/>
      <c r="QBK359" s="68"/>
      <c r="QBL359" s="68"/>
      <c r="QBM359" s="68"/>
      <c r="QBN359" s="68"/>
      <c r="QBO359" s="68"/>
      <c r="QBP359" s="68"/>
      <c r="QBQ359" s="68"/>
      <c r="QBR359" s="68"/>
      <c r="QBS359" s="68"/>
      <c r="QBT359" s="68"/>
      <c r="QBU359" s="68"/>
      <c r="QBV359" s="68"/>
      <c r="QBW359" s="68"/>
      <c r="QBX359" s="68"/>
      <c r="QBY359" s="68"/>
      <c r="QBZ359" s="68"/>
      <c r="QCA359" s="68"/>
      <c r="QCB359" s="68"/>
      <c r="QCC359" s="68"/>
      <c r="QCD359" s="68"/>
      <c r="QCE359" s="68"/>
      <c r="QCF359" s="68"/>
      <c r="QCG359" s="68"/>
      <c r="QCH359" s="68"/>
      <c r="QCI359" s="68"/>
      <c r="QCJ359" s="68"/>
      <c r="QCK359" s="68"/>
      <c r="QCL359" s="68"/>
      <c r="QCM359" s="68"/>
      <c r="QCN359" s="68"/>
      <c r="QCO359" s="68"/>
      <c r="QCP359" s="68"/>
      <c r="QCQ359" s="68"/>
      <c r="QCR359" s="68"/>
      <c r="QCS359" s="68"/>
      <c r="QCT359" s="68"/>
      <c r="QCU359" s="68"/>
      <c r="QCV359" s="68"/>
      <c r="QCW359" s="68"/>
      <c r="QCX359" s="68"/>
      <c r="QCY359" s="68"/>
      <c r="QCZ359" s="68"/>
      <c r="QDA359" s="68"/>
      <c r="QDB359" s="68"/>
      <c r="QDC359" s="68"/>
      <c r="QDD359" s="68"/>
      <c r="QDE359" s="68"/>
      <c r="QDF359" s="68"/>
      <c r="QDG359" s="68"/>
      <c r="QDH359" s="68"/>
      <c r="QDI359" s="68"/>
      <c r="QDJ359" s="68"/>
      <c r="QDK359" s="68"/>
      <c r="QDL359" s="68"/>
      <c r="QDM359" s="68"/>
      <c r="QDN359" s="68"/>
      <c r="QDO359" s="68"/>
      <c r="QDP359" s="68"/>
      <c r="QDQ359" s="68"/>
      <c r="QDR359" s="68"/>
      <c r="QDS359" s="68"/>
      <c r="QDT359" s="68"/>
      <c r="QDU359" s="68"/>
      <c r="QDV359" s="68"/>
      <c r="QDW359" s="68"/>
      <c r="QDX359" s="68"/>
      <c r="QDY359" s="68"/>
      <c r="QDZ359" s="68"/>
      <c r="QEA359" s="68"/>
      <c r="QEB359" s="68"/>
      <c r="QEC359" s="68"/>
      <c r="QED359" s="68"/>
      <c r="QEE359" s="68"/>
      <c r="QEF359" s="68"/>
      <c r="QEG359" s="68"/>
      <c r="QEH359" s="68"/>
      <c r="QEI359" s="68"/>
      <c r="QEJ359" s="68"/>
      <c r="QEK359" s="68"/>
      <c r="QEL359" s="68"/>
      <c r="QEM359" s="68"/>
      <c r="QEN359" s="68"/>
      <c r="QEO359" s="68"/>
      <c r="QEP359" s="68"/>
      <c r="QEQ359" s="68"/>
      <c r="QER359" s="68"/>
      <c r="QES359" s="68"/>
      <c r="QET359" s="68"/>
      <c r="QEU359" s="68"/>
      <c r="QEV359" s="68"/>
      <c r="QEW359" s="68"/>
      <c r="QEX359" s="68"/>
      <c r="QEY359" s="68"/>
      <c r="QEZ359" s="68"/>
      <c r="QFA359" s="68"/>
      <c r="QFB359" s="68"/>
      <c r="QFC359" s="68"/>
      <c r="QFD359" s="68"/>
      <c r="QFE359" s="68"/>
      <c r="QFF359" s="68"/>
      <c r="QFG359" s="68"/>
      <c r="QFH359" s="68"/>
      <c r="QFI359" s="68"/>
      <c r="QFJ359" s="68"/>
      <c r="QFK359" s="68"/>
      <c r="QFL359" s="68"/>
      <c r="QFM359" s="68"/>
      <c r="QFN359" s="68"/>
      <c r="QFO359" s="68"/>
      <c r="QFP359" s="68"/>
      <c r="QFQ359" s="68"/>
      <c r="QFR359" s="68"/>
      <c r="QFS359" s="68"/>
      <c r="QFT359" s="68"/>
      <c r="QFU359" s="68"/>
      <c r="QFV359" s="68"/>
      <c r="QFW359" s="68"/>
      <c r="QFX359" s="68"/>
      <c r="QFY359" s="68"/>
      <c r="QFZ359" s="68"/>
      <c r="QGA359" s="68"/>
      <c r="QGB359" s="68"/>
      <c r="QGC359" s="68"/>
      <c r="QGD359" s="68"/>
      <c r="QGE359" s="68"/>
      <c r="QGF359" s="68"/>
      <c r="QGG359" s="68"/>
      <c r="QGH359" s="68"/>
      <c r="QGI359" s="68"/>
      <c r="QGJ359" s="68"/>
      <c r="QGK359" s="68"/>
      <c r="QGL359" s="68"/>
      <c r="QGM359" s="68"/>
      <c r="QGN359" s="68"/>
      <c r="QGO359" s="68"/>
      <c r="QGP359" s="68"/>
      <c r="QGQ359" s="68"/>
      <c r="QGR359" s="68"/>
      <c r="QGS359" s="68"/>
      <c r="QGT359" s="68"/>
      <c r="QGU359" s="68"/>
      <c r="QGV359" s="68"/>
      <c r="QGW359" s="68"/>
      <c r="QGX359" s="68"/>
      <c r="QGY359" s="68"/>
      <c r="QGZ359" s="68"/>
      <c r="QHA359" s="68"/>
      <c r="QHB359" s="68"/>
      <c r="QHC359" s="68"/>
      <c r="QHD359" s="68"/>
      <c r="QHE359" s="68"/>
      <c r="QHF359" s="68"/>
      <c r="QHG359" s="68"/>
      <c r="QHH359" s="68"/>
      <c r="QHI359" s="68"/>
      <c r="QHJ359" s="68"/>
      <c r="QHK359" s="68"/>
      <c r="QHL359" s="68"/>
      <c r="QHM359" s="68"/>
      <c r="QHN359" s="68"/>
      <c r="QHO359" s="68"/>
      <c r="QHP359" s="68"/>
      <c r="QHQ359" s="68"/>
      <c r="QHR359" s="68"/>
      <c r="QHS359" s="68"/>
      <c r="QHT359" s="68"/>
      <c r="QHU359" s="68"/>
      <c r="QHV359" s="68"/>
      <c r="QHW359" s="68"/>
      <c r="QHX359" s="68"/>
      <c r="QHY359" s="68"/>
      <c r="QHZ359" s="68"/>
      <c r="QIA359" s="68"/>
      <c r="QIB359" s="68"/>
      <c r="QIC359" s="68"/>
      <c r="QID359" s="68"/>
      <c r="QIE359" s="68"/>
      <c r="QIF359" s="68"/>
      <c r="QIG359" s="68"/>
      <c r="QIH359" s="68"/>
      <c r="QII359" s="68"/>
      <c r="QIJ359" s="68"/>
      <c r="QIK359" s="68"/>
      <c r="QIL359" s="68"/>
      <c r="QIM359" s="68"/>
      <c r="QIN359" s="68"/>
      <c r="QIO359" s="68"/>
      <c r="QIP359" s="68"/>
      <c r="QIQ359" s="68"/>
      <c r="QIR359" s="68"/>
      <c r="QIS359" s="68"/>
      <c r="QIT359" s="68"/>
      <c r="QIU359" s="68"/>
      <c r="QIV359" s="68"/>
      <c r="QIW359" s="68"/>
      <c r="QIX359" s="68"/>
      <c r="QIY359" s="68"/>
      <c r="QIZ359" s="68"/>
      <c r="QJA359" s="68"/>
      <c r="QJB359" s="68"/>
      <c r="QJC359" s="68"/>
      <c r="QJD359" s="68"/>
      <c r="QJE359" s="68"/>
      <c r="QJF359" s="68"/>
      <c r="QJG359" s="68"/>
      <c r="QJH359" s="68"/>
      <c r="QJI359" s="68"/>
      <c r="QJJ359" s="68"/>
      <c r="QJK359" s="68"/>
      <c r="QJL359" s="68"/>
      <c r="QJM359" s="68"/>
      <c r="QJN359" s="68"/>
      <c r="QJO359" s="68"/>
      <c r="QJP359" s="68"/>
      <c r="QJQ359" s="68"/>
      <c r="QJR359" s="68"/>
      <c r="QJS359" s="68"/>
      <c r="QJT359" s="68"/>
      <c r="QJU359" s="68"/>
      <c r="QJV359" s="68"/>
      <c r="QJW359" s="68"/>
      <c r="QJX359" s="68"/>
      <c r="QJY359" s="68"/>
      <c r="QJZ359" s="68"/>
      <c r="QKA359" s="68"/>
      <c r="QKB359" s="68"/>
      <c r="QKC359" s="68"/>
      <c r="QKD359" s="68"/>
      <c r="QKE359" s="68"/>
      <c r="QKF359" s="68"/>
      <c r="QKG359" s="68"/>
      <c r="QKH359" s="68"/>
      <c r="QKI359" s="68"/>
      <c r="QKJ359" s="68"/>
      <c r="QKK359" s="68"/>
      <c r="QKL359" s="68"/>
      <c r="QKM359" s="68"/>
      <c r="QKN359" s="68"/>
      <c r="QKO359" s="68"/>
      <c r="QKP359" s="68"/>
      <c r="QKQ359" s="68"/>
      <c r="QKR359" s="68"/>
      <c r="QKS359" s="68"/>
      <c r="QKT359" s="68"/>
      <c r="QKU359" s="68"/>
      <c r="QKV359" s="68"/>
      <c r="QKW359" s="68"/>
      <c r="QKX359" s="68"/>
      <c r="QKY359" s="68"/>
      <c r="QKZ359" s="68"/>
      <c r="QLA359" s="68"/>
      <c r="QLB359" s="68"/>
      <c r="QLC359" s="68"/>
      <c r="QLD359" s="68"/>
      <c r="QLE359" s="68"/>
      <c r="QLF359" s="68"/>
      <c r="QLG359" s="68"/>
      <c r="QLH359" s="68"/>
      <c r="QLI359" s="68"/>
      <c r="QLJ359" s="68"/>
      <c r="QLK359" s="68"/>
      <c r="QLL359" s="68"/>
      <c r="QLM359" s="68"/>
      <c r="QLN359" s="68"/>
      <c r="QLO359" s="68"/>
      <c r="QLP359" s="68"/>
      <c r="QLQ359" s="68"/>
      <c r="QLR359" s="68"/>
      <c r="QLS359" s="68"/>
      <c r="QLT359" s="68"/>
      <c r="QLU359" s="68"/>
      <c r="QLV359" s="68"/>
      <c r="QLW359" s="68"/>
      <c r="QLX359" s="68"/>
      <c r="QLY359" s="68"/>
      <c r="QLZ359" s="68"/>
      <c r="QMA359" s="68"/>
      <c r="QMB359" s="68"/>
      <c r="QMC359" s="68"/>
      <c r="QMD359" s="68"/>
      <c r="QME359" s="68"/>
      <c r="QMF359" s="68"/>
      <c r="QMG359" s="68"/>
      <c r="QMH359" s="68"/>
      <c r="QMI359" s="68"/>
      <c r="QMJ359" s="68"/>
      <c r="QMK359" s="68"/>
      <c r="QML359" s="68"/>
      <c r="QMM359" s="68"/>
      <c r="QMN359" s="68"/>
      <c r="QMO359" s="68"/>
      <c r="QMP359" s="68"/>
      <c r="QMQ359" s="68"/>
      <c r="QMR359" s="68"/>
      <c r="QMS359" s="68"/>
      <c r="QMT359" s="68"/>
      <c r="QMU359" s="68"/>
      <c r="QMV359" s="68"/>
      <c r="QMW359" s="68"/>
      <c r="QMX359" s="68"/>
      <c r="QMY359" s="68"/>
      <c r="QMZ359" s="68"/>
      <c r="QNA359" s="68"/>
      <c r="QNB359" s="68"/>
      <c r="QNC359" s="68"/>
      <c r="QND359" s="68"/>
      <c r="QNE359" s="68"/>
      <c r="QNF359" s="68"/>
      <c r="QNG359" s="68"/>
      <c r="QNH359" s="68"/>
      <c r="QNI359" s="68"/>
      <c r="QNJ359" s="68"/>
      <c r="QNK359" s="68"/>
      <c r="QNL359" s="68"/>
      <c r="QNM359" s="68"/>
      <c r="QNN359" s="68"/>
      <c r="QNO359" s="68"/>
      <c r="QNP359" s="68"/>
      <c r="QNQ359" s="68"/>
      <c r="QNR359" s="68"/>
      <c r="QNS359" s="68"/>
      <c r="QNT359" s="68"/>
      <c r="QNU359" s="68"/>
      <c r="QNV359" s="68"/>
      <c r="QNW359" s="68"/>
      <c r="QNX359" s="68"/>
      <c r="QNY359" s="68"/>
      <c r="QNZ359" s="68"/>
      <c r="QOA359" s="68"/>
      <c r="QOB359" s="68"/>
      <c r="QOC359" s="68"/>
      <c r="QOD359" s="68"/>
      <c r="QOE359" s="68"/>
      <c r="QOF359" s="68"/>
      <c r="QOG359" s="68"/>
      <c r="QOH359" s="68"/>
      <c r="QOI359" s="68"/>
      <c r="QOJ359" s="68"/>
      <c r="QOK359" s="68"/>
      <c r="QOL359" s="68"/>
      <c r="QOM359" s="68"/>
      <c r="QON359" s="68"/>
      <c r="QOO359" s="68"/>
      <c r="QOP359" s="68"/>
      <c r="QOQ359" s="68"/>
      <c r="QOR359" s="68"/>
      <c r="QOS359" s="68"/>
      <c r="QOT359" s="68"/>
      <c r="QOU359" s="68"/>
      <c r="QOV359" s="68"/>
      <c r="QOW359" s="68"/>
      <c r="QOX359" s="68"/>
      <c r="QOY359" s="68"/>
      <c r="QOZ359" s="68"/>
      <c r="QPA359" s="68"/>
      <c r="QPB359" s="68"/>
      <c r="QPC359" s="68"/>
      <c r="QPD359" s="68"/>
      <c r="QPE359" s="68"/>
      <c r="QPF359" s="68"/>
      <c r="QPG359" s="68"/>
      <c r="QPH359" s="68"/>
      <c r="QPI359" s="68"/>
      <c r="QPJ359" s="68"/>
      <c r="QPK359" s="68"/>
      <c r="QPL359" s="68"/>
      <c r="QPM359" s="68"/>
      <c r="QPN359" s="68"/>
      <c r="QPO359" s="68"/>
      <c r="QPP359" s="68"/>
      <c r="QPQ359" s="68"/>
      <c r="QPR359" s="68"/>
      <c r="QPS359" s="68"/>
      <c r="QPT359" s="68"/>
      <c r="QPU359" s="68"/>
      <c r="QPV359" s="68"/>
      <c r="QPW359" s="68"/>
      <c r="QPX359" s="68"/>
      <c r="QPY359" s="68"/>
      <c r="QPZ359" s="68"/>
      <c r="QQA359" s="68"/>
      <c r="QQB359" s="68"/>
      <c r="QQC359" s="68"/>
      <c r="QQD359" s="68"/>
      <c r="QQE359" s="68"/>
      <c r="QQF359" s="68"/>
      <c r="QQG359" s="68"/>
      <c r="QQH359" s="68"/>
      <c r="QQI359" s="68"/>
      <c r="QQJ359" s="68"/>
      <c r="QQK359" s="68"/>
      <c r="QQL359" s="68"/>
      <c r="QQM359" s="68"/>
      <c r="QQN359" s="68"/>
      <c r="QQO359" s="68"/>
      <c r="QQP359" s="68"/>
      <c r="QQQ359" s="68"/>
      <c r="QQR359" s="68"/>
      <c r="QQS359" s="68"/>
      <c r="QQT359" s="68"/>
      <c r="QQU359" s="68"/>
      <c r="QQV359" s="68"/>
      <c r="QQW359" s="68"/>
      <c r="QQX359" s="68"/>
      <c r="QQY359" s="68"/>
      <c r="QQZ359" s="68"/>
      <c r="QRA359" s="68"/>
      <c r="QRB359" s="68"/>
      <c r="QRC359" s="68"/>
      <c r="QRD359" s="68"/>
      <c r="QRE359" s="68"/>
      <c r="QRF359" s="68"/>
      <c r="QRG359" s="68"/>
      <c r="QRH359" s="68"/>
      <c r="QRI359" s="68"/>
      <c r="QRJ359" s="68"/>
      <c r="QRK359" s="68"/>
      <c r="QRL359" s="68"/>
      <c r="QRM359" s="68"/>
      <c r="QRN359" s="68"/>
      <c r="QRO359" s="68"/>
      <c r="QRP359" s="68"/>
      <c r="QRQ359" s="68"/>
      <c r="QRR359" s="68"/>
      <c r="QRS359" s="68"/>
      <c r="QRT359" s="68"/>
      <c r="QRU359" s="68"/>
      <c r="QRV359" s="68"/>
      <c r="QRW359" s="68"/>
      <c r="QRX359" s="68"/>
      <c r="QRY359" s="68"/>
      <c r="QRZ359" s="68"/>
      <c r="QSA359" s="68"/>
      <c r="QSB359" s="68"/>
      <c r="QSC359" s="68"/>
      <c r="QSD359" s="68"/>
      <c r="QSE359" s="68"/>
      <c r="QSF359" s="68"/>
      <c r="QSG359" s="68"/>
      <c r="QSH359" s="68"/>
      <c r="QSI359" s="68"/>
      <c r="QSJ359" s="68"/>
      <c r="QSK359" s="68"/>
      <c r="QSL359" s="68"/>
      <c r="QSM359" s="68"/>
      <c r="QSN359" s="68"/>
      <c r="QSO359" s="68"/>
      <c r="QSP359" s="68"/>
      <c r="QSQ359" s="68"/>
      <c r="QSR359" s="68"/>
      <c r="QSS359" s="68"/>
      <c r="QST359" s="68"/>
      <c r="QSU359" s="68"/>
      <c r="QSV359" s="68"/>
      <c r="QSW359" s="68"/>
      <c r="QSX359" s="68"/>
      <c r="QSY359" s="68"/>
      <c r="QSZ359" s="68"/>
      <c r="QTA359" s="68"/>
      <c r="QTB359" s="68"/>
      <c r="QTC359" s="68"/>
      <c r="QTD359" s="68"/>
      <c r="QTE359" s="68"/>
      <c r="QTF359" s="68"/>
      <c r="QTG359" s="68"/>
      <c r="QTH359" s="68"/>
      <c r="QTI359" s="68"/>
      <c r="QTJ359" s="68"/>
      <c r="QTK359" s="68"/>
      <c r="QTL359" s="68"/>
      <c r="QTM359" s="68"/>
      <c r="QTN359" s="68"/>
      <c r="QTO359" s="68"/>
      <c r="QTP359" s="68"/>
      <c r="QTQ359" s="68"/>
      <c r="QTR359" s="68"/>
      <c r="QTS359" s="68"/>
      <c r="QTT359" s="68"/>
      <c r="QTU359" s="68"/>
      <c r="QTV359" s="68"/>
      <c r="QTW359" s="68"/>
      <c r="QTX359" s="68"/>
      <c r="QTY359" s="68"/>
      <c r="QTZ359" s="68"/>
      <c r="QUA359" s="68"/>
      <c r="QUB359" s="68"/>
      <c r="QUC359" s="68"/>
      <c r="QUD359" s="68"/>
      <c r="QUE359" s="68"/>
      <c r="QUF359" s="68"/>
      <c r="QUG359" s="68"/>
      <c r="QUH359" s="68"/>
      <c r="QUI359" s="68"/>
      <c r="QUJ359" s="68"/>
      <c r="QUK359" s="68"/>
      <c r="QUL359" s="68"/>
      <c r="QUM359" s="68"/>
      <c r="QUN359" s="68"/>
      <c r="QUO359" s="68"/>
      <c r="QUP359" s="68"/>
      <c r="QUQ359" s="68"/>
      <c r="QUR359" s="68"/>
      <c r="QUS359" s="68"/>
      <c r="QUT359" s="68"/>
      <c r="QUU359" s="68"/>
      <c r="QUV359" s="68"/>
      <c r="QUW359" s="68"/>
      <c r="QUX359" s="68"/>
      <c r="QUY359" s="68"/>
      <c r="QUZ359" s="68"/>
      <c r="QVA359" s="68"/>
      <c r="QVB359" s="68"/>
      <c r="QVC359" s="68"/>
      <c r="QVD359" s="68"/>
      <c r="QVE359" s="68"/>
      <c r="QVF359" s="68"/>
      <c r="QVG359" s="68"/>
      <c r="QVH359" s="68"/>
      <c r="QVI359" s="68"/>
      <c r="QVJ359" s="68"/>
      <c r="QVK359" s="68"/>
      <c r="QVL359" s="68"/>
      <c r="QVM359" s="68"/>
      <c r="QVN359" s="68"/>
      <c r="QVO359" s="68"/>
      <c r="QVP359" s="68"/>
      <c r="QVQ359" s="68"/>
      <c r="QVR359" s="68"/>
      <c r="QVS359" s="68"/>
      <c r="QVT359" s="68"/>
      <c r="QVU359" s="68"/>
      <c r="QVV359" s="68"/>
      <c r="QVW359" s="68"/>
      <c r="QVX359" s="68"/>
      <c r="QVY359" s="68"/>
      <c r="QVZ359" s="68"/>
      <c r="QWA359" s="68"/>
      <c r="QWB359" s="68"/>
      <c r="QWC359" s="68"/>
      <c r="QWD359" s="68"/>
      <c r="QWE359" s="68"/>
      <c r="QWF359" s="68"/>
      <c r="QWG359" s="68"/>
      <c r="QWH359" s="68"/>
      <c r="QWI359" s="68"/>
      <c r="QWJ359" s="68"/>
      <c r="QWK359" s="68"/>
      <c r="QWL359" s="68"/>
      <c r="QWM359" s="68"/>
      <c r="QWN359" s="68"/>
      <c r="QWO359" s="68"/>
      <c r="QWP359" s="68"/>
      <c r="QWQ359" s="68"/>
      <c r="QWR359" s="68"/>
      <c r="QWS359" s="68"/>
      <c r="QWT359" s="68"/>
      <c r="QWU359" s="68"/>
      <c r="QWV359" s="68"/>
      <c r="QWW359" s="68"/>
      <c r="QWX359" s="68"/>
      <c r="QWY359" s="68"/>
      <c r="QWZ359" s="68"/>
      <c r="QXA359" s="68"/>
      <c r="QXB359" s="68"/>
      <c r="QXC359" s="68"/>
      <c r="QXD359" s="68"/>
      <c r="QXE359" s="68"/>
      <c r="QXF359" s="68"/>
      <c r="QXG359" s="68"/>
      <c r="QXH359" s="68"/>
      <c r="QXI359" s="68"/>
      <c r="QXJ359" s="68"/>
      <c r="QXK359" s="68"/>
      <c r="QXL359" s="68"/>
      <c r="QXM359" s="68"/>
      <c r="QXN359" s="68"/>
      <c r="QXO359" s="68"/>
      <c r="QXP359" s="68"/>
      <c r="QXQ359" s="68"/>
      <c r="QXR359" s="68"/>
      <c r="QXS359" s="68"/>
      <c r="QXT359" s="68"/>
      <c r="QXU359" s="68"/>
      <c r="QXV359" s="68"/>
      <c r="QXW359" s="68"/>
      <c r="QXX359" s="68"/>
      <c r="QXY359" s="68"/>
      <c r="QXZ359" s="68"/>
      <c r="QYA359" s="68"/>
      <c r="QYB359" s="68"/>
      <c r="QYC359" s="68"/>
      <c r="QYD359" s="68"/>
      <c r="QYE359" s="68"/>
      <c r="QYF359" s="68"/>
      <c r="QYG359" s="68"/>
      <c r="QYH359" s="68"/>
      <c r="QYI359" s="68"/>
      <c r="QYJ359" s="68"/>
      <c r="QYK359" s="68"/>
      <c r="QYL359" s="68"/>
      <c r="QYM359" s="68"/>
      <c r="QYN359" s="68"/>
      <c r="QYO359" s="68"/>
      <c r="QYP359" s="68"/>
      <c r="QYQ359" s="68"/>
      <c r="QYR359" s="68"/>
      <c r="QYS359" s="68"/>
      <c r="QYT359" s="68"/>
      <c r="QYU359" s="68"/>
      <c r="QYV359" s="68"/>
      <c r="QYW359" s="68"/>
      <c r="QYX359" s="68"/>
      <c r="QYY359" s="68"/>
      <c r="QYZ359" s="68"/>
      <c r="QZA359" s="68"/>
      <c r="QZB359" s="68"/>
      <c r="QZC359" s="68"/>
      <c r="QZD359" s="68"/>
      <c r="QZE359" s="68"/>
      <c r="QZF359" s="68"/>
      <c r="QZG359" s="68"/>
      <c r="QZH359" s="68"/>
      <c r="QZI359" s="68"/>
      <c r="QZJ359" s="68"/>
      <c r="QZK359" s="68"/>
      <c r="QZL359" s="68"/>
      <c r="QZM359" s="68"/>
      <c r="QZN359" s="68"/>
      <c r="QZO359" s="68"/>
      <c r="QZP359" s="68"/>
      <c r="QZQ359" s="68"/>
      <c r="QZR359" s="68"/>
      <c r="QZS359" s="68"/>
      <c r="QZT359" s="68"/>
      <c r="QZU359" s="68"/>
      <c r="QZV359" s="68"/>
      <c r="QZW359" s="68"/>
      <c r="QZX359" s="68"/>
      <c r="QZY359" s="68"/>
      <c r="QZZ359" s="68"/>
      <c r="RAA359" s="68"/>
      <c r="RAB359" s="68"/>
      <c r="RAC359" s="68"/>
      <c r="RAD359" s="68"/>
      <c r="RAE359" s="68"/>
      <c r="RAF359" s="68"/>
      <c r="RAG359" s="68"/>
      <c r="RAH359" s="68"/>
      <c r="RAI359" s="68"/>
      <c r="RAJ359" s="68"/>
      <c r="RAK359" s="68"/>
      <c r="RAL359" s="68"/>
      <c r="RAM359" s="68"/>
      <c r="RAN359" s="68"/>
      <c r="RAO359" s="68"/>
      <c r="RAP359" s="68"/>
      <c r="RAQ359" s="68"/>
      <c r="RAR359" s="68"/>
      <c r="RAS359" s="68"/>
      <c r="RAT359" s="68"/>
      <c r="RAU359" s="68"/>
      <c r="RAV359" s="68"/>
      <c r="RAW359" s="68"/>
      <c r="RAX359" s="68"/>
      <c r="RAY359" s="68"/>
      <c r="RAZ359" s="68"/>
      <c r="RBA359" s="68"/>
      <c r="RBB359" s="68"/>
      <c r="RBC359" s="68"/>
      <c r="RBD359" s="68"/>
      <c r="RBE359" s="68"/>
      <c r="RBF359" s="68"/>
      <c r="RBG359" s="68"/>
      <c r="RBH359" s="68"/>
      <c r="RBI359" s="68"/>
      <c r="RBJ359" s="68"/>
      <c r="RBK359" s="68"/>
      <c r="RBL359" s="68"/>
      <c r="RBM359" s="68"/>
      <c r="RBN359" s="68"/>
      <c r="RBO359" s="68"/>
      <c r="RBP359" s="68"/>
      <c r="RBQ359" s="68"/>
      <c r="RBR359" s="68"/>
      <c r="RBS359" s="68"/>
      <c r="RBT359" s="68"/>
      <c r="RBU359" s="68"/>
      <c r="RBV359" s="68"/>
      <c r="RBW359" s="68"/>
      <c r="RBX359" s="68"/>
      <c r="RBY359" s="68"/>
      <c r="RBZ359" s="68"/>
      <c r="RCA359" s="68"/>
      <c r="RCB359" s="68"/>
      <c r="RCC359" s="68"/>
      <c r="RCD359" s="68"/>
      <c r="RCE359" s="68"/>
      <c r="RCF359" s="68"/>
      <c r="RCG359" s="68"/>
      <c r="RCH359" s="68"/>
      <c r="RCI359" s="68"/>
      <c r="RCJ359" s="68"/>
      <c r="RCK359" s="68"/>
      <c r="RCL359" s="68"/>
      <c r="RCM359" s="68"/>
      <c r="RCN359" s="68"/>
      <c r="RCO359" s="68"/>
      <c r="RCP359" s="68"/>
      <c r="RCQ359" s="68"/>
      <c r="RCR359" s="68"/>
      <c r="RCS359" s="68"/>
      <c r="RCT359" s="68"/>
      <c r="RCU359" s="68"/>
      <c r="RCV359" s="68"/>
      <c r="RCW359" s="68"/>
      <c r="RCX359" s="68"/>
      <c r="RCY359" s="68"/>
      <c r="RCZ359" s="68"/>
      <c r="RDA359" s="68"/>
      <c r="RDB359" s="68"/>
      <c r="RDC359" s="68"/>
      <c r="RDD359" s="68"/>
      <c r="RDE359" s="68"/>
      <c r="RDF359" s="68"/>
      <c r="RDG359" s="68"/>
      <c r="RDH359" s="68"/>
      <c r="RDI359" s="68"/>
      <c r="RDJ359" s="68"/>
      <c r="RDK359" s="68"/>
      <c r="RDL359" s="68"/>
      <c r="RDM359" s="68"/>
      <c r="RDN359" s="68"/>
      <c r="RDO359" s="68"/>
      <c r="RDP359" s="68"/>
      <c r="RDQ359" s="68"/>
      <c r="RDR359" s="68"/>
      <c r="RDS359" s="68"/>
      <c r="RDT359" s="68"/>
      <c r="RDU359" s="68"/>
      <c r="RDV359" s="68"/>
      <c r="RDW359" s="68"/>
      <c r="RDX359" s="68"/>
      <c r="RDY359" s="68"/>
      <c r="RDZ359" s="68"/>
      <c r="REA359" s="68"/>
      <c r="REB359" s="68"/>
      <c r="REC359" s="68"/>
      <c r="RED359" s="68"/>
      <c r="REE359" s="68"/>
      <c r="REF359" s="68"/>
      <c r="REG359" s="68"/>
      <c r="REH359" s="68"/>
      <c r="REI359" s="68"/>
      <c r="REJ359" s="68"/>
      <c r="REK359" s="68"/>
      <c r="REL359" s="68"/>
      <c r="REM359" s="68"/>
      <c r="REN359" s="68"/>
      <c r="REO359" s="68"/>
      <c r="REP359" s="68"/>
      <c r="REQ359" s="68"/>
      <c r="RER359" s="68"/>
      <c r="RES359" s="68"/>
      <c r="RET359" s="68"/>
      <c r="REU359" s="68"/>
      <c r="REV359" s="68"/>
      <c r="REW359" s="68"/>
      <c r="REX359" s="68"/>
      <c r="REY359" s="68"/>
      <c r="REZ359" s="68"/>
      <c r="RFA359" s="68"/>
      <c r="RFB359" s="68"/>
      <c r="RFC359" s="68"/>
      <c r="RFD359" s="68"/>
      <c r="RFE359" s="68"/>
      <c r="RFF359" s="68"/>
      <c r="RFG359" s="68"/>
      <c r="RFH359" s="68"/>
      <c r="RFI359" s="68"/>
      <c r="RFJ359" s="68"/>
      <c r="RFK359" s="68"/>
      <c r="RFL359" s="68"/>
      <c r="RFM359" s="68"/>
      <c r="RFN359" s="68"/>
      <c r="RFO359" s="68"/>
      <c r="RFP359" s="68"/>
      <c r="RFQ359" s="68"/>
      <c r="RFR359" s="68"/>
      <c r="RFS359" s="68"/>
      <c r="RFT359" s="68"/>
      <c r="RFU359" s="68"/>
      <c r="RFV359" s="68"/>
      <c r="RFW359" s="68"/>
      <c r="RFX359" s="68"/>
      <c r="RFY359" s="68"/>
      <c r="RFZ359" s="68"/>
      <c r="RGA359" s="68"/>
      <c r="RGB359" s="68"/>
      <c r="RGC359" s="68"/>
      <c r="RGD359" s="68"/>
      <c r="RGE359" s="68"/>
      <c r="RGF359" s="68"/>
      <c r="RGG359" s="68"/>
      <c r="RGH359" s="68"/>
      <c r="RGI359" s="68"/>
      <c r="RGJ359" s="68"/>
      <c r="RGK359" s="68"/>
      <c r="RGL359" s="68"/>
      <c r="RGM359" s="68"/>
      <c r="RGN359" s="68"/>
      <c r="RGO359" s="68"/>
      <c r="RGP359" s="68"/>
      <c r="RGQ359" s="68"/>
      <c r="RGR359" s="68"/>
      <c r="RGS359" s="68"/>
      <c r="RGT359" s="68"/>
      <c r="RGU359" s="68"/>
      <c r="RGV359" s="68"/>
      <c r="RGW359" s="68"/>
      <c r="RGX359" s="68"/>
      <c r="RGY359" s="68"/>
      <c r="RGZ359" s="68"/>
      <c r="RHA359" s="68"/>
      <c r="RHB359" s="68"/>
      <c r="RHC359" s="68"/>
      <c r="RHD359" s="68"/>
      <c r="RHE359" s="68"/>
      <c r="RHF359" s="68"/>
      <c r="RHG359" s="68"/>
      <c r="RHH359" s="68"/>
      <c r="RHI359" s="68"/>
      <c r="RHJ359" s="68"/>
      <c r="RHK359" s="68"/>
      <c r="RHL359" s="68"/>
      <c r="RHM359" s="68"/>
      <c r="RHN359" s="68"/>
      <c r="RHO359" s="68"/>
      <c r="RHP359" s="68"/>
      <c r="RHQ359" s="68"/>
      <c r="RHR359" s="68"/>
      <c r="RHS359" s="68"/>
      <c r="RHT359" s="68"/>
      <c r="RHU359" s="68"/>
      <c r="RHV359" s="68"/>
      <c r="RHW359" s="68"/>
      <c r="RHX359" s="68"/>
      <c r="RHY359" s="68"/>
      <c r="RHZ359" s="68"/>
      <c r="RIA359" s="68"/>
      <c r="RIB359" s="68"/>
      <c r="RIC359" s="68"/>
      <c r="RID359" s="68"/>
      <c r="RIE359" s="68"/>
      <c r="RIF359" s="68"/>
      <c r="RIG359" s="68"/>
      <c r="RIH359" s="68"/>
      <c r="RII359" s="68"/>
      <c r="RIJ359" s="68"/>
      <c r="RIK359" s="68"/>
      <c r="RIL359" s="68"/>
      <c r="RIM359" s="68"/>
      <c r="RIN359" s="68"/>
      <c r="RIO359" s="68"/>
      <c r="RIP359" s="68"/>
      <c r="RIQ359" s="68"/>
      <c r="RIR359" s="68"/>
      <c r="RIS359" s="68"/>
      <c r="RIT359" s="68"/>
      <c r="RIU359" s="68"/>
      <c r="RIV359" s="68"/>
      <c r="RIW359" s="68"/>
      <c r="RIX359" s="68"/>
      <c r="RIY359" s="68"/>
      <c r="RIZ359" s="68"/>
      <c r="RJA359" s="68"/>
      <c r="RJB359" s="68"/>
      <c r="RJC359" s="68"/>
      <c r="RJD359" s="68"/>
      <c r="RJE359" s="68"/>
      <c r="RJF359" s="68"/>
      <c r="RJG359" s="68"/>
      <c r="RJH359" s="68"/>
      <c r="RJI359" s="68"/>
      <c r="RJJ359" s="68"/>
      <c r="RJK359" s="68"/>
      <c r="RJL359" s="68"/>
      <c r="RJM359" s="68"/>
      <c r="RJN359" s="68"/>
      <c r="RJO359" s="68"/>
      <c r="RJP359" s="68"/>
      <c r="RJQ359" s="68"/>
      <c r="RJR359" s="68"/>
      <c r="RJS359" s="68"/>
      <c r="RJT359" s="68"/>
      <c r="RJU359" s="68"/>
      <c r="RJV359" s="68"/>
      <c r="RJW359" s="68"/>
      <c r="RJX359" s="68"/>
      <c r="RJY359" s="68"/>
      <c r="RJZ359" s="68"/>
      <c r="RKA359" s="68"/>
      <c r="RKB359" s="68"/>
      <c r="RKC359" s="68"/>
      <c r="RKD359" s="68"/>
      <c r="RKE359" s="68"/>
      <c r="RKF359" s="68"/>
      <c r="RKG359" s="68"/>
      <c r="RKH359" s="68"/>
      <c r="RKI359" s="68"/>
      <c r="RKJ359" s="68"/>
      <c r="RKK359" s="68"/>
      <c r="RKL359" s="68"/>
      <c r="RKM359" s="68"/>
      <c r="RKN359" s="68"/>
      <c r="RKO359" s="68"/>
      <c r="RKP359" s="68"/>
      <c r="RKQ359" s="68"/>
      <c r="RKR359" s="68"/>
      <c r="RKS359" s="68"/>
      <c r="RKT359" s="68"/>
      <c r="RKU359" s="68"/>
      <c r="RKV359" s="68"/>
      <c r="RKW359" s="68"/>
      <c r="RKX359" s="68"/>
      <c r="RKY359" s="68"/>
      <c r="RKZ359" s="68"/>
      <c r="RLA359" s="68"/>
      <c r="RLB359" s="68"/>
      <c r="RLC359" s="68"/>
      <c r="RLD359" s="68"/>
      <c r="RLE359" s="68"/>
      <c r="RLF359" s="68"/>
      <c r="RLG359" s="68"/>
      <c r="RLH359" s="68"/>
      <c r="RLI359" s="68"/>
      <c r="RLJ359" s="68"/>
      <c r="RLK359" s="68"/>
      <c r="RLL359" s="68"/>
      <c r="RLM359" s="68"/>
      <c r="RLN359" s="68"/>
      <c r="RLO359" s="68"/>
      <c r="RLP359" s="68"/>
      <c r="RLQ359" s="68"/>
      <c r="RLR359" s="68"/>
      <c r="RLS359" s="68"/>
      <c r="RLT359" s="68"/>
      <c r="RLU359" s="68"/>
      <c r="RLV359" s="68"/>
      <c r="RLW359" s="68"/>
      <c r="RLX359" s="68"/>
      <c r="RLY359" s="68"/>
      <c r="RLZ359" s="68"/>
      <c r="RMA359" s="68"/>
      <c r="RMB359" s="68"/>
      <c r="RMC359" s="68"/>
      <c r="RMD359" s="68"/>
      <c r="RME359" s="68"/>
      <c r="RMF359" s="68"/>
      <c r="RMG359" s="68"/>
      <c r="RMH359" s="68"/>
      <c r="RMI359" s="68"/>
      <c r="RMJ359" s="68"/>
      <c r="RMK359" s="68"/>
      <c r="RML359" s="68"/>
      <c r="RMM359" s="68"/>
      <c r="RMN359" s="68"/>
      <c r="RMO359" s="68"/>
      <c r="RMP359" s="68"/>
      <c r="RMQ359" s="68"/>
      <c r="RMR359" s="68"/>
      <c r="RMS359" s="68"/>
      <c r="RMT359" s="68"/>
      <c r="RMU359" s="68"/>
      <c r="RMV359" s="68"/>
      <c r="RMW359" s="68"/>
      <c r="RMX359" s="68"/>
      <c r="RMY359" s="68"/>
      <c r="RMZ359" s="68"/>
      <c r="RNA359" s="68"/>
      <c r="RNB359" s="68"/>
      <c r="RNC359" s="68"/>
      <c r="RND359" s="68"/>
      <c r="RNE359" s="68"/>
      <c r="RNF359" s="68"/>
      <c r="RNG359" s="68"/>
      <c r="RNH359" s="68"/>
      <c r="RNI359" s="68"/>
      <c r="RNJ359" s="68"/>
      <c r="RNK359" s="68"/>
      <c r="RNL359" s="68"/>
      <c r="RNM359" s="68"/>
      <c r="RNN359" s="68"/>
      <c r="RNO359" s="68"/>
      <c r="RNP359" s="68"/>
      <c r="RNQ359" s="68"/>
      <c r="RNR359" s="68"/>
      <c r="RNS359" s="68"/>
      <c r="RNT359" s="68"/>
      <c r="RNU359" s="68"/>
      <c r="RNV359" s="68"/>
      <c r="RNW359" s="68"/>
      <c r="RNX359" s="68"/>
      <c r="RNY359" s="68"/>
      <c r="RNZ359" s="68"/>
      <c r="ROA359" s="68"/>
      <c r="ROB359" s="68"/>
      <c r="ROC359" s="68"/>
      <c r="ROD359" s="68"/>
      <c r="ROE359" s="68"/>
      <c r="ROF359" s="68"/>
      <c r="ROG359" s="68"/>
      <c r="ROH359" s="68"/>
      <c r="ROI359" s="68"/>
      <c r="ROJ359" s="68"/>
      <c r="ROK359" s="68"/>
      <c r="ROL359" s="68"/>
      <c r="ROM359" s="68"/>
      <c r="RON359" s="68"/>
      <c r="ROO359" s="68"/>
      <c r="ROP359" s="68"/>
      <c r="ROQ359" s="68"/>
      <c r="ROR359" s="68"/>
      <c r="ROS359" s="68"/>
      <c r="ROT359" s="68"/>
      <c r="ROU359" s="68"/>
      <c r="ROV359" s="68"/>
      <c r="ROW359" s="68"/>
      <c r="ROX359" s="68"/>
      <c r="ROY359" s="68"/>
      <c r="ROZ359" s="68"/>
      <c r="RPA359" s="68"/>
      <c r="RPB359" s="68"/>
      <c r="RPC359" s="68"/>
      <c r="RPD359" s="68"/>
      <c r="RPE359" s="68"/>
      <c r="RPF359" s="68"/>
      <c r="RPG359" s="68"/>
      <c r="RPH359" s="68"/>
      <c r="RPI359" s="68"/>
      <c r="RPJ359" s="68"/>
      <c r="RPK359" s="68"/>
      <c r="RPL359" s="68"/>
      <c r="RPM359" s="68"/>
      <c r="RPN359" s="68"/>
      <c r="RPO359" s="68"/>
      <c r="RPP359" s="68"/>
      <c r="RPQ359" s="68"/>
      <c r="RPR359" s="68"/>
      <c r="RPS359" s="68"/>
      <c r="RPT359" s="68"/>
      <c r="RPU359" s="68"/>
      <c r="RPV359" s="68"/>
      <c r="RPW359" s="68"/>
      <c r="RPX359" s="68"/>
      <c r="RPY359" s="68"/>
      <c r="RPZ359" s="68"/>
      <c r="RQA359" s="68"/>
      <c r="RQB359" s="68"/>
      <c r="RQC359" s="68"/>
      <c r="RQD359" s="68"/>
      <c r="RQE359" s="68"/>
      <c r="RQF359" s="68"/>
      <c r="RQG359" s="68"/>
      <c r="RQH359" s="68"/>
      <c r="RQI359" s="68"/>
      <c r="RQJ359" s="68"/>
      <c r="RQK359" s="68"/>
      <c r="RQL359" s="68"/>
      <c r="RQM359" s="68"/>
      <c r="RQN359" s="68"/>
      <c r="RQO359" s="68"/>
      <c r="RQP359" s="68"/>
      <c r="RQQ359" s="68"/>
      <c r="RQR359" s="68"/>
      <c r="RQS359" s="68"/>
      <c r="RQT359" s="68"/>
      <c r="RQU359" s="68"/>
      <c r="RQV359" s="68"/>
      <c r="RQW359" s="68"/>
      <c r="RQX359" s="68"/>
      <c r="RQY359" s="68"/>
      <c r="RQZ359" s="68"/>
      <c r="RRA359" s="68"/>
      <c r="RRB359" s="68"/>
      <c r="RRC359" s="68"/>
      <c r="RRD359" s="68"/>
      <c r="RRE359" s="68"/>
      <c r="RRF359" s="68"/>
      <c r="RRG359" s="68"/>
      <c r="RRH359" s="68"/>
      <c r="RRI359" s="68"/>
      <c r="RRJ359" s="68"/>
      <c r="RRK359" s="68"/>
      <c r="RRL359" s="68"/>
      <c r="RRM359" s="68"/>
      <c r="RRN359" s="68"/>
      <c r="RRO359" s="68"/>
      <c r="RRP359" s="68"/>
      <c r="RRQ359" s="68"/>
      <c r="RRR359" s="68"/>
      <c r="RRS359" s="68"/>
      <c r="RRT359" s="68"/>
      <c r="RRU359" s="68"/>
      <c r="RRV359" s="68"/>
      <c r="RRW359" s="68"/>
      <c r="RRX359" s="68"/>
      <c r="RRY359" s="68"/>
      <c r="RRZ359" s="68"/>
      <c r="RSA359" s="68"/>
      <c r="RSB359" s="68"/>
      <c r="RSC359" s="68"/>
      <c r="RSD359" s="68"/>
      <c r="RSE359" s="68"/>
      <c r="RSF359" s="68"/>
      <c r="RSG359" s="68"/>
      <c r="RSH359" s="68"/>
      <c r="RSI359" s="68"/>
      <c r="RSJ359" s="68"/>
      <c r="RSK359" s="68"/>
      <c r="RSL359" s="68"/>
      <c r="RSM359" s="68"/>
      <c r="RSN359" s="68"/>
      <c r="RSO359" s="68"/>
      <c r="RSP359" s="68"/>
      <c r="RSQ359" s="68"/>
      <c r="RSR359" s="68"/>
      <c r="RSS359" s="68"/>
      <c r="RST359" s="68"/>
      <c r="RSU359" s="68"/>
      <c r="RSV359" s="68"/>
      <c r="RSW359" s="68"/>
      <c r="RSX359" s="68"/>
      <c r="RSY359" s="68"/>
      <c r="RSZ359" s="68"/>
      <c r="RTA359" s="68"/>
      <c r="RTB359" s="68"/>
      <c r="RTC359" s="68"/>
      <c r="RTD359" s="68"/>
      <c r="RTE359" s="68"/>
      <c r="RTF359" s="68"/>
      <c r="RTG359" s="68"/>
      <c r="RTH359" s="68"/>
      <c r="RTI359" s="68"/>
      <c r="RTJ359" s="68"/>
      <c r="RTK359" s="68"/>
      <c r="RTL359" s="68"/>
      <c r="RTM359" s="68"/>
      <c r="RTN359" s="68"/>
      <c r="RTO359" s="68"/>
      <c r="RTP359" s="68"/>
      <c r="RTQ359" s="68"/>
      <c r="RTR359" s="68"/>
      <c r="RTS359" s="68"/>
      <c r="RTT359" s="68"/>
      <c r="RTU359" s="68"/>
      <c r="RTV359" s="68"/>
      <c r="RTW359" s="68"/>
      <c r="RTX359" s="68"/>
      <c r="RTY359" s="68"/>
      <c r="RTZ359" s="68"/>
      <c r="RUA359" s="68"/>
      <c r="RUB359" s="68"/>
      <c r="RUC359" s="68"/>
      <c r="RUD359" s="68"/>
      <c r="RUE359" s="68"/>
      <c r="RUF359" s="68"/>
      <c r="RUG359" s="68"/>
      <c r="RUH359" s="68"/>
      <c r="RUI359" s="68"/>
      <c r="RUJ359" s="68"/>
      <c r="RUK359" s="68"/>
      <c r="RUL359" s="68"/>
      <c r="RUM359" s="68"/>
      <c r="RUN359" s="68"/>
      <c r="RUO359" s="68"/>
      <c r="RUP359" s="68"/>
      <c r="RUQ359" s="68"/>
      <c r="RUR359" s="68"/>
      <c r="RUS359" s="68"/>
      <c r="RUT359" s="68"/>
      <c r="RUU359" s="68"/>
      <c r="RUV359" s="68"/>
      <c r="RUW359" s="68"/>
      <c r="RUX359" s="68"/>
      <c r="RUY359" s="68"/>
      <c r="RUZ359" s="68"/>
      <c r="RVA359" s="68"/>
      <c r="RVB359" s="68"/>
      <c r="RVC359" s="68"/>
      <c r="RVD359" s="68"/>
      <c r="RVE359" s="68"/>
      <c r="RVF359" s="68"/>
      <c r="RVG359" s="68"/>
      <c r="RVH359" s="68"/>
      <c r="RVI359" s="68"/>
      <c r="RVJ359" s="68"/>
      <c r="RVK359" s="68"/>
      <c r="RVL359" s="68"/>
      <c r="RVM359" s="68"/>
      <c r="RVN359" s="68"/>
      <c r="RVO359" s="68"/>
      <c r="RVP359" s="68"/>
      <c r="RVQ359" s="68"/>
      <c r="RVR359" s="68"/>
      <c r="RVS359" s="68"/>
      <c r="RVT359" s="68"/>
      <c r="RVU359" s="68"/>
      <c r="RVV359" s="68"/>
      <c r="RVW359" s="68"/>
      <c r="RVX359" s="68"/>
      <c r="RVY359" s="68"/>
      <c r="RVZ359" s="68"/>
      <c r="RWA359" s="68"/>
      <c r="RWB359" s="68"/>
      <c r="RWC359" s="68"/>
      <c r="RWD359" s="68"/>
      <c r="RWE359" s="68"/>
      <c r="RWF359" s="68"/>
      <c r="RWG359" s="68"/>
      <c r="RWH359" s="68"/>
      <c r="RWI359" s="68"/>
      <c r="RWJ359" s="68"/>
      <c r="RWK359" s="68"/>
      <c r="RWL359" s="68"/>
      <c r="RWM359" s="68"/>
      <c r="RWN359" s="68"/>
      <c r="RWO359" s="68"/>
      <c r="RWP359" s="68"/>
      <c r="RWQ359" s="68"/>
      <c r="RWR359" s="68"/>
      <c r="RWS359" s="68"/>
      <c r="RWT359" s="68"/>
      <c r="RWU359" s="68"/>
      <c r="RWV359" s="68"/>
      <c r="RWW359" s="68"/>
      <c r="RWX359" s="68"/>
      <c r="RWY359" s="68"/>
      <c r="RWZ359" s="68"/>
      <c r="RXA359" s="68"/>
      <c r="RXB359" s="68"/>
      <c r="RXC359" s="68"/>
      <c r="RXD359" s="68"/>
      <c r="RXE359" s="68"/>
      <c r="RXF359" s="68"/>
      <c r="RXG359" s="68"/>
      <c r="RXH359" s="68"/>
      <c r="RXI359" s="68"/>
      <c r="RXJ359" s="68"/>
      <c r="RXK359" s="68"/>
      <c r="RXL359" s="68"/>
      <c r="RXM359" s="68"/>
      <c r="RXN359" s="68"/>
      <c r="RXO359" s="68"/>
      <c r="RXP359" s="68"/>
      <c r="RXQ359" s="68"/>
      <c r="RXR359" s="68"/>
      <c r="RXS359" s="68"/>
      <c r="RXT359" s="68"/>
      <c r="RXU359" s="68"/>
      <c r="RXV359" s="68"/>
      <c r="RXW359" s="68"/>
      <c r="RXX359" s="68"/>
      <c r="RXY359" s="68"/>
      <c r="RXZ359" s="68"/>
      <c r="RYA359" s="68"/>
      <c r="RYB359" s="68"/>
      <c r="RYC359" s="68"/>
      <c r="RYD359" s="68"/>
      <c r="RYE359" s="68"/>
      <c r="RYF359" s="68"/>
      <c r="RYG359" s="68"/>
      <c r="RYH359" s="68"/>
      <c r="RYI359" s="68"/>
      <c r="RYJ359" s="68"/>
      <c r="RYK359" s="68"/>
      <c r="RYL359" s="68"/>
      <c r="RYM359" s="68"/>
      <c r="RYN359" s="68"/>
      <c r="RYO359" s="68"/>
      <c r="RYP359" s="68"/>
      <c r="RYQ359" s="68"/>
      <c r="RYR359" s="68"/>
      <c r="RYS359" s="68"/>
      <c r="RYT359" s="68"/>
      <c r="RYU359" s="68"/>
      <c r="RYV359" s="68"/>
      <c r="RYW359" s="68"/>
      <c r="RYX359" s="68"/>
      <c r="RYY359" s="68"/>
      <c r="RYZ359" s="68"/>
      <c r="RZA359" s="68"/>
      <c r="RZB359" s="68"/>
      <c r="RZC359" s="68"/>
      <c r="RZD359" s="68"/>
      <c r="RZE359" s="68"/>
      <c r="RZF359" s="68"/>
      <c r="RZG359" s="68"/>
      <c r="RZH359" s="68"/>
      <c r="RZI359" s="68"/>
      <c r="RZJ359" s="68"/>
      <c r="RZK359" s="68"/>
      <c r="RZL359" s="68"/>
      <c r="RZM359" s="68"/>
      <c r="RZN359" s="68"/>
      <c r="RZO359" s="68"/>
      <c r="RZP359" s="68"/>
      <c r="RZQ359" s="68"/>
      <c r="RZR359" s="68"/>
      <c r="RZS359" s="68"/>
      <c r="RZT359" s="68"/>
      <c r="RZU359" s="68"/>
      <c r="RZV359" s="68"/>
      <c r="RZW359" s="68"/>
      <c r="RZX359" s="68"/>
      <c r="RZY359" s="68"/>
      <c r="RZZ359" s="68"/>
      <c r="SAA359" s="68"/>
      <c r="SAB359" s="68"/>
      <c r="SAC359" s="68"/>
      <c r="SAD359" s="68"/>
      <c r="SAE359" s="68"/>
      <c r="SAF359" s="68"/>
      <c r="SAG359" s="68"/>
      <c r="SAH359" s="68"/>
      <c r="SAI359" s="68"/>
      <c r="SAJ359" s="68"/>
      <c r="SAK359" s="68"/>
      <c r="SAL359" s="68"/>
      <c r="SAM359" s="68"/>
      <c r="SAN359" s="68"/>
      <c r="SAO359" s="68"/>
      <c r="SAP359" s="68"/>
      <c r="SAQ359" s="68"/>
      <c r="SAR359" s="68"/>
      <c r="SAS359" s="68"/>
      <c r="SAT359" s="68"/>
      <c r="SAU359" s="68"/>
      <c r="SAV359" s="68"/>
      <c r="SAW359" s="68"/>
      <c r="SAX359" s="68"/>
      <c r="SAY359" s="68"/>
      <c r="SAZ359" s="68"/>
      <c r="SBA359" s="68"/>
      <c r="SBB359" s="68"/>
      <c r="SBC359" s="68"/>
      <c r="SBD359" s="68"/>
      <c r="SBE359" s="68"/>
      <c r="SBF359" s="68"/>
      <c r="SBG359" s="68"/>
      <c r="SBH359" s="68"/>
      <c r="SBI359" s="68"/>
      <c r="SBJ359" s="68"/>
      <c r="SBK359" s="68"/>
      <c r="SBL359" s="68"/>
      <c r="SBM359" s="68"/>
      <c r="SBN359" s="68"/>
      <c r="SBO359" s="68"/>
      <c r="SBP359" s="68"/>
      <c r="SBQ359" s="68"/>
      <c r="SBR359" s="68"/>
      <c r="SBS359" s="68"/>
      <c r="SBT359" s="68"/>
      <c r="SBU359" s="68"/>
      <c r="SBV359" s="68"/>
      <c r="SBW359" s="68"/>
      <c r="SBX359" s="68"/>
      <c r="SBY359" s="68"/>
      <c r="SBZ359" s="68"/>
      <c r="SCA359" s="68"/>
      <c r="SCB359" s="68"/>
      <c r="SCC359" s="68"/>
      <c r="SCD359" s="68"/>
      <c r="SCE359" s="68"/>
      <c r="SCF359" s="68"/>
      <c r="SCG359" s="68"/>
      <c r="SCH359" s="68"/>
      <c r="SCI359" s="68"/>
      <c r="SCJ359" s="68"/>
      <c r="SCK359" s="68"/>
      <c r="SCL359" s="68"/>
      <c r="SCM359" s="68"/>
      <c r="SCN359" s="68"/>
      <c r="SCO359" s="68"/>
      <c r="SCP359" s="68"/>
      <c r="SCQ359" s="68"/>
      <c r="SCR359" s="68"/>
      <c r="SCS359" s="68"/>
      <c r="SCT359" s="68"/>
      <c r="SCU359" s="68"/>
      <c r="SCV359" s="68"/>
      <c r="SCW359" s="68"/>
      <c r="SCX359" s="68"/>
      <c r="SCY359" s="68"/>
      <c r="SCZ359" s="68"/>
      <c r="SDA359" s="68"/>
      <c r="SDB359" s="68"/>
      <c r="SDC359" s="68"/>
      <c r="SDD359" s="68"/>
      <c r="SDE359" s="68"/>
      <c r="SDF359" s="68"/>
      <c r="SDG359" s="68"/>
      <c r="SDH359" s="68"/>
      <c r="SDI359" s="68"/>
      <c r="SDJ359" s="68"/>
      <c r="SDK359" s="68"/>
      <c r="SDL359" s="68"/>
      <c r="SDM359" s="68"/>
      <c r="SDN359" s="68"/>
      <c r="SDO359" s="68"/>
      <c r="SDP359" s="68"/>
      <c r="SDQ359" s="68"/>
      <c r="SDR359" s="68"/>
      <c r="SDS359" s="68"/>
      <c r="SDT359" s="68"/>
      <c r="SDU359" s="68"/>
      <c r="SDV359" s="68"/>
      <c r="SDW359" s="68"/>
      <c r="SDX359" s="68"/>
      <c r="SDY359" s="68"/>
      <c r="SDZ359" s="68"/>
      <c r="SEA359" s="68"/>
      <c r="SEB359" s="68"/>
      <c r="SEC359" s="68"/>
      <c r="SED359" s="68"/>
      <c r="SEE359" s="68"/>
      <c r="SEF359" s="68"/>
      <c r="SEG359" s="68"/>
      <c r="SEH359" s="68"/>
      <c r="SEI359" s="68"/>
      <c r="SEJ359" s="68"/>
      <c r="SEK359" s="68"/>
      <c r="SEL359" s="68"/>
      <c r="SEM359" s="68"/>
      <c r="SEN359" s="68"/>
      <c r="SEO359" s="68"/>
      <c r="SEP359" s="68"/>
      <c r="SEQ359" s="68"/>
      <c r="SER359" s="68"/>
      <c r="SES359" s="68"/>
      <c r="SET359" s="68"/>
      <c r="SEU359" s="68"/>
      <c r="SEV359" s="68"/>
      <c r="SEW359" s="68"/>
      <c r="SEX359" s="68"/>
      <c r="SEY359" s="68"/>
      <c r="SEZ359" s="68"/>
      <c r="SFA359" s="68"/>
      <c r="SFB359" s="68"/>
      <c r="SFC359" s="68"/>
      <c r="SFD359" s="68"/>
      <c r="SFE359" s="68"/>
      <c r="SFF359" s="68"/>
      <c r="SFG359" s="68"/>
      <c r="SFH359" s="68"/>
      <c r="SFI359" s="68"/>
      <c r="SFJ359" s="68"/>
      <c r="SFK359" s="68"/>
      <c r="SFL359" s="68"/>
      <c r="SFM359" s="68"/>
      <c r="SFN359" s="68"/>
      <c r="SFO359" s="68"/>
      <c r="SFP359" s="68"/>
      <c r="SFQ359" s="68"/>
      <c r="SFR359" s="68"/>
      <c r="SFS359" s="68"/>
      <c r="SFT359" s="68"/>
      <c r="SFU359" s="68"/>
      <c r="SFV359" s="68"/>
      <c r="SFW359" s="68"/>
      <c r="SFX359" s="68"/>
      <c r="SFY359" s="68"/>
      <c r="SFZ359" s="68"/>
      <c r="SGA359" s="68"/>
      <c r="SGB359" s="68"/>
      <c r="SGC359" s="68"/>
      <c r="SGD359" s="68"/>
      <c r="SGE359" s="68"/>
      <c r="SGF359" s="68"/>
      <c r="SGG359" s="68"/>
      <c r="SGH359" s="68"/>
      <c r="SGI359" s="68"/>
      <c r="SGJ359" s="68"/>
      <c r="SGK359" s="68"/>
      <c r="SGL359" s="68"/>
      <c r="SGM359" s="68"/>
      <c r="SGN359" s="68"/>
      <c r="SGO359" s="68"/>
      <c r="SGP359" s="68"/>
      <c r="SGQ359" s="68"/>
      <c r="SGR359" s="68"/>
      <c r="SGS359" s="68"/>
      <c r="SGT359" s="68"/>
      <c r="SGU359" s="68"/>
      <c r="SGV359" s="68"/>
      <c r="SGW359" s="68"/>
      <c r="SGX359" s="68"/>
      <c r="SGY359" s="68"/>
      <c r="SGZ359" s="68"/>
      <c r="SHA359" s="68"/>
      <c r="SHB359" s="68"/>
      <c r="SHC359" s="68"/>
      <c r="SHD359" s="68"/>
      <c r="SHE359" s="68"/>
      <c r="SHF359" s="68"/>
      <c r="SHG359" s="68"/>
      <c r="SHH359" s="68"/>
      <c r="SHI359" s="68"/>
      <c r="SHJ359" s="68"/>
      <c r="SHK359" s="68"/>
      <c r="SHL359" s="68"/>
      <c r="SHM359" s="68"/>
      <c r="SHN359" s="68"/>
      <c r="SHO359" s="68"/>
      <c r="SHP359" s="68"/>
      <c r="SHQ359" s="68"/>
      <c r="SHR359" s="68"/>
      <c r="SHS359" s="68"/>
      <c r="SHT359" s="68"/>
      <c r="SHU359" s="68"/>
      <c r="SHV359" s="68"/>
      <c r="SHW359" s="68"/>
      <c r="SHX359" s="68"/>
      <c r="SHY359" s="68"/>
      <c r="SHZ359" s="68"/>
      <c r="SIA359" s="68"/>
      <c r="SIB359" s="68"/>
      <c r="SIC359" s="68"/>
      <c r="SID359" s="68"/>
      <c r="SIE359" s="68"/>
      <c r="SIF359" s="68"/>
      <c r="SIG359" s="68"/>
      <c r="SIH359" s="68"/>
      <c r="SII359" s="68"/>
      <c r="SIJ359" s="68"/>
      <c r="SIK359" s="68"/>
      <c r="SIL359" s="68"/>
      <c r="SIM359" s="68"/>
      <c r="SIN359" s="68"/>
      <c r="SIO359" s="68"/>
      <c r="SIP359" s="68"/>
      <c r="SIQ359" s="68"/>
      <c r="SIR359" s="68"/>
      <c r="SIS359" s="68"/>
      <c r="SIT359" s="68"/>
      <c r="SIU359" s="68"/>
      <c r="SIV359" s="68"/>
      <c r="SIW359" s="68"/>
      <c r="SIX359" s="68"/>
      <c r="SIY359" s="68"/>
      <c r="SIZ359" s="68"/>
      <c r="SJA359" s="68"/>
      <c r="SJB359" s="68"/>
      <c r="SJC359" s="68"/>
      <c r="SJD359" s="68"/>
      <c r="SJE359" s="68"/>
      <c r="SJF359" s="68"/>
      <c r="SJG359" s="68"/>
      <c r="SJH359" s="68"/>
      <c r="SJI359" s="68"/>
      <c r="SJJ359" s="68"/>
      <c r="SJK359" s="68"/>
      <c r="SJL359" s="68"/>
      <c r="SJM359" s="68"/>
      <c r="SJN359" s="68"/>
      <c r="SJO359" s="68"/>
      <c r="SJP359" s="68"/>
      <c r="SJQ359" s="68"/>
      <c r="SJR359" s="68"/>
      <c r="SJS359" s="68"/>
      <c r="SJT359" s="68"/>
      <c r="SJU359" s="68"/>
      <c r="SJV359" s="68"/>
      <c r="SJW359" s="68"/>
      <c r="SJX359" s="68"/>
      <c r="SJY359" s="68"/>
      <c r="SJZ359" s="68"/>
      <c r="SKA359" s="68"/>
      <c r="SKB359" s="68"/>
      <c r="SKC359" s="68"/>
      <c r="SKD359" s="68"/>
      <c r="SKE359" s="68"/>
      <c r="SKF359" s="68"/>
      <c r="SKG359" s="68"/>
      <c r="SKH359" s="68"/>
      <c r="SKI359" s="68"/>
      <c r="SKJ359" s="68"/>
      <c r="SKK359" s="68"/>
      <c r="SKL359" s="68"/>
      <c r="SKM359" s="68"/>
      <c r="SKN359" s="68"/>
      <c r="SKO359" s="68"/>
      <c r="SKP359" s="68"/>
      <c r="SKQ359" s="68"/>
      <c r="SKR359" s="68"/>
      <c r="SKS359" s="68"/>
      <c r="SKT359" s="68"/>
      <c r="SKU359" s="68"/>
      <c r="SKV359" s="68"/>
      <c r="SKW359" s="68"/>
      <c r="SKX359" s="68"/>
      <c r="SKY359" s="68"/>
      <c r="SKZ359" s="68"/>
      <c r="SLA359" s="68"/>
      <c r="SLB359" s="68"/>
      <c r="SLC359" s="68"/>
      <c r="SLD359" s="68"/>
      <c r="SLE359" s="68"/>
      <c r="SLF359" s="68"/>
      <c r="SLG359" s="68"/>
      <c r="SLH359" s="68"/>
      <c r="SLI359" s="68"/>
      <c r="SLJ359" s="68"/>
      <c r="SLK359" s="68"/>
      <c r="SLL359" s="68"/>
      <c r="SLM359" s="68"/>
      <c r="SLN359" s="68"/>
      <c r="SLO359" s="68"/>
      <c r="SLP359" s="68"/>
      <c r="SLQ359" s="68"/>
      <c r="SLR359" s="68"/>
      <c r="SLS359" s="68"/>
      <c r="SLT359" s="68"/>
      <c r="SLU359" s="68"/>
      <c r="SLV359" s="68"/>
      <c r="SLW359" s="68"/>
      <c r="SLX359" s="68"/>
      <c r="SLY359" s="68"/>
      <c r="SLZ359" s="68"/>
      <c r="SMA359" s="68"/>
      <c r="SMB359" s="68"/>
      <c r="SMC359" s="68"/>
      <c r="SMD359" s="68"/>
      <c r="SME359" s="68"/>
      <c r="SMF359" s="68"/>
      <c r="SMG359" s="68"/>
      <c r="SMH359" s="68"/>
      <c r="SMI359" s="68"/>
      <c r="SMJ359" s="68"/>
      <c r="SMK359" s="68"/>
      <c r="SML359" s="68"/>
      <c r="SMM359" s="68"/>
      <c r="SMN359" s="68"/>
      <c r="SMO359" s="68"/>
      <c r="SMP359" s="68"/>
      <c r="SMQ359" s="68"/>
      <c r="SMR359" s="68"/>
      <c r="SMS359" s="68"/>
      <c r="SMT359" s="68"/>
      <c r="SMU359" s="68"/>
      <c r="SMV359" s="68"/>
      <c r="SMW359" s="68"/>
      <c r="SMX359" s="68"/>
      <c r="SMY359" s="68"/>
      <c r="SMZ359" s="68"/>
      <c r="SNA359" s="68"/>
      <c r="SNB359" s="68"/>
      <c r="SNC359" s="68"/>
      <c r="SND359" s="68"/>
      <c r="SNE359" s="68"/>
      <c r="SNF359" s="68"/>
      <c r="SNG359" s="68"/>
      <c r="SNH359" s="68"/>
      <c r="SNI359" s="68"/>
      <c r="SNJ359" s="68"/>
      <c r="SNK359" s="68"/>
      <c r="SNL359" s="68"/>
      <c r="SNM359" s="68"/>
      <c r="SNN359" s="68"/>
      <c r="SNO359" s="68"/>
      <c r="SNP359" s="68"/>
      <c r="SNQ359" s="68"/>
      <c r="SNR359" s="68"/>
      <c r="SNS359" s="68"/>
      <c r="SNT359" s="68"/>
      <c r="SNU359" s="68"/>
      <c r="SNV359" s="68"/>
      <c r="SNW359" s="68"/>
      <c r="SNX359" s="68"/>
      <c r="SNY359" s="68"/>
      <c r="SNZ359" s="68"/>
      <c r="SOA359" s="68"/>
      <c r="SOB359" s="68"/>
      <c r="SOC359" s="68"/>
      <c r="SOD359" s="68"/>
      <c r="SOE359" s="68"/>
      <c r="SOF359" s="68"/>
      <c r="SOG359" s="68"/>
      <c r="SOH359" s="68"/>
      <c r="SOI359" s="68"/>
      <c r="SOJ359" s="68"/>
      <c r="SOK359" s="68"/>
      <c r="SOL359" s="68"/>
      <c r="SOM359" s="68"/>
      <c r="SON359" s="68"/>
      <c r="SOO359" s="68"/>
      <c r="SOP359" s="68"/>
      <c r="SOQ359" s="68"/>
      <c r="SOR359" s="68"/>
      <c r="SOS359" s="68"/>
      <c r="SOT359" s="68"/>
      <c r="SOU359" s="68"/>
      <c r="SOV359" s="68"/>
      <c r="SOW359" s="68"/>
      <c r="SOX359" s="68"/>
      <c r="SOY359" s="68"/>
      <c r="SOZ359" s="68"/>
      <c r="SPA359" s="68"/>
      <c r="SPB359" s="68"/>
      <c r="SPC359" s="68"/>
      <c r="SPD359" s="68"/>
      <c r="SPE359" s="68"/>
      <c r="SPF359" s="68"/>
      <c r="SPG359" s="68"/>
      <c r="SPH359" s="68"/>
      <c r="SPI359" s="68"/>
      <c r="SPJ359" s="68"/>
      <c r="SPK359" s="68"/>
      <c r="SPL359" s="68"/>
      <c r="SPM359" s="68"/>
      <c r="SPN359" s="68"/>
      <c r="SPO359" s="68"/>
      <c r="SPP359" s="68"/>
      <c r="SPQ359" s="68"/>
      <c r="SPR359" s="68"/>
      <c r="SPS359" s="68"/>
      <c r="SPT359" s="68"/>
      <c r="SPU359" s="68"/>
      <c r="SPV359" s="68"/>
      <c r="SPW359" s="68"/>
      <c r="SPX359" s="68"/>
      <c r="SPY359" s="68"/>
      <c r="SPZ359" s="68"/>
      <c r="SQA359" s="68"/>
      <c r="SQB359" s="68"/>
      <c r="SQC359" s="68"/>
      <c r="SQD359" s="68"/>
      <c r="SQE359" s="68"/>
      <c r="SQF359" s="68"/>
      <c r="SQG359" s="68"/>
      <c r="SQH359" s="68"/>
      <c r="SQI359" s="68"/>
      <c r="SQJ359" s="68"/>
      <c r="SQK359" s="68"/>
      <c r="SQL359" s="68"/>
      <c r="SQM359" s="68"/>
      <c r="SQN359" s="68"/>
      <c r="SQO359" s="68"/>
      <c r="SQP359" s="68"/>
      <c r="SQQ359" s="68"/>
      <c r="SQR359" s="68"/>
      <c r="SQS359" s="68"/>
      <c r="SQT359" s="68"/>
      <c r="SQU359" s="68"/>
      <c r="SQV359" s="68"/>
      <c r="SQW359" s="68"/>
      <c r="SQX359" s="68"/>
      <c r="SQY359" s="68"/>
      <c r="SQZ359" s="68"/>
      <c r="SRA359" s="68"/>
      <c r="SRB359" s="68"/>
      <c r="SRC359" s="68"/>
      <c r="SRD359" s="68"/>
      <c r="SRE359" s="68"/>
      <c r="SRF359" s="68"/>
      <c r="SRG359" s="68"/>
      <c r="SRH359" s="68"/>
      <c r="SRI359" s="68"/>
      <c r="SRJ359" s="68"/>
      <c r="SRK359" s="68"/>
      <c r="SRL359" s="68"/>
      <c r="SRM359" s="68"/>
      <c r="SRN359" s="68"/>
      <c r="SRO359" s="68"/>
      <c r="SRP359" s="68"/>
      <c r="SRQ359" s="68"/>
      <c r="SRR359" s="68"/>
      <c r="SRS359" s="68"/>
      <c r="SRT359" s="68"/>
      <c r="SRU359" s="68"/>
      <c r="SRV359" s="68"/>
      <c r="SRW359" s="68"/>
      <c r="SRX359" s="68"/>
      <c r="SRY359" s="68"/>
      <c r="SRZ359" s="68"/>
      <c r="SSA359" s="68"/>
      <c r="SSB359" s="68"/>
      <c r="SSC359" s="68"/>
      <c r="SSD359" s="68"/>
      <c r="SSE359" s="68"/>
      <c r="SSF359" s="68"/>
      <c r="SSG359" s="68"/>
      <c r="SSH359" s="68"/>
      <c r="SSI359" s="68"/>
      <c r="SSJ359" s="68"/>
      <c r="SSK359" s="68"/>
      <c r="SSL359" s="68"/>
      <c r="SSM359" s="68"/>
      <c r="SSN359" s="68"/>
      <c r="SSO359" s="68"/>
      <c r="SSP359" s="68"/>
      <c r="SSQ359" s="68"/>
      <c r="SSR359" s="68"/>
      <c r="SSS359" s="68"/>
      <c r="SST359" s="68"/>
      <c r="SSU359" s="68"/>
      <c r="SSV359" s="68"/>
      <c r="SSW359" s="68"/>
      <c r="SSX359" s="68"/>
      <c r="SSY359" s="68"/>
      <c r="SSZ359" s="68"/>
      <c r="STA359" s="68"/>
      <c r="STB359" s="68"/>
      <c r="STC359" s="68"/>
      <c r="STD359" s="68"/>
      <c r="STE359" s="68"/>
      <c r="STF359" s="68"/>
      <c r="STG359" s="68"/>
      <c r="STH359" s="68"/>
      <c r="STI359" s="68"/>
      <c r="STJ359" s="68"/>
      <c r="STK359" s="68"/>
      <c r="STL359" s="68"/>
      <c r="STM359" s="68"/>
      <c r="STN359" s="68"/>
      <c r="STO359" s="68"/>
      <c r="STP359" s="68"/>
      <c r="STQ359" s="68"/>
      <c r="STR359" s="68"/>
      <c r="STS359" s="68"/>
      <c r="STT359" s="68"/>
      <c r="STU359" s="68"/>
      <c r="STV359" s="68"/>
      <c r="STW359" s="68"/>
      <c r="STX359" s="68"/>
      <c r="STY359" s="68"/>
      <c r="STZ359" s="68"/>
      <c r="SUA359" s="68"/>
      <c r="SUB359" s="68"/>
      <c r="SUC359" s="68"/>
      <c r="SUD359" s="68"/>
      <c r="SUE359" s="68"/>
      <c r="SUF359" s="68"/>
      <c r="SUG359" s="68"/>
      <c r="SUH359" s="68"/>
      <c r="SUI359" s="68"/>
      <c r="SUJ359" s="68"/>
      <c r="SUK359" s="68"/>
      <c r="SUL359" s="68"/>
      <c r="SUM359" s="68"/>
      <c r="SUN359" s="68"/>
      <c r="SUO359" s="68"/>
      <c r="SUP359" s="68"/>
      <c r="SUQ359" s="68"/>
      <c r="SUR359" s="68"/>
      <c r="SUS359" s="68"/>
      <c r="SUT359" s="68"/>
      <c r="SUU359" s="68"/>
      <c r="SUV359" s="68"/>
      <c r="SUW359" s="68"/>
      <c r="SUX359" s="68"/>
      <c r="SUY359" s="68"/>
      <c r="SUZ359" s="68"/>
      <c r="SVA359" s="68"/>
      <c r="SVB359" s="68"/>
      <c r="SVC359" s="68"/>
      <c r="SVD359" s="68"/>
      <c r="SVE359" s="68"/>
      <c r="SVF359" s="68"/>
      <c r="SVG359" s="68"/>
      <c r="SVH359" s="68"/>
      <c r="SVI359" s="68"/>
      <c r="SVJ359" s="68"/>
      <c r="SVK359" s="68"/>
      <c r="SVL359" s="68"/>
      <c r="SVM359" s="68"/>
      <c r="SVN359" s="68"/>
      <c r="SVO359" s="68"/>
      <c r="SVP359" s="68"/>
      <c r="SVQ359" s="68"/>
      <c r="SVR359" s="68"/>
      <c r="SVS359" s="68"/>
      <c r="SVT359" s="68"/>
      <c r="SVU359" s="68"/>
      <c r="SVV359" s="68"/>
      <c r="SVW359" s="68"/>
      <c r="SVX359" s="68"/>
      <c r="SVY359" s="68"/>
      <c r="SVZ359" s="68"/>
      <c r="SWA359" s="68"/>
      <c r="SWB359" s="68"/>
      <c r="SWC359" s="68"/>
      <c r="SWD359" s="68"/>
      <c r="SWE359" s="68"/>
      <c r="SWF359" s="68"/>
      <c r="SWG359" s="68"/>
      <c r="SWH359" s="68"/>
      <c r="SWI359" s="68"/>
      <c r="SWJ359" s="68"/>
      <c r="SWK359" s="68"/>
      <c r="SWL359" s="68"/>
      <c r="SWM359" s="68"/>
      <c r="SWN359" s="68"/>
      <c r="SWO359" s="68"/>
      <c r="SWP359" s="68"/>
      <c r="SWQ359" s="68"/>
      <c r="SWR359" s="68"/>
      <c r="SWS359" s="68"/>
      <c r="SWT359" s="68"/>
      <c r="SWU359" s="68"/>
      <c r="SWV359" s="68"/>
      <c r="SWW359" s="68"/>
      <c r="SWX359" s="68"/>
      <c r="SWY359" s="68"/>
      <c r="SWZ359" s="68"/>
      <c r="SXA359" s="68"/>
      <c r="SXB359" s="68"/>
      <c r="SXC359" s="68"/>
      <c r="SXD359" s="68"/>
      <c r="SXE359" s="68"/>
      <c r="SXF359" s="68"/>
      <c r="SXG359" s="68"/>
      <c r="SXH359" s="68"/>
      <c r="SXI359" s="68"/>
      <c r="SXJ359" s="68"/>
      <c r="SXK359" s="68"/>
      <c r="SXL359" s="68"/>
      <c r="SXM359" s="68"/>
      <c r="SXN359" s="68"/>
      <c r="SXO359" s="68"/>
      <c r="SXP359" s="68"/>
      <c r="SXQ359" s="68"/>
      <c r="SXR359" s="68"/>
      <c r="SXS359" s="68"/>
      <c r="SXT359" s="68"/>
      <c r="SXU359" s="68"/>
      <c r="SXV359" s="68"/>
      <c r="SXW359" s="68"/>
      <c r="SXX359" s="68"/>
      <c r="SXY359" s="68"/>
      <c r="SXZ359" s="68"/>
      <c r="SYA359" s="68"/>
      <c r="SYB359" s="68"/>
      <c r="SYC359" s="68"/>
      <c r="SYD359" s="68"/>
      <c r="SYE359" s="68"/>
      <c r="SYF359" s="68"/>
      <c r="SYG359" s="68"/>
      <c r="SYH359" s="68"/>
      <c r="SYI359" s="68"/>
      <c r="SYJ359" s="68"/>
      <c r="SYK359" s="68"/>
      <c r="SYL359" s="68"/>
      <c r="SYM359" s="68"/>
      <c r="SYN359" s="68"/>
      <c r="SYO359" s="68"/>
      <c r="SYP359" s="68"/>
      <c r="SYQ359" s="68"/>
      <c r="SYR359" s="68"/>
      <c r="SYS359" s="68"/>
      <c r="SYT359" s="68"/>
      <c r="SYU359" s="68"/>
      <c r="SYV359" s="68"/>
      <c r="SYW359" s="68"/>
      <c r="SYX359" s="68"/>
      <c r="SYY359" s="68"/>
      <c r="SYZ359" s="68"/>
      <c r="SZA359" s="68"/>
      <c r="SZB359" s="68"/>
      <c r="SZC359" s="68"/>
      <c r="SZD359" s="68"/>
      <c r="SZE359" s="68"/>
      <c r="SZF359" s="68"/>
      <c r="SZG359" s="68"/>
      <c r="SZH359" s="68"/>
      <c r="SZI359" s="68"/>
      <c r="SZJ359" s="68"/>
      <c r="SZK359" s="68"/>
      <c r="SZL359" s="68"/>
      <c r="SZM359" s="68"/>
      <c r="SZN359" s="68"/>
      <c r="SZO359" s="68"/>
      <c r="SZP359" s="68"/>
      <c r="SZQ359" s="68"/>
      <c r="SZR359" s="68"/>
      <c r="SZS359" s="68"/>
      <c r="SZT359" s="68"/>
      <c r="SZU359" s="68"/>
      <c r="SZV359" s="68"/>
      <c r="SZW359" s="68"/>
      <c r="SZX359" s="68"/>
      <c r="SZY359" s="68"/>
      <c r="SZZ359" s="68"/>
      <c r="TAA359" s="68"/>
      <c r="TAB359" s="68"/>
      <c r="TAC359" s="68"/>
      <c r="TAD359" s="68"/>
      <c r="TAE359" s="68"/>
      <c r="TAF359" s="68"/>
      <c r="TAG359" s="68"/>
      <c r="TAH359" s="68"/>
      <c r="TAI359" s="68"/>
      <c r="TAJ359" s="68"/>
      <c r="TAK359" s="68"/>
      <c r="TAL359" s="68"/>
      <c r="TAM359" s="68"/>
      <c r="TAN359" s="68"/>
      <c r="TAO359" s="68"/>
      <c r="TAP359" s="68"/>
      <c r="TAQ359" s="68"/>
      <c r="TAR359" s="68"/>
      <c r="TAS359" s="68"/>
      <c r="TAT359" s="68"/>
      <c r="TAU359" s="68"/>
      <c r="TAV359" s="68"/>
      <c r="TAW359" s="68"/>
      <c r="TAX359" s="68"/>
      <c r="TAY359" s="68"/>
      <c r="TAZ359" s="68"/>
      <c r="TBA359" s="68"/>
      <c r="TBB359" s="68"/>
      <c r="TBC359" s="68"/>
      <c r="TBD359" s="68"/>
      <c r="TBE359" s="68"/>
      <c r="TBF359" s="68"/>
      <c r="TBG359" s="68"/>
      <c r="TBH359" s="68"/>
      <c r="TBI359" s="68"/>
      <c r="TBJ359" s="68"/>
      <c r="TBK359" s="68"/>
      <c r="TBL359" s="68"/>
      <c r="TBM359" s="68"/>
      <c r="TBN359" s="68"/>
      <c r="TBO359" s="68"/>
      <c r="TBP359" s="68"/>
      <c r="TBQ359" s="68"/>
      <c r="TBR359" s="68"/>
      <c r="TBS359" s="68"/>
      <c r="TBT359" s="68"/>
      <c r="TBU359" s="68"/>
      <c r="TBV359" s="68"/>
      <c r="TBW359" s="68"/>
      <c r="TBX359" s="68"/>
      <c r="TBY359" s="68"/>
      <c r="TBZ359" s="68"/>
      <c r="TCA359" s="68"/>
      <c r="TCB359" s="68"/>
      <c r="TCC359" s="68"/>
      <c r="TCD359" s="68"/>
      <c r="TCE359" s="68"/>
      <c r="TCF359" s="68"/>
      <c r="TCG359" s="68"/>
      <c r="TCH359" s="68"/>
      <c r="TCI359" s="68"/>
      <c r="TCJ359" s="68"/>
      <c r="TCK359" s="68"/>
      <c r="TCL359" s="68"/>
      <c r="TCM359" s="68"/>
      <c r="TCN359" s="68"/>
      <c r="TCO359" s="68"/>
      <c r="TCP359" s="68"/>
      <c r="TCQ359" s="68"/>
      <c r="TCR359" s="68"/>
      <c r="TCS359" s="68"/>
      <c r="TCT359" s="68"/>
      <c r="TCU359" s="68"/>
      <c r="TCV359" s="68"/>
      <c r="TCW359" s="68"/>
      <c r="TCX359" s="68"/>
      <c r="TCY359" s="68"/>
      <c r="TCZ359" s="68"/>
      <c r="TDA359" s="68"/>
      <c r="TDB359" s="68"/>
      <c r="TDC359" s="68"/>
      <c r="TDD359" s="68"/>
      <c r="TDE359" s="68"/>
      <c r="TDF359" s="68"/>
      <c r="TDG359" s="68"/>
      <c r="TDH359" s="68"/>
      <c r="TDI359" s="68"/>
      <c r="TDJ359" s="68"/>
      <c r="TDK359" s="68"/>
      <c r="TDL359" s="68"/>
      <c r="TDM359" s="68"/>
      <c r="TDN359" s="68"/>
      <c r="TDO359" s="68"/>
      <c r="TDP359" s="68"/>
      <c r="TDQ359" s="68"/>
      <c r="TDR359" s="68"/>
      <c r="TDS359" s="68"/>
      <c r="TDT359" s="68"/>
      <c r="TDU359" s="68"/>
      <c r="TDV359" s="68"/>
      <c r="TDW359" s="68"/>
      <c r="TDX359" s="68"/>
      <c r="TDY359" s="68"/>
      <c r="TDZ359" s="68"/>
      <c r="TEA359" s="68"/>
      <c r="TEB359" s="68"/>
      <c r="TEC359" s="68"/>
      <c r="TED359" s="68"/>
      <c r="TEE359" s="68"/>
      <c r="TEF359" s="68"/>
      <c r="TEG359" s="68"/>
      <c r="TEH359" s="68"/>
      <c r="TEI359" s="68"/>
      <c r="TEJ359" s="68"/>
      <c r="TEK359" s="68"/>
      <c r="TEL359" s="68"/>
      <c r="TEM359" s="68"/>
      <c r="TEN359" s="68"/>
      <c r="TEO359" s="68"/>
      <c r="TEP359" s="68"/>
      <c r="TEQ359" s="68"/>
      <c r="TER359" s="68"/>
      <c r="TES359" s="68"/>
      <c r="TET359" s="68"/>
      <c r="TEU359" s="68"/>
      <c r="TEV359" s="68"/>
      <c r="TEW359" s="68"/>
      <c r="TEX359" s="68"/>
      <c r="TEY359" s="68"/>
      <c r="TEZ359" s="68"/>
      <c r="TFA359" s="68"/>
      <c r="TFB359" s="68"/>
      <c r="TFC359" s="68"/>
      <c r="TFD359" s="68"/>
      <c r="TFE359" s="68"/>
      <c r="TFF359" s="68"/>
      <c r="TFG359" s="68"/>
      <c r="TFH359" s="68"/>
      <c r="TFI359" s="68"/>
      <c r="TFJ359" s="68"/>
      <c r="TFK359" s="68"/>
      <c r="TFL359" s="68"/>
      <c r="TFM359" s="68"/>
      <c r="TFN359" s="68"/>
      <c r="TFO359" s="68"/>
      <c r="TFP359" s="68"/>
      <c r="TFQ359" s="68"/>
      <c r="TFR359" s="68"/>
      <c r="TFS359" s="68"/>
      <c r="TFT359" s="68"/>
      <c r="TFU359" s="68"/>
      <c r="TFV359" s="68"/>
      <c r="TFW359" s="68"/>
      <c r="TFX359" s="68"/>
      <c r="TFY359" s="68"/>
      <c r="TFZ359" s="68"/>
      <c r="TGA359" s="68"/>
      <c r="TGB359" s="68"/>
      <c r="TGC359" s="68"/>
      <c r="TGD359" s="68"/>
      <c r="TGE359" s="68"/>
      <c r="TGF359" s="68"/>
      <c r="TGG359" s="68"/>
      <c r="TGH359" s="68"/>
      <c r="TGI359" s="68"/>
      <c r="TGJ359" s="68"/>
      <c r="TGK359" s="68"/>
      <c r="TGL359" s="68"/>
      <c r="TGM359" s="68"/>
      <c r="TGN359" s="68"/>
      <c r="TGO359" s="68"/>
      <c r="TGP359" s="68"/>
      <c r="TGQ359" s="68"/>
      <c r="TGR359" s="68"/>
      <c r="TGS359" s="68"/>
      <c r="TGT359" s="68"/>
      <c r="TGU359" s="68"/>
      <c r="TGV359" s="68"/>
      <c r="TGW359" s="68"/>
      <c r="TGX359" s="68"/>
      <c r="TGY359" s="68"/>
      <c r="TGZ359" s="68"/>
      <c r="THA359" s="68"/>
      <c r="THB359" s="68"/>
      <c r="THC359" s="68"/>
      <c r="THD359" s="68"/>
      <c r="THE359" s="68"/>
      <c r="THF359" s="68"/>
      <c r="THG359" s="68"/>
      <c r="THH359" s="68"/>
      <c r="THI359" s="68"/>
      <c r="THJ359" s="68"/>
      <c r="THK359" s="68"/>
      <c r="THL359" s="68"/>
      <c r="THM359" s="68"/>
      <c r="THN359" s="68"/>
      <c r="THO359" s="68"/>
      <c r="THP359" s="68"/>
      <c r="THQ359" s="68"/>
      <c r="THR359" s="68"/>
      <c r="THS359" s="68"/>
      <c r="THT359" s="68"/>
      <c r="THU359" s="68"/>
      <c r="THV359" s="68"/>
      <c r="THW359" s="68"/>
      <c r="THX359" s="68"/>
      <c r="THY359" s="68"/>
      <c r="THZ359" s="68"/>
      <c r="TIA359" s="68"/>
      <c r="TIB359" s="68"/>
      <c r="TIC359" s="68"/>
      <c r="TID359" s="68"/>
      <c r="TIE359" s="68"/>
      <c r="TIF359" s="68"/>
      <c r="TIG359" s="68"/>
      <c r="TIH359" s="68"/>
      <c r="TII359" s="68"/>
      <c r="TIJ359" s="68"/>
      <c r="TIK359" s="68"/>
      <c r="TIL359" s="68"/>
      <c r="TIM359" s="68"/>
      <c r="TIN359" s="68"/>
      <c r="TIO359" s="68"/>
      <c r="TIP359" s="68"/>
      <c r="TIQ359" s="68"/>
      <c r="TIR359" s="68"/>
      <c r="TIS359" s="68"/>
      <c r="TIT359" s="68"/>
      <c r="TIU359" s="68"/>
      <c r="TIV359" s="68"/>
      <c r="TIW359" s="68"/>
      <c r="TIX359" s="68"/>
      <c r="TIY359" s="68"/>
      <c r="TIZ359" s="68"/>
      <c r="TJA359" s="68"/>
      <c r="TJB359" s="68"/>
      <c r="TJC359" s="68"/>
      <c r="TJD359" s="68"/>
      <c r="TJE359" s="68"/>
      <c r="TJF359" s="68"/>
      <c r="TJG359" s="68"/>
      <c r="TJH359" s="68"/>
      <c r="TJI359" s="68"/>
      <c r="TJJ359" s="68"/>
      <c r="TJK359" s="68"/>
      <c r="TJL359" s="68"/>
      <c r="TJM359" s="68"/>
      <c r="TJN359" s="68"/>
      <c r="TJO359" s="68"/>
      <c r="TJP359" s="68"/>
      <c r="TJQ359" s="68"/>
      <c r="TJR359" s="68"/>
      <c r="TJS359" s="68"/>
      <c r="TJT359" s="68"/>
      <c r="TJU359" s="68"/>
      <c r="TJV359" s="68"/>
      <c r="TJW359" s="68"/>
      <c r="TJX359" s="68"/>
      <c r="TJY359" s="68"/>
      <c r="TJZ359" s="68"/>
      <c r="TKA359" s="68"/>
      <c r="TKB359" s="68"/>
      <c r="TKC359" s="68"/>
      <c r="TKD359" s="68"/>
      <c r="TKE359" s="68"/>
      <c r="TKF359" s="68"/>
      <c r="TKG359" s="68"/>
      <c r="TKH359" s="68"/>
      <c r="TKI359" s="68"/>
      <c r="TKJ359" s="68"/>
      <c r="TKK359" s="68"/>
      <c r="TKL359" s="68"/>
      <c r="TKM359" s="68"/>
      <c r="TKN359" s="68"/>
      <c r="TKO359" s="68"/>
      <c r="TKP359" s="68"/>
      <c r="TKQ359" s="68"/>
      <c r="TKR359" s="68"/>
      <c r="TKS359" s="68"/>
      <c r="TKT359" s="68"/>
      <c r="TKU359" s="68"/>
      <c r="TKV359" s="68"/>
      <c r="TKW359" s="68"/>
      <c r="TKX359" s="68"/>
      <c r="TKY359" s="68"/>
      <c r="TKZ359" s="68"/>
      <c r="TLA359" s="68"/>
      <c r="TLB359" s="68"/>
      <c r="TLC359" s="68"/>
      <c r="TLD359" s="68"/>
      <c r="TLE359" s="68"/>
      <c r="TLF359" s="68"/>
      <c r="TLG359" s="68"/>
      <c r="TLH359" s="68"/>
      <c r="TLI359" s="68"/>
      <c r="TLJ359" s="68"/>
      <c r="TLK359" s="68"/>
      <c r="TLL359" s="68"/>
      <c r="TLM359" s="68"/>
      <c r="TLN359" s="68"/>
      <c r="TLO359" s="68"/>
      <c r="TLP359" s="68"/>
      <c r="TLQ359" s="68"/>
      <c r="TLR359" s="68"/>
      <c r="TLS359" s="68"/>
      <c r="TLT359" s="68"/>
      <c r="TLU359" s="68"/>
      <c r="TLV359" s="68"/>
      <c r="TLW359" s="68"/>
      <c r="TLX359" s="68"/>
      <c r="TLY359" s="68"/>
      <c r="TLZ359" s="68"/>
      <c r="TMA359" s="68"/>
      <c r="TMB359" s="68"/>
      <c r="TMC359" s="68"/>
      <c r="TMD359" s="68"/>
      <c r="TME359" s="68"/>
      <c r="TMF359" s="68"/>
      <c r="TMG359" s="68"/>
      <c r="TMH359" s="68"/>
      <c r="TMI359" s="68"/>
      <c r="TMJ359" s="68"/>
      <c r="TMK359" s="68"/>
      <c r="TML359" s="68"/>
      <c r="TMM359" s="68"/>
      <c r="TMN359" s="68"/>
      <c r="TMO359" s="68"/>
      <c r="TMP359" s="68"/>
      <c r="TMQ359" s="68"/>
      <c r="TMR359" s="68"/>
      <c r="TMS359" s="68"/>
      <c r="TMT359" s="68"/>
      <c r="TMU359" s="68"/>
      <c r="TMV359" s="68"/>
      <c r="TMW359" s="68"/>
      <c r="TMX359" s="68"/>
      <c r="TMY359" s="68"/>
      <c r="TMZ359" s="68"/>
      <c r="TNA359" s="68"/>
      <c r="TNB359" s="68"/>
      <c r="TNC359" s="68"/>
      <c r="TND359" s="68"/>
      <c r="TNE359" s="68"/>
      <c r="TNF359" s="68"/>
      <c r="TNG359" s="68"/>
      <c r="TNH359" s="68"/>
      <c r="TNI359" s="68"/>
      <c r="TNJ359" s="68"/>
      <c r="TNK359" s="68"/>
      <c r="TNL359" s="68"/>
      <c r="TNM359" s="68"/>
      <c r="TNN359" s="68"/>
      <c r="TNO359" s="68"/>
      <c r="TNP359" s="68"/>
      <c r="TNQ359" s="68"/>
      <c r="TNR359" s="68"/>
      <c r="TNS359" s="68"/>
      <c r="TNT359" s="68"/>
      <c r="TNU359" s="68"/>
      <c r="TNV359" s="68"/>
      <c r="TNW359" s="68"/>
      <c r="TNX359" s="68"/>
      <c r="TNY359" s="68"/>
      <c r="TNZ359" s="68"/>
      <c r="TOA359" s="68"/>
      <c r="TOB359" s="68"/>
      <c r="TOC359" s="68"/>
      <c r="TOD359" s="68"/>
      <c r="TOE359" s="68"/>
      <c r="TOF359" s="68"/>
      <c r="TOG359" s="68"/>
      <c r="TOH359" s="68"/>
      <c r="TOI359" s="68"/>
      <c r="TOJ359" s="68"/>
      <c r="TOK359" s="68"/>
      <c r="TOL359" s="68"/>
      <c r="TOM359" s="68"/>
      <c r="TON359" s="68"/>
      <c r="TOO359" s="68"/>
      <c r="TOP359" s="68"/>
      <c r="TOQ359" s="68"/>
      <c r="TOR359" s="68"/>
      <c r="TOS359" s="68"/>
      <c r="TOT359" s="68"/>
      <c r="TOU359" s="68"/>
      <c r="TOV359" s="68"/>
      <c r="TOW359" s="68"/>
      <c r="TOX359" s="68"/>
      <c r="TOY359" s="68"/>
      <c r="TOZ359" s="68"/>
      <c r="TPA359" s="68"/>
      <c r="TPB359" s="68"/>
      <c r="TPC359" s="68"/>
      <c r="TPD359" s="68"/>
      <c r="TPE359" s="68"/>
      <c r="TPF359" s="68"/>
      <c r="TPG359" s="68"/>
      <c r="TPH359" s="68"/>
      <c r="TPI359" s="68"/>
      <c r="TPJ359" s="68"/>
      <c r="TPK359" s="68"/>
      <c r="TPL359" s="68"/>
      <c r="TPM359" s="68"/>
      <c r="TPN359" s="68"/>
      <c r="TPO359" s="68"/>
      <c r="TPP359" s="68"/>
      <c r="TPQ359" s="68"/>
      <c r="TPR359" s="68"/>
      <c r="TPS359" s="68"/>
      <c r="TPT359" s="68"/>
      <c r="TPU359" s="68"/>
      <c r="TPV359" s="68"/>
      <c r="TPW359" s="68"/>
      <c r="TPX359" s="68"/>
      <c r="TPY359" s="68"/>
      <c r="TPZ359" s="68"/>
      <c r="TQA359" s="68"/>
      <c r="TQB359" s="68"/>
      <c r="TQC359" s="68"/>
      <c r="TQD359" s="68"/>
      <c r="TQE359" s="68"/>
      <c r="TQF359" s="68"/>
      <c r="TQG359" s="68"/>
      <c r="TQH359" s="68"/>
      <c r="TQI359" s="68"/>
      <c r="TQJ359" s="68"/>
      <c r="TQK359" s="68"/>
      <c r="TQL359" s="68"/>
      <c r="TQM359" s="68"/>
      <c r="TQN359" s="68"/>
      <c r="TQO359" s="68"/>
      <c r="TQP359" s="68"/>
      <c r="TQQ359" s="68"/>
      <c r="TQR359" s="68"/>
      <c r="TQS359" s="68"/>
      <c r="TQT359" s="68"/>
      <c r="TQU359" s="68"/>
      <c r="TQV359" s="68"/>
      <c r="TQW359" s="68"/>
      <c r="TQX359" s="68"/>
      <c r="TQY359" s="68"/>
      <c r="TQZ359" s="68"/>
      <c r="TRA359" s="68"/>
      <c r="TRB359" s="68"/>
      <c r="TRC359" s="68"/>
      <c r="TRD359" s="68"/>
      <c r="TRE359" s="68"/>
      <c r="TRF359" s="68"/>
      <c r="TRG359" s="68"/>
      <c r="TRH359" s="68"/>
      <c r="TRI359" s="68"/>
      <c r="TRJ359" s="68"/>
      <c r="TRK359" s="68"/>
      <c r="TRL359" s="68"/>
      <c r="TRM359" s="68"/>
      <c r="TRN359" s="68"/>
      <c r="TRO359" s="68"/>
      <c r="TRP359" s="68"/>
      <c r="TRQ359" s="68"/>
      <c r="TRR359" s="68"/>
      <c r="TRS359" s="68"/>
      <c r="TRT359" s="68"/>
      <c r="TRU359" s="68"/>
      <c r="TRV359" s="68"/>
      <c r="TRW359" s="68"/>
      <c r="TRX359" s="68"/>
      <c r="TRY359" s="68"/>
      <c r="TRZ359" s="68"/>
      <c r="TSA359" s="68"/>
      <c r="TSB359" s="68"/>
      <c r="TSC359" s="68"/>
      <c r="TSD359" s="68"/>
      <c r="TSE359" s="68"/>
      <c r="TSF359" s="68"/>
      <c r="TSG359" s="68"/>
      <c r="TSH359" s="68"/>
      <c r="TSI359" s="68"/>
      <c r="TSJ359" s="68"/>
      <c r="TSK359" s="68"/>
      <c r="TSL359" s="68"/>
      <c r="TSM359" s="68"/>
      <c r="TSN359" s="68"/>
      <c r="TSO359" s="68"/>
      <c r="TSP359" s="68"/>
      <c r="TSQ359" s="68"/>
      <c r="TSR359" s="68"/>
      <c r="TSS359" s="68"/>
      <c r="TST359" s="68"/>
      <c r="TSU359" s="68"/>
      <c r="TSV359" s="68"/>
      <c r="TSW359" s="68"/>
      <c r="TSX359" s="68"/>
      <c r="TSY359" s="68"/>
      <c r="TSZ359" s="68"/>
      <c r="TTA359" s="68"/>
      <c r="TTB359" s="68"/>
      <c r="TTC359" s="68"/>
      <c r="TTD359" s="68"/>
      <c r="TTE359" s="68"/>
      <c r="TTF359" s="68"/>
      <c r="TTG359" s="68"/>
      <c r="TTH359" s="68"/>
      <c r="TTI359" s="68"/>
      <c r="TTJ359" s="68"/>
      <c r="TTK359" s="68"/>
      <c r="TTL359" s="68"/>
      <c r="TTM359" s="68"/>
      <c r="TTN359" s="68"/>
      <c r="TTO359" s="68"/>
      <c r="TTP359" s="68"/>
      <c r="TTQ359" s="68"/>
      <c r="TTR359" s="68"/>
      <c r="TTS359" s="68"/>
      <c r="TTT359" s="68"/>
      <c r="TTU359" s="68"/>
      <c r="TTV359" s="68"/>
      <c r="TTW359" s="68"/>
      <c r="TTX359" s="68"/>
      <c r="TTY359" s="68"/>
      <c r="TTZ359" s="68"/>
      <c r="TUA359" s="68"/>
      <c r="TUB359" s="68"/>
      <c r="TUC359" s="68"/>
      <c r="TUD359" s="68"/>
      <c r="TUE359" s="68"/>
      <c r="TUF359" s="68"/>
      <c r="TUG359" s="68"/>
      <c r="TUH359" s="68"/>
      <c r="TUI359" s="68"/>
      <c r="TUJ359" s="68"/>
      <c r="TUK359" s="68"/>
      <c r="TUL359" s="68"/>
      <c r="TUM359" s="68"/>
      <c r="TUN359" s="68"/>
      <c r="TUO359" s="68"/>
      <c r="TUP359" s="68"/>
      <c r="TUQ359" s="68"/>
      <c r="TUR359" s="68"/>
      <c r="TUS359" s="68"/>
      <c r="TUT359" s="68"/>
      <c r="TUU359" s="68"/>
      <c r="TUV359" s="68"/>
      <c r="TUW359" s="68"/>
      <c r="TUX359" s="68"/>
      <c r="TUY359" s="68"/>
      <c r="TUZ359" s="68"/>
      <c r="TVA359" s="68"/>
      <c r="TVB359" s="68"/>
      <c r="TVC359" s="68"/>
      <c r="TVD359" s="68"/>
      <c r="TVE359" s="68"/>
      <c r="TVF359" s="68"/>
      <c r="TVG359" s="68"/>
      <c r="TVH359" s="68"/>
      <c r="TVI359" s="68"/>
      <c r="TVJ359" s="68"/>
      <c r="TVK359" s="68"/>
      <c r="TVL359" s="68"/>
      <c r="TVM359" s="68"/>
      <c r="TVN359" s="68"/>
      <c r="TVO359" s="68"/>
      <c r="TVP359" s="68"/>
      <c r="TVQ359" s="68"/>
      <c r="TVR359" s="68"/>
      <c r="TVS359" s="68"/>
      <c r="TVT359" s="68"/>
      <c r="TVU359" s="68"/>
      <c r="TVV359" s="68"/>
      <c r="TVW359" s="68"/>
      <c r="TVX359" s="68"/>
      <c r="TVY359" s="68"/>
      <c r="TVZ359" s="68"/>
      <c r="TWA359" s="68"/>
      <c r="TWB359" s="68"/>
      <c r="TWC359" s="68"/>
      <c r="TWD359" s="68"/>
      <c r="TWE359" s="68"/>
      <c r="TWF359" s="68"/>
      <c r="TWG359" s="68"/>
      <c r="TWH359" s="68"/>
      <c r="TWI359" s="68"/>
      <c r="TWJ359" s="68"/>
      <c r="TWK359" s="68"/>
      <c r="TWL359" s="68"/>
      <c r="TWM359" s="68"/>
      <c r="TWN359" s="68"/>
      <c r="TWO359" s="68"/>
      <c r="TWP359" s="68"/>
      <c r="TWQ359" s="68"/>
      <c r="TWR359" s="68"/>
      <c r="TWS359" s="68"/>
      <c r="TWT359" s="68"/>
      <c r="TWU359" s="68"/>
      <c r="TWV359" s="68"/>
      <c r="TWW359" s="68"/>
      <c r="TWX359" s="68"/>
      <c r="TWY359" s="68"/>
      <c r="TWZ359" s="68"/>
      <c r="TXA359" s="68"/>
      <c r="TXB359" s="68"/>
      <c r="TXC359" s="68"/>
      <c r="TXD359" s="68"/>
      <c r="TXE359" s="68"/>
      <c r="TXF359" s="68"/>
      <c r="TXG359" s="68"/>
      <c r="TXH359" s="68"/>
      <c r="TXI359" s="68"/>
      <c r="TXJ359" s="68"/>
      <c r="TXK359" s="68"/>
      <c r="TXL359" s="68"/>
      <c r="TXM359" s="68"/>
      <c r="TXN359" s="68"/>
      <c r="TXO359" s="68"/>
      <c r="TXP359" s="68"/>
      <c r="TXQ359" s="68"/>
      <c r="TXR359" s="68"/>
      <c r="TXS359" s="68"/>
      <c r="TXT359" s="68"/>
      <c r="TXU359" s="68"/>
      <c r="TXV359" s="68"/>
      <c r="TXW359" s="68"/>
      <c r="TXX359" s="68"/>
      <c r="TXY359" s="68"/>
      <c r="TXZ359" s="68"/>
      <c r="TYA359" s="68"/>
      <c r="TYB359" s="68"/>
      <c r="TYC359" s="68"/>
      <c r="TYD359" s="68"/>
      <c r="TYE359" s="68"/>
      <c r="TYF359" s="68"/>
      <c r="TYG359" s="68"/>
      <c r="TYH359" s="68"/>
      <c r="TYI359" s="68"/>
      <c r="TYJ359" s="68"/>
      <c r="TYK359" s="68"/>
      <c r="TYL359" s="68"/>
      <c r="TYM359" s="68"/>
      <c r="TYN359" s="68"/>
      <c r="TYO359" s="68"/>
      <c r="TYP359" s="68"/>
      <c r="TYQ359" s="68"/>
      <c r="TYR359" s="68"/>
      <c r="TYS359" s="68"/>
      <c r="TYT359" s="68"/>
      <c r="TYU359" s="68"/>
      <c r="TYV359" s="68"/>
      <c r="TYW359" s="68"/>
      <c r="TYX359" s="68"/>
      <c r="TYY359" s="68"/>
      <c r="TYZ359" s="68"/>
      <c r="TZA359" s="68"/>
      <c r="TZB359" s="68"/>
      <c r="TZC359" s="68"/>
      <c r="TZD359" s="68"/>
      <c r="TZE359" s="68"/>
      <c r="TZF359" s="68"/>
      <c r="TZG359" s="68"/>
      <c r="TZH359" s="68"/>
      <c r="TZI359" s="68"/>
      <c r="TZJ359" s="68"/>
      <c r="TZK359" s="68"/>
      <c r="TZL359" s="68"/>
      <c r="TZM359" s="68"/>
      <c r="TZN359" s="68"/>
      <c r="TZO359" s="68"/>
      <c r="TZP359" s="68"/>
      <c r="TZQ359" s="68"/>
      <c r="TZR359" s="68"/>
      <c r="TZS359" s="68"/>
      <c r="TZT359" s="68"/>
      <c r="TZU359" s="68"/>
      <c r="TZV359" s="68"/>
      <c r="TZW359" s="68"/>
      <c r="TZX359" s="68"/>
      <c r="TZY359" s="68"/>
      <c r="TZZ359" s="68"/>
      <c r="UAA359" s="68"/>
      <c r="UAB359" s="68"/>
      <c r="UAC359" s="68"/>
      <c r="UAD359" s="68"/>
      <c r="UAE359" s="68"/>
      <c r="UAF359" s="68"/>
      <c r="UAG359" s="68"/>
      <c r="UAH359" s="68"/>
      <c r="UAI359" s="68"/>
      <c r="UAJ359" s="68"/>
      <c r="UAK359" s="68"/>
      <c r="UAL359" s="68"/>
      <c r="UAM359" s="68"/>
      <c r="UAN359" s="68"/>
      <c r="UAO359" s="68"/>
      <c r="UAP359" s="68"/>
      <c r="UAQ359" s="68"/>
      <c r="UAR359" s="68"/>
      <c r="UAS359" s="68"/>
      <c r="UAT359" s="68"/>
      <c r="UAU359" s="68"/>
      <c r="UAV359" s="68"/>
      <c r="UAW359" s="68"/>
      <c r="UAX359" s="68"/>
      <c r="UAY359" s="68"/>
      <c r="UAZ359" s="68"/>
      <c r="UBA359" s="68"/>
      <c r="UBB359" s="68"/>
      <c r="UBC359" s="68"/>
      <c r="UBD359" s="68"/>
      <c r="UBE359" s="68"/>
      <c r="UBF359" s="68"/>
      <c r="UBG359" s="68"/>
      <c r="UBH359" s="68"/>
      <c r="UBI359" s="68"/>
      <c r="UBJ359" s="68"/>
      <c r="UBK359" s="68"/>
      <c r="UBL359" s="68"/>
      <c r="UBM359" s="68"/>
      <c r="UBN359" s="68"/>
      <c r="UBO359" s="68"/>
      <c r="UBP359" s="68"/>
      <c r="UBQ359" s="68"/>
      <c r="UBR359" s="68"/>
      <c r="UBS359" s="68"/>
      <c r="UBT359" s="68"/>
      <c r="UBU359" s="68"/>
      <c r="UBV359" s="68"/>
      <c r="UBW359" s="68"/>
      <c r="UBX359" s="68"/>
      <c r="UBY359" s="68"/>
      <c r="UBZ359" s="68"/>
      <c r="UCA359" s="68"/>
      <c r="UCB359" s="68"/>
      <c r="UCC359" s="68"/>
      <c r="UCD359" s="68"/>
      <c r="UCE359" s="68"/>
      <c r="UCF359" s="68"/>
      <c r="UCG359" s="68"/>
      <c r="UCH359" s="68"/>
      <c r="UCI359" s="68"/>
      <c r="UCJ359" s="68"/>
      <c r="UCK359" s="68"/>
      <c r="UCL359" s="68"/>
      <c r="UCM359" s="68"/>
      <c r="UCN359" s="68"/>
      <c r="UCO359" s="68"/>
      <c r="UCP359" s="68"/>
      <c r="UCQ359" s="68"/>
      <c r="UCR359" s="68"/>
      <c r="UCS359" s="68"/>
      <c r="UCT359" s="68"/>
      <c r="UCU359" s="68"/>
      <c r="UCV359" s="68"/>
      <c r="UCW359" s="68"/>
      <c r="UCX359" s="68"/>
      <c r="UCY359" s="68"/>
      <c r="UCZ359" s="68"/>
      <c r="UDA359" s="68"/>
      <c r="UDB359" s="68"/>
      <c r="UDC359" s="68"/>
      <c r="UDD359" s="68"/>
      <c r="UDE359" s="68"/>
      <c r="UDF359" s="68"/>
      <c r="UDG359" s="68"/>
      <c r="UDH359" s="68"/>
      <c r="UDI359" s="68"/>
      <c r="UDJ359" s="68"/>
      <c r="UDK359" s="68"/>
      <c r="UDL359" s="68"/>
      <c r="UDM359" s="68"/>
      <c r="UDN359" s="68"/>
      <c r="UDO359" s="68"/>
      <c r="UDP359" s="68"/>
      <c r="UDQ359" s="68"/>
      <c r="UDR359" s="68"/>
      <c r="UDS359" s="68"/>
      <c r="UDT359" s="68"/>
      <c r="UDU359" s="68"/>
      <c r="UDV359" s="68"/>
      <c r="UDW359" s="68"/>
      <c r="UDX359" s="68"/>
      <c r="UDY359" s="68"/>
      <c r="UDZ359" s="68"/>
      <c r="UEA359" s="68"/>
      <c r="UEB359" s="68"/>
      <c r="UEC359" s="68"/>
      <c r="UED359" s="68"/>
      <c r="UEE359" s="68"/>
      <c r="UEF359" s="68"/>
      <c r="UEG359" s="68"/>
      <c r="UEH359" s="68"/>
      <c r="UEI359" s="68"/>
      <c r="UEJ359" s="68"/>
      <c r="UEK359" s="68"/>
      <c r="UEL359" s="68"/>
      <c r="UEM359" s="68"/>
      <c r="UEN359" s="68"/>
      <c r="UEO359" s="68"/>
      <c r="UEP359" s="68"/>
      <c r="UEQ359" s="68"/>
      <c r="UER359" s="68"/>
      <c r="UES359" s="68"/>
      <c r="UET359" s="68"/>
      <c r="UEU359" s="68"/>
      <c r="UEV359" s="68"/>
      <c r="UEW359" s="68"/>
      <c r="UEX359" s="68"/>
      <c r="UEY359" s="68"/>
      <c r="UEZ359" s="68"/>
      <c r="UFA359" s="68"/>
      <c r="UFB359" s="68"/>
      <c r="UFC359" s="68"/>
      <c r="UFD359" s="68"/>
      <c r="UFE359" s="68"/>
      <c r="UFF359" s="68"/>
      <c r="UFG359" s="68"/>
      <c r="UFH359" s="68"/>
      <c r="UFI359" s="68"/>
      <c r="UFJ359" s="68"/>
      <c r="UFK359" s="68"/>
      <c r="UFL359" s="68"/>
      <c r="UFM359" s="68"/>
      <c r="UFN359" s="68"/>
      <c r="UFO359" s="68"/>
      <c r="UFP359" s="68"/>
      <c r="UFQ359" s="68"/>
      <c r="UFR359" s="68"/>
      <c r="UFS359" s="68"/>
      <c r="UFT359" s="68"/>
      <c r="UFU359" s="68"/>
      <c r="UFV359" s="68"/>
      <c r="UFW359" s="68"/>
      <c r="UFX359" s="68"/>
      <c r="UFY359" s="68"/>
      <c r="UFZ359" s="68"/>
      <c r="UGA359" s="68"/>
      <c r="UGB359" s="68"/>
      <c r="UGC359" s="68"/>
      <c r="UGD359" s="68"/>
      <c r="UGE359" s="68"/>
      <c r="UGF359" s="68"/>
      <c r="UGG359" s="68"/>
      <c r="UGH359" s="68"/>
      <c r="UGI359" s="68"/>
      <c r="UGJ359" s="68"/>
      <c r="UGK359" s="68"/>
      <c r="UGL359" s="68"/>
      <c r="UGM359" s="68"/>
      <c r="UGN359" s="68"/>
      <c r="UGO359" s="68"/>
      <c r="UGP359" s="68"/>
      <c r="UGQ359" s="68"/>
      <c r="UGR359" s="68"/>
      <c r="UGS359" s="68"/>
      <c r="UGT359" s="68"/>
      <c r="UGU359" s="68"/>
      <c r="UGV359" s="68"/>
      <c r="UGW359" s="68"/>
      <c r="UGX359" s="68"/>
      <c r="UGY359" s="68"/>
      <c r="UGZ359" s="68"/>
      <c r="UHA359" s="68"/>
      <c r="UHB359" s="68"/>
      <c r="UHC359" s="68"/>
      <c r="UHD359" s="68"/>
      <c r="UHE359" s="68"/>
      <c r="UHF359" s="68"/>
      <c r="UHG359" s="68"/>
      <c r="UHH359" s="68"/>
      <c r="UHI359" s="68"/>
      <c r="UHJ359" s="68"/>
      <c r="UHK359" s="68"/>
      <c r="UHL359" s="68"/>
      <c r="UHM359" s="68"/>
      <c r="UHN359" s="68"/>
      <c r="UHO359" s="68"/>
      <c r="UHP359" s="68"/>
      <c r="UHQ359" s="68"/>
      <c r="UHR359" s="68"/>
      <c r="UHS359" s="68"/>
      <c r="UHT359" s="68"/>
      <c r="UHU359" s="68"/>
      <c r="UHV359" s="68"/>
      <c r="UHW359" s="68"/>
      <c r="UHX359" s="68"/>
      <c r="UHY359" s="68"/>
      <c r="UHZ359" s="68"/>
      <c r="UIA359" s="68"/>
      <c r="UIB359" s="68"/>
      <c r="UIC359" s="68"/>
      <c r="UID359" s="68"/>
      <c r="UIE359" s="68"/>
      <c r="UIF359" s="68"/>
      <c r="UIG359" s="68"/>
      <c r="UIH359" s="68"/>
      <c r="UII359" s="68"/>
      <c r="UIJ359" s="68"/>
      <c r="UIK359" s="68"/>
      <c r="UIL359" s="68"/>
      <c r="UIM359" s="68"/>
      <c r="UIN359" s="68"/>
      <c r="UIO359" s="68"/>
      <c r="UIP359" s="68"/>
      <c r="UIQ359" s="68"/>
      <c r="UIR359" s="68"/>
      <c r="UIS359" s="68"/>
      <c r="UIT359" s="68"/>
      <c r="UIU359" s="68"/>
      <c r="UIV359" s="68"/>
      <c r="UIW359" s="68"/>
      <c r="UIX359" s="68"/>
      <c r="UIY359" s="68"/>
      <c r="UIZ359" s="68"/>
      <c r="UJA359" s="68"/>
      <c r="UJB359" s="68"/>
      <c r="UJC359" s="68"/>
      <c r="UJD359" s="68"/>
      <c r="UJE359" s="68"/>
      <c r="UJF359" s="68"/>
      <c r="UJG359" s="68"/>
      <c r="UJH359" s="68"/>
      <c r="UJI359" s="68"/>
      <c r="UJJ359" s="68"/>
      <c r="UJK359" s="68"/>
      <c r="UJL359" s="68"/>
      <c r="UJM359" s="68"/>
      <c r="UJN359" s="68"/>
      <c r="UJO359" s="68"/>
      <c r="UJP359" s="68"/>
      <c r="UJQ359" s="68"/>
      <c r="UJR359" s="68"/>
      <c r="UJS359" s="68"/>
      <c r="UJT359" s="68"/>
      <c r="UJU359" s="68"/>
      <c r="UJV359" s="68"/>
      <c r="UJW359" s="68"/>
      <c r="UJX359" s="68"/>
      <c r="UJY359" s="68"/>
      <c r="UJZ359" s="68"/>
      <c r="UKA359" s="68"/>
      <c r="UKB359" s="68"/>
      <c r="UKC359" s="68"/>
      <c r="UKD359" s="68"/>
      <c r="UKE359" s="68"/>
      <c r="UKF359" s="68"/>
      <c r="UKG359" s="68"/>
      <c r="UKH359" s="68"/>
      <c r="UKI359" s="68"/>
      <c r="UKJ359" s="68"/>
      <c r="UKK359" s="68"/>
      <c r="UKL359" s="68"/>
      <c r="UKM359" s="68"/>
      <c r="UKN359" s="68"/>
      <c r="UKO359" s="68"/>
      <c r="UKP359" s="68"/>
      <c r="UKQ359" s="68"/>
      <c r="UKR359" s="68"/>
      <c r="UKS359" s="68"/>
      <c r="UKT359" s="68"/>
      <c r="UKU359" s="68"/>
      <c r="UKV359" s="68"/>
      <c r="UKW359" s="68"/>
      <c r="UKX359" s="68"/>
      <c r="UKY359" s="68"/>
      <c r="UKZ359" s="68"/>
      <c r="ULA359" s="68"/>
      <c r="ULB359" s="68"/>
      <c r="ULC359" s="68"/>
      <c r="ULD359" s="68"/>
      <c r="ULE359" s="68"/>
      <c r="ULF359" s="68"/>
      <c r="ULG359" s="68"/>
      <c r="ULH359" s="68"/>
      <c r="ULI359" s="68"/>
      <c r="ULJ359" s="68"/>
      <c r="ULK359" s="68"/>
      <c r="ULL359" s="68"/>
      <c r="ULM359" s="68"/>
      <c r="ULN359" s="68"/>
      <c r="ULO359" s="68"/>
      <c r="ULP359" s="68"/>
      <c r="ULQ359" s="68"/>
      <c r="ULR359" s="68"/>
      <c r="ULS359" s="68"/>
      <c r="ULT359" s="68"/>
      <c r="ULU359" s="68"/>
      <c r="ULV359" s="68"/>
      <c r="ULW359" s="68"/>
      <c r="ULX359" s="68"/>
      <c r="ULY359" s="68"/>
      <c r="ULZ359" s="68"/>
      <c r="UMA359" s="68"/>
      <c r="UMB359" s="68"/>
      <c r="UMC359" s="68"/>
      <c r="UMD359" s="68"/>
      <c r="UME359" s="68"/>
      <c r="UMF359" s="68"/>
      <c r="UMG359" s="68"/>
      <c r="UMH359" s="68"/>
      <c r="UMI359" s="68"/>
      <c r="UMJ359" s="68"/>
      <c r="UMK359" s="68"/>
      <c r="UML359" s="68"/>
      <c r="UMM359" s="68"/>
      <c r="UMN359" s="68"/>
      <c r="UMO359" s="68"/>
      <c r="UMP359" s="68"/>
      <c r="UMQ359" s="68"/>
      <c r="UMR359" s="68"/>
      <c r="UMS359" s="68"/>
      <c r="UMT359" s="68"/>
      <c r="UMU359" s="68"/>
      <c r="UMV359" s="68"/>
      <c r="UMW359" s="68"/>
      <c r="UMX359" s="68"/>
      <c r="UMY359" s="68"/>
      <c r="UMZ359" s="68"/>
      <c r="UNA359" s="68"/>
      <c r="UNB359" s="68"/>
      <c r="UNC359" s="68"/>
      <c r="UND359" s="68"/>
      <c r="UNE359" s="68"/>
      <c r="UNF359" s="68"/>
      <c r="UNG359" s="68"/>
      <c r="UNH359" s="68"/>
      <c r="UNI359" s="68"/>
      <c r="UNJ359" s="68"/>
      <c r="UNK359" s="68"/>
      <c r="UNL359" s="68"/>
      <c r="UNM359" s="68"/>
      <c r="UNN359" s="68"/>
      <c r="UNO359" s="68"/>
      <c r="UNP359" s="68"/>
      <c r="UNQ359" s="68"/>
      <c r="UNR359" s="68"/>
      <c r="UNS359" s="68"/>
      <c r="UNT359" s="68"/>
      <c r="UNU359" s="68"/>
      <c r="UNV359" s="68"/>
      <c r="UNW359" s="68"/>
      <c r="UNX359" s="68"/>
      <c r="UNY359" s="68"/>
      <c r="UNZ359" s="68"/>
      <c r="UOA359" s="68"/>
      <c r="UOB359" s="68"/>
      <c r="UOC359" s="68"/>
      <c r="UOD359" s="68"/>
      <c r="UOE359" s="68"/>
      <c r="UOF359" s="68"/>
      <c r="UOG359" s="68"/>
      <c r="UOH359" s="68"/>
      <c r="UOI359" s="68"/>
      <c r="UOJ359" s="68"/>
      <c r="UOK359" s="68"/>
      <c r="UOL359" s="68"/>
      <c r="UOM359" s="68"/>
      <c r="UON359" s="68"/>
      <c r="UOO359" s="68"/>
      <c r="UOP359" s="68"/>
      <c r="UOQ359" s="68"/>
      <c r="UOR359" s="68"/>
      <c r="UOS359" s="68"/>
      <c r="UOT359" s="68"/>
      <c r="UOU359" s="68"/>
      <c r="UOV359" s="68"/>
      <c r="UOW359" s="68"/>
      <c r="UOX359" s="68"/>
      <c r="UOY359" s="68"/>
      <c r="UOZ359" s="68"/>
      <c r="UPA359" s="68"/>
      <c r="UPB359" s="68"/>
      <c r="UPC359" s="68"/>
      <c r="UPD359" s="68"/>
      <c r="UPE359" s="68"/>
      <c r="UPF359" s="68"/>
      <c r="UPG359" s="68"/>
      <c r="UPH359" s="68"/>
      <c r="UPI359" s="68"/>
      <c r="UPJ359" s="68"/>
      <c r="UPK359" s="68"/>
      <c r="UPL359" s="68"/>
      <c r="UPM359" s="68"/>
      <c r="UPN359" s="68"/>
      <c r="UPO359" s="68"/>
      <c r="UPP359" s="68"/>
      <c r="UPQ359" s="68"/>
      <c r="UPR359" s="68"/>
      <c r="UPS359" s="68"/>
      <c r="UPT359" s="68"/>
      <c r="UPU359" s="68"/>
      <c r="UPV359" s="68"/>
      <c r="UPW359" s="68"/>
      <c r="UPX359" s="68"/>
      <c r="UPY359" s="68"/>
      <c r="UPZ359" s="68"/>
      <c r="UQA359" s="68"/>
      <c r="UQB359" s="68"/>
      <c r="UQC359" s="68"/>
      <c r="UQD359" s="68"/>
      <c r="UQE359" s="68"/>
      <c r="UQF359" s="68"/>
      <c r="UQG359" s="68"/>
      <c r="UQH359" s="68"/>
      <c r="UQI359" s="68"/>
      <c r="UQJ359" s="68"/>
      <c r="UQK359" s="68"/>
      <c r="UQL359" s="68"/>
      <c r="UQM359" s="68"/>
      <c r="UQN359" s="68"/>
      <c r="UQO359" s="68"/>
      <c r="UQP359" s="68"/>
      <c r="UQQ359" s="68"/>
      <c r="UQR359" s="68"/>
      <c r="UQS359" s="68"/>
      <c r="UQT359" s="68"/>
      <c r="UQU359" s="68"/>
      <c r="UQV359" s="68"/>
      <c r="UQW359" s="68"/>
      <c r="UQX359" s="68"/>
      <c r="UQY359" s="68"/>
      <c r="UQZ359" s="68"/>
      <c r="URA359" s="68"/>
      <c r="URB359" s="68"/>
      <c r="URC359" s="68"/>
      <c r="URD359" s="68"/>
      <c r="URE359" s="68"/>
      <c r="URF359" s="68"/>
      <c r="URG359" s="68"/>
      <c r="URH359" s="68"/>
      <c r="URI359" s="68"/>
      <c r="URJ359" s="68"/>
      <c r="URK359" s="68"/>
      <c r="URL359" s="68"/>
      <c r="URM359" s="68"/>
      <c r="URN359" s="68"/>
      <c r="URO359" s="68"/>
      <c r="URP359" s="68"/>
      <c r="URQ359" s="68"/>
      <c r="URR359" s="68"/>
      <c r="URS359" s="68"/>
      <c r="URT359" s="68"/>
      <c r="URU359" s="68"/>
      <c r="URV359" s="68"/>
      <c r="URW359" s="68"/>
      <c r="URX359" s="68"/>
      <c r="URY359" s="68"/>
      <c r="URZ359" s="68"/>
      <c r="USA359" s="68"/>
      <c r="USB359" s="68"/>
      <c r="USC359" s="68"/>
      <c r="USD359" s="68"/>
      <c r="USE359" s="68"/>
      <c r="USF359" s="68"/>
      <c r="USG359" s="68"/>
      <c r="USH359" s="68"/>
      <c r="USI359" s="68"/>
      <c r="USJ359" s="68"/>
      <c r="USK359" s="68"/>
      <c r="USL359" s="68"/>
      <c r="USM359" s="68"/>
      <c r="USN359" s="68"/>
      <c r="USO359" s="68"/>
      <c r="USP359" s="68"/>
      <c r="USQ359" s="68"/>
      <c r="USR359" s="68"/>
      <c r="USS359" s="68"/>
      <c r="UST359" s="68"/>
      <c r="USU359" s="68"/>
      <c r="USV359" s="68"/>
      <c r="USW359" s="68"/>
      <c r="USX359" s="68"/>
      <c r="USY359" s="68"/>
      <c r="USZ359" s="68"/>
      <c r="UTA359" s="68"/>
      <c r="UTB359" s="68"/>
      <c r="UTC359" s="68"/>
      <c r="UTD359" s="68"/>
      <c r="UTE359" s="68"/>
      <c r="UTF359" s="68"/>
      <c r="UTG359" s="68"/>
      <c r="UTH359" s="68"/>
      <c r="UTI359" s="68"/>
      <c r="UTJ359" s="68"/>
      <c r="UTK359" s="68"/>
      <c r="UTL359" s="68"/>
      <c r="UTM359" s="68"/>
      <c r="UTN359" s="68"/>
      <c r="UTO359" s="68"/>
      <c r="UTP359" s="68"/>
      <c r="UTQ359" s="68"/>
      <c r="UTR359" s="68"/>
      <c r="UTS359" s="68"/>
      <c r="UTT359" s="68"/>
      <c r="UTU359" s="68"/>
      <c r="UTV359" s="68"/>
      <c r="UTW359" s="68"/>
      <c r="UTX359" s="68"/>
      <c r="UTY359" s="68"/>
      <c r="UTZ359" s="68"/>
      <c r="UUA359" s="68"/>
      <c r="UUB359" s="68"/>
      <c r="UUC359" s="68"/>
      <c r="UUD359" s="68"/>
      <c r="UUE359" s="68"/>
      <c r="UUF359" s="68"/>
      <c r="UUG359" s="68"/>
      <c r="UUH359" s="68"/>
      <c r="UUI359" s="68"/>
      <c r="UUJ359" s="68"/>
      <c r="UUK359" s="68"/>
      <c r="UUL359" s="68"/>
      <c r="UUM359" s="68"/>
      <c r="UUN359" s="68"/>
      <c r="UUO359" s="68"/>
      <c r="UUP359" s="68"/>
      <c r="UUQ359" s="68"/>
      <c r="UUR359" s="68"/>
      <c r="UUS359" s="68"/>
      <c r="UUT359" s="68"/>
      <c r="UUU359" s="68"/>
      <c r="UUV359" s="68"/>
      <c r="UUW359" s="68"/>
      <c r="UUX359" s="68"/>
      <c r="UUY359" s="68"/>
      <c r="UUZ359" s="68"/>
      <c r="UVA359" s="68"/>
      <c r="UVB359" s="68"/>
      <c r="UVC359" s="68"/>
      <c r="UVD359" s="68"/>
      <c r="UVE359" s="68"/>
      <c r="UVF359" s="68"/>
      <c r="UVG359" s="68"/>
      <c r="UVH359" s="68"/>
      <c r="UVI359" s="68"/>
      <c r="UVJ359" s="68"/>
      <c r="UVK359" s="68"/>
      <c r="UVL359" s="68"/>
      <c r="UVM359" s="68"/>
      <c r="UVN359" s="68"/>
      <c r="UVO359" s="68"/>
      <c r="UVP359" s="68"/>
      <c r="UVQ359" s="68"/>
      <c r="UVR359" s="68"/>
      <c r="UVS359" s="68"/>
      <c r="UVT359" s="68"/>
      <c r="UVU359" s="68"/>
      <c r="UVV359" s="68"/>
      <c r="UVW359" s="68"/>
      <c r="UVX359" s="68"/>
      <c r="UVY359" s="68"/>
      <c r="UVZ359" s="68"/>
      <c r="UWA359" s="68"/>
      <c r="UWB359" s="68"/>
      <c r="UWC359" s="68"/>
      <c r="UWD359" s="68"/>
      <c r="UWE359" s="68"/>
      <c r="UWF359" s="68"/>
      <c r="UWG359" s="68"/>
      <c r="UWH359" s="68"/>
      <c r="UWI359" s="68"/>
      <c r="UWJ359" s="68"/>
      <c r="UWK359" s="68"/>
      <c r="UWL359" s="68"/>
      <c r="UWM359" s="68"/>
      <c r="UWN359" s="68"/>
      <c r="UWO359" s="68"/>
      <c r="UWP359" s="68"/>
      <c r="UWQ359" s="68"/>
      <c r="UWR359" s="68"/>
      <c r="UWS359" s="68"/>
      <c r="UWT359" s="68"/>
      <c r="UWU359" s="68"/>
      <c r="UWV359" s="68"/>
      <c r="UWW359" s="68"/>
      <c r="UWX359" s="68"/>
      <c r="UWY359" s="68"/>
      <c r="UWZ359" s="68"/>
      <c r="UXA359" s="68"/>
      <c r="UXB359" s="68"/>
      <c r="UXC359" s="68"/>
      <c r="UXD359" s="68"/>
      <c r="UXE359" s="68"/>
      <c r="UXF359" s="68"/>
      <c r="UXG359" s="68"/>
      <c r="UXH359" s="68"/>
      <c r="UXI359" s="68"/>
      <c r="UXJ359" s="68"/>
      <c r="UXK359" s="68"/>
      <c r="UXL359" s="68"/>
      <c r="UXM359" s="68"/>
      <c r="UXN359" s="68"/>
      <c r="UXO359" s="68"/>
      <c r="UXP359" s="68"/>
      <c r="UXQ359" s="68"/>
      <c r="UXR359" s="68"/>
      <c r="UXS359" s="68"/>
      <c r="UXT359" s="68"/>
      <c r="UXU359" s="68"/>
      <c r="UXV359" s="68"/>
      <c r="UXW359" s="68"/>
      <c r="UXX359" s="68"/>
      <c r="UXY359" s="68"/>
      <c r="UXZ359" s="68"/>
      <c r="UYA359" s="68"/>
      <c r="UYB359" s="68"/>
      <c r="UYC359" s="68"/>
      <c r="UYD359" s="68"/>
      <c r="UYE359" s="68"/>
      <c r="UYF359" s="68"/>
      <c r="UYG359" s="68"/>
      <c r="UYH359" s="68"/>
      <c r="UYI359" s="68"/>
      <c r="UYJ359" s="68"/>
      <c r="UYK359" s="68"/>
      <c r="UYL359" s="68"/>
      <c r="UYM359" s="68"/>
      <c r="UYN359" s="68"/>
      <c r="UYO359" s="68"/>
      <c r="UYP359" s="68"/>
      <c r="UYQ359" s="68"/>
      <c r="UYR359" s="68"/>
      <c r="UYS359" s="68"/>
      <c r="UYT359" s="68"/>
      <c r="UYU359" s="68"/>
      <c r="UYV359" s="68"/>
      <c r="UYW359" s="68"/>
      <c r="UYX359" s="68"/>
      <c r="UYY359" s="68"/>
      <c r="UYZ359" s="68"/>
      <c r="UZA359" s="68"/>
      <c r="UZB359" s="68"/>
      <c r="UZC359" s="68"/>
      <c r="UZD359" s="68"/>
      <c r="UZE359" s="68"/>
      <c r="UZF359" s="68"/>
      <c r="UZG359" s="68"/>
      <c r="UZH359" s="68"/>
      <c r="UZI359" s="68"/>
      <c r="UZJ359" s="68"/>
      <c r="UZK359" s="68"/>
      <c r="UZL359" s="68"/>
      <c r="UZM359" s="68"/>
      <c r="UZN359" s="68"/>
      <c r="UZO359" s="68"/>
      <c r="UZP359" s="68"/>
      <c r="UZQ359" s="68"/>
      <c r="UZR359" s="68"/>
      <c r="UZS359" s="68"/>
      <c r="UZT359" s="68"/>
      <c r="UZU359" s="68"/>
      <c r="UZV359" s="68"/>
      <c r="UZW359" s="68"/>
      <c r="UZX359" s="68"/>
      <c r="UZY359" s="68"/>
      <c r="UZZ359" s="68"/>
      <c r="VAA359" s="68"/>
      <c r="VAB359" s="68"/>
      <c r="VAC359" s="68"/>
      <c r="VAD359" s="68"/>
      <c r="VAE359" s="68"/>
      <c r="VAF359" s="68"/>
      <c r="VAG359" s="68"/>
      <c r="VAH359" s="68"/>
      <c r="VAI359" s="68"/>
      <c r="VAJ359" s="68"/>
      <c r="VAK359" s="68"/>
      <c r="VAL359" s="68"/>
      <c r="VAM359" s="68"/>
      <c r="VAN359" s="68"/>
      <c r="VAO359" s="68"/>
      <c r="VAP359" s="68"/>
      <c r="VAQ359" s="68"/>
      <c r="VAR359" s="68"/>
      <c r="VAS359" s="68"/>
      <c r="VAT359" s="68"/>
      <c r="VAU359" s="68"/>
      <c r="VAV359" s="68"/>
      <c r="VAW359" s="68"/>
      <c r="VAX359" s="68"/>
      <c r="VAY359" s="68"/>
      <c r="VAZ359" s="68"/>
      <c r="VBA359" s="68"/>
      <c r="VBB359" s="68"/>
      <c r="VBC359" s="68"/>
      <c r="VBD359" s="68"/>
      <c r="VBE359" s="68"/>
      <c r="VBF359" s="68"/>
      <c r="VBG359" s="68"/>
      <c r="VBH359" s="68"/>
      <c r="VBI359" s="68"/>
      <c r="VBJ359" s="68"/>
      <c r="VBK359" s="68"/>
      <c r="VBL359" s="68"/>
      <c r="VBM359" s="68"/>
      <c r="VBN359" s="68"/>
      <c r="VBO359" s="68"/>
      <c r="VBP359" s="68"/>
      <c r="VBQ359" s="68"/>
      <c r="VBR359" s="68"/>
      <c r="VBS359" s="68"/>
      <c r="VBT359" s="68"/>
      <c r="VBU359" s="68"/>
      <c r="VBV359" s="68"/>
      <c r="VBW359" s="68"/>
      <c r="VBX359" s="68"/>
      <c r="VBY359" s="68"/>
      <c r="VBZ359" s="68"/>
      <c r="VCA359" s="68"/>
      <c r="VCB359" s="68"/>
      <c r="VCC359" s="68"/>
      <c r="VCD359" s="68"/>
      <c r="VCE359" s="68"/>
      <c r="VCF359" s="68"/>
      <c r="VCG359" s="68"/>
      <c r="VCH359" s="68"/>
      <c r="VCI359" s="68"/>
      <c r="VCJ359" s="68"/>
      <c r="VCK359" s="68"/>
      <c r="VCL359" s="68"/>
      <c r="VCM359" s="68"/>
      <c r="VCN359" s="68"/>
      <c r="VCO359" s="68"/>
      <c r="VCP359" s="68"/>
      <c r="VCQ359" s="68"/>
      <c r="VCR359" s="68"/>
      <c r="VCS359" s="68"/>
      <c r="VCT359" s="68"/>
      <c r="VCU359" s="68"/>
      <c r="VCV359" s="68"/>
      <c r="VCW359" s="68"/>
      <c r="VCX359" s="68"/>
      <c r="VCY359" s="68"/>
      <c r="VCZ359" s="68"/>
      <c r="VDA359" s="68"/>
      <c r="VDB359" s="68"/>
      <c r="VDC359" s="68"/>
      <c r="VDD359" s="68"/>
      <c r="VDE359" s="68"/>
      <c r="VDF359" s="68"/>
      <c r="VDG359" s="68"/>
      <c r="VDH359" s="68"/>
      <c r="VDI359" s="68"/>
      <c r="VDJ359" s="68"/>
      <c r="VDK359" s="68"/>
      <c r="VDL359" s="68"/>
      <c r="VDM359" s="68"/>
      <c r="VDN359" s="68"/>
      <c r="VDO359" s="68"/>
      <c r="VDP359" s="68"/>
      <c r="VDQ359" s="68"/>
      <c r="VDR359" s="68"/>
      <c r="VDS359" s="68"/>
      <c r="VDT359" s="68"/>
      <c r="VDU359" s="68"/>
      <c r="VDV359" s="68"/>
      <c r="VDW359" s="68"/>
      <c r="VDX359" s="68"/>
      <c r="VDY359" s="68"/>
      <c r="VDZ359" s="68"/>
      <c r="VEA359" s="68"/>
      <c r="VEB359" s="68"/>
      <c r="VEC359" s="68"/>
      <c r="VED359" s="68"/>
      <c r="VEE359" s="68"/>
      <c r="VEF359" s="68"/>
      <c r="VEG359" s="68"/>
      <c r="VEH359" s="68"/>
      <c r="VEI359" s="68"/>
      <c r="VEJ359" s="68"/>
      <c r="VEK359" s="68"/>
      <c r="VEL359" s="68"/>
      <c r="VEM359" s="68"/>
      <c r="VEN359" s="68"/>
      <c r="VEO359" s="68"/>
      <c r="VEP359" s="68"/>
      <c r="VEQ359" s="68"/>
      <c r="VER359" s="68"/>
      <c r="VES359" s="68"/>
      <c r="VET359" s="68"/>
      <c r="VEU359" s="68"/>
      <c r="VEV359" s="68"/>
      <c r="VEW359" s="68"/>
      <c r="VEX359" s="68"/>
      <c r="VEY359" s="68"/>
      <c r="VEZ359" s="68"/>
      <c r="VFA359" s="68"/>
      <c r="VFB359" s="68"/>
      <c r="VFC359" s="68"/>
      <c r="VFD359" s="68"/>
      <c r="VFE359" s="68"/>
      <c r="VFF359" s="68"/>
      <c r="VFG359" s="68"/>
      <c r="VFH359" s="68"/>
      <c r="VFI359" s="68"/>
      <c r="VFJ359" s="68"/>
      <c r="VFK359" s="68"/>
      <c r="VFL359" s="68"/>
      <c r="VFM359" s="68"/>
      <c r="VFN359" s="68"/>
      <c r="VFO359" s="68"/>
      <c r="VFP359" s="68"/>
      <c r="VFQ359" s="68"/>
      <c r="VFR359" s="68"/>
      <c r="VFS359" s="68"/>
      <c r="VFT359" s="68"/>
      <c r="VFU359" s="68"/>
      <c r="VFV359" s="68"/>
      <c r="VFW359" s="68"/>
      <c r="VFX359" s="68"/>
      <c r="VFY359" s="68"/>
      <c r="VFZ359" s="68"/>
      <c r="VGA359" s="68"/>
      <c r="VGB359" s="68"/>
      <c r="VGC359" s="68"/>
      <c r="VGD359" s="68"/>
      <c r="VGE359" s="68"/>
      <c r="VGF359" s="68"/>
      <c r="VGG359" s="68"/>
      <c r="VGH359" s="68"/>
      <c r="VGI359" s="68"/>
      <c r="VGJ359" s="68"/>
      <c r="VGK359" s="68"/>
      <c r="VGL359" s="68"/>
      <c r="VGM359" s="68"/>
      <c r="VGN359" s="68"/>
      <c r="VGO359" s="68"/>
      <c r="VGP359" s="68"/>
      <c r="VGQ359" s="68"/>
      <c r="VGR359" s="68"/>
      <c r="VGS359" s="68"/>
      <c r="VGT359" s="68"/>
      <c r="VGU359" s="68"/>
      <c r="VGV359" s="68"/>
      <c r="VGW359" s="68"/>
      <c r="VGX359" s="68"/>
      <c r="VGY359" s="68"/>
      <c r="VGZ359" s="68"/>
      <c r="VHA359" s="68"/>
      <c r="VHB359" s="68"/>
      <c r="VHC359" s="68"/>
      <c r="VHD359" s="68"/>
      <c r="VHE359" s="68"/>
      <c r="VHF359" s="68"/>
      <c r="VHG359" s="68"/>
      <c r="VHH359" s="68"/>
      <c r="VHI359" s="68"/>
      <c r="VHJ359" s="68"/>
      <c r="VHK359" s="68"/>
      <c r="VHL359" s="68"/>
      <c r="VHM359" s="68"/>
      <c r="VHN359" s="68"/>
      <c r="VHO359" s="68"/>
      <c r="VHP359" s="68"/>
      <c r="VHQ359" s="68"/>
      <c r="VHR359" s="68"/>
      <c r="VHS359" s="68"/>
      <c r="VHT359" s="68"/>
      <c r="VHU359" s="68"/>
      <c r="VHV359" s="68"/>
      <c r="VHW359" s="68"/>
      <c r="VHX359" s="68"/>
      <c r="VHY359" s="68"/>
      <c r="VHZ359" s="68"/>
      <c r="VIA359" s="68"/>
      <c r="VIB359" s="68"/>
      <c r="VIC359" s="68"/>
      <c r="VID359" s="68"/>
      <c r="VIE359" s="68"/>
      <c r="VIF359" s="68"/>
      <c r="VIG359" s="68"/>
      <c r="VIH359" s="68"/>
      <c r="VII359" s="68"/>
      <c r="VIJ359" s="68"/>
      <c r="VIK359" s="68"/>
      <c r="VIL359" s="68"/>
      <c r="VIM359" s="68"/>
      <c r="VIN359" s="68"/>
      <c r="VIO359" s="68"/>
      <c r="VIP359" s="68"/>
      <c r="VIQ359" s="68"/>
      <c r="VIR359" s="68"/>
      <c r="VIS359" s="68"/>
      <c r="VIT359" s="68"/>
      <c r="VIU359" s="68"/>
      <c r="VIV359" s="68"/>
      <c r="VIW359" s="68"/>
      <c r="VIX359" s="68"/>
      <c r="VIY359" s="68"/>
      <c r="VIZ359" s="68"/>
      <c r="VJA359" s="68"/>
      <c r="VJB359" s="68"/>
      <c r="VJC359" s="68"/>
      <c r="VJD359" s="68"/>
      <c r="VJE359" s="68"/>
      <c r="VJF359" s="68"/>
      <c r="VJG359" s="68"/>
      <c r="VJH359" s="68"/>
      <c r="VJI359" s="68"/>
      <c r="VJJ359" s="68"/>
      <c r="VJK359" s="68"/>
      <c r="VJL359" s="68"/>
      <c r="VJM359" s="68"/>
      <c r="VJN359" s="68"/>
      <c r="VJO359" s="68"/>
      <c r="VJP359" s="68"/>
      <c r="VJQ359" s="68"/>
      <c r="VJR359" s="68"/>
      <c r="VJS359" s="68"/>
      <c r="VJT359" s="68"/>
      <c r="VJU359" s="68"/>
      <c r="VJV359" s="68"/>
      <c r="VJW359" s="68"/>
      <c r="VJX359" s="68"/>
      <c r="VJY359" s="68"/>
      <c r="VJZ359" s="68"/>
      <c r="VKA359" s="68"/>
      <c r="VKB359" s="68"/>
      <c r="VKC359" s="68"/>
      <c r="VKD359" s="68"/>
      <c r="VKE359" s="68"/>
      <c r="VKF359" s="68"/>
      <c r="VKG359" s="68"/>
      <c r="VKH359" s="68"/>
      <c r="VKI359" s="68"/>
      <c r="VKJ359" s="68"/>
      <c r="VKK359" s="68"/>
      <c r="VKL359" s="68"/>
      <c r="VKM359" s="68"/>
      <c r="VKN359" s="68"/>
      <c r="VKO359" s="68"/>
      <c r="VKP359" s="68"/>
      <c r="VKQ359" s="68"/>
      <c r="VKR359" s="68"/>
      <c r="VKS359" s="68"/>
      <c r="VKT359" s="68"/>
      <c r="VKU359" s="68"/>
      <c r="VKV359" s="68"/>
      <c r="VKW359" s="68"/>
      <c r="VKX359" s="68"/>
      <c r="VKY359" s="68"/>
      <c r="VKZ359" s="68"/>
      <c r="VLA359" s="68"/>
      <c r="VLB359" s="68"/>
      <c r="VLC359" s="68"/>
      <c r="VLD359" s="68"/>
      <c r="VLE359" s="68"/>
      <c r="VLF359" s="68"/>
      <c r="VLG359" s="68"/>
      <c r="VLH359" s="68"/>
      <c r="VLI359" s="68"/>
      <c r="VLJ359" s="68"/>
      <c r="VLK359" s="68"/>
      <c r="VLL359" s="68"/>
      <c r="VLM359" s="68"/>
      <c r="VLN359" s="68"/>
      <c r="VLO359" s="68"/>
      <c r="VLP359" s="68"/>
      <c r="VLQ359" s="68"/>
      <c r="VLR359" s="68"/>
      <c r="VLS359" s="68"/>
      <c r="VLT359" s="68"/>
      <c r="VLU359" s="68"/>
      <c r="VLV359" s="68"/>
      <c r="VLW359" s="68"/>
      <c r="VLX359" s="68"/>
      <c r="VLY359" s="68"/>
      <c r="VLZ359" s="68"/>
      <c r="VMA359" s="68"/>
      <c r="VMB359" s="68"/>
      <c r="VMC359" s="68"/>
      <c r="VMD359" s="68"/>
      <c r="VME359" s="68"/>
      <c r="VMF359" s="68"/>
      <c r="VMG359" s="68"/>
      <c r="VMH359" s="68"/>
      <c r="VMI359" s="68"/>
      <c r="VMJ359" s="68"/>
      <c r="VMK359" s="68"/>
      <c r="VML359" s="68"/>
      <c r="VMM359" s="68"/>
      <c r="VMN359" s="68"/>
      <c r="VMO359" s="68"/>
      <c r="VMP359" s="68"/>
      <c r="VMQ359" s="68"/>
      <c r="VMR359" s="68"/>
      <c r="VMS359" s="68"/>
      <c r="VMT359" s="68"/>
      <c r="VMU359" s="68"/>
      <c r="VMV359" s="68"/>
      <c r="VMW359" s="68"/>
      <c r="VMX359" s="68"/>
      <c r="VMY359" s="68"/>
      <c r="VMZ359" s="68"/>
      <c r="VNA359" s="68"/>
      <c r="VNB359" s="68"/>
      <c r="VNC359" s="68"/>
      <c r="VND359" s="68"/>
      <c r="VNE359" s="68"/>
      <c r="VNF359" s="68"/>
      <c r="VNG359" s="68"/>
      <c r="VNH359" s="68"/>
      <c r="VNI359" s="68"/>
      <c r="VNJ359" s="68"/>
      <c r="VNK359" s="68"/>
      <c r="VNL359" s="68"/>
      <c r="VNM359" s="68"/>
      <c r="VNN359" s="68"/>
      <c r="VNO359" s="68"/>
      <c r="VNP359" s="68"/>
      <c r="VNQ359" s="68"/>
      <c r="VNR359" s="68"/>
      <c r="VNS359" s="68"/>
      <c r="VNT359" s="68"/>
      <c r="VNU359" s="68"/>
      <c r="VNV359" s="68"/>
      <c r="VNW359" s="68"/>
      <c r="VNX359" s="68"/>
      <c r="VNY359" s="68"/>
      <c r="VNZ359" s="68"/>
      <c r="VOA359" s="68"/>
      <c r="VOB359" s="68"/>
      <c r="VOC359" s="68"/>
      <c r="VOD359" s="68"/>
      <c r="VOE359" s="68"/>
      <c r="VOF359" s="68"/>
      <c r="VOG359" s="68"/>
      <c r="VOH359" s="68"/>
      <c r="VOI359" s="68"/>
      <c r="VOJ359" s="68"/>
      <c r="VOK359" s="68"/>
      <c r="VOL359" s="68"/>
      <c r="VOM359" s="68"/>
      <c r="VON359" s="68"/>
      <c r="VOO359" s="68"/>
      <c r="VOP359" s="68"/>
      <c r="VOQ359" s="68"/>
      <c r="VOR359" s="68"/>
      <c r="VOS359" s="68"/>
      <c r="VOT359" s="68"/>
      <c r="VOU359" s="68"/>
      <c r="VOV359" s="68"/>
      <c r="VOW359" s="68"/>
      <c r="VOX359" s="68"/>
      <c r="VOY359" s="68"/>
      <c r="VOZ359" s="68"/>
      <c r="VPA359" s="68"/>
      <c r="VPB359" s="68"/>
      <c r="VPC359" s="68"/>
      <c r="VPD359" s="68"/>
      <c r="VPE359" s="68"/>
      <c r="VPF359" s="68"/>
      <c r="VPG359" s="68"/>
      <c r="VPH359" s="68"/>
      <c r="VPI359" s="68"/>
      <c r="VPJ359" s="68"/>
      <c r="VPK359" s="68"/>
      <c r="VPL359" s="68"/>
      <c r="VPM359" s="68"/>
      <c r="VPN359" s="68"/>
      <c r="VPO359" s="68"/>
      <c r="VPP359" s="68"/>
      <c r="VPQ359" s="68"/>
      <c r="VPR359" s="68"/>
      <c r="VPS359" s="68"/>
      <c r="VPT359" s="68"/>
      <c r="VPU359" s="68"/>
      <c r="VPV359" s="68"/>
      <c r="VPW359" s="68"/>
      <c r="VPX359" s="68"/>
      <c r="VPY359" s="68"/>
      <c r="VPZ359" s="68"/>
      <c r="VQA359" s="68"/>
      <c r="VQB359" s="68"/>
      <c r="VQC359" s="68"/>
      <c r="VQD359" s="68"/>
      <c r="VQE359" s="68"/>
      <c r="VQF359" s="68"/>
      <c r="VQG359" s="68"/>
      <c r="VQH359" s="68"/>
      <c r="VQI359" s="68"/>
      <c r="VQJ359" s="68"/>
      <c r="VQK359" s="68"/>
      <c r="VQL359" s="68"/>
      <c r="VQM359" s="68"/>
      <c r="VQN359" s="68"/>
      <c r="VQO359" s="68"/>
      <c r="VQP359" s="68"/>
      <c r="VQQ359" s="68"/>
      <c r="VQR359" s="68"/>
      <c r="VQS359" s="68"/>
      <c r="VQT359" s="68"/>
      <c r="VQU359" s="68"/>
      <c r="VQV359" s="68"/>
      <c r="VQW359" s="68"/>
      <c r="VQX359" s="68"/>
      <c r="VQY359" s="68"/>
      <c r="VQZ359" s="68"/>
      <c r="VRA359" s="68"/>
      <c r="VRB359" s="68"/>
      <c r="VRC359" s="68"/>
      <c r="VRD359" s="68"/>
      <c r="VRE359" s="68"/>
      <c r="VRF359" s="68"/>
      <c r="VRG359" s="68"/>
      <c r="VRH359" s="68"/>
      <c r="VRI359" s="68"/>
      <c r="VRJ359" s="68"/>
      <c r="VRK359" s="68"/>
      <c r="VRL359" s="68"/>
      <c r="VRM359" s="68"/>
      <c r="VRN359" s="68"/>
      <c r="VRO359" s="68"/>
      <c r="VRP359" s="68"/>
      <c r="VRQ359" s="68"/>
      <c r="VRR359" s="68"/>
      <c r="VRS359" s="68"/>
      <c r="VRT359" s="68"/>
      <c r="VRU359" s="68"/>
      <c r="VRV359" s="68"/>
      <c r="VRW359" s="68"/>
      <c r="VRX359" s="68"/>
      <c r="VRY359" s="68"/>
      <c r="VRZ359" s="68"/>
      <c r="VSA359" s="68"/>
      <c r="VSB359" s="68"/>
      <c r="VSC359" s="68"/>
      <c r="VSD359" s="68"/>
      <c r="VSE359" s="68"/>
      <c r="VSF359" s="68"/>
      <c r="VSG359" s="68"/>
      <c r="VSH359" s="68"/>
      <c r="VSI359" s="68"/>
      <c r="VSJ359" s="68"/>
      <c r="VSK359" s="68"/>
      <c r="VSL359" s="68"/>
      <c r="VSM359" s="68"/>
      <c r="VSN359" s="68"/>
      <c r="VSO359" s="68"/>
      <c r="VSP359" s="68"/>
      <c r="VSQ359" s="68"/>
      <c r="VSR359" s="68"/>
      <c r="VSS359" s="68"/>
      <c r="VST359" s="68"/>
      <c r="VSU359" s="68"/>
      <c r="VSV359" s="68"/>
      <c r="VSW359" s="68"/>
      <c r="VSX359" s="68"/>
      <c r="VSY359" s="68"/>
      <c r="VSZ359" s="68"/>
      <c r="VTA359" s="68"/>
      <c r="VTB359" s="68"/>
      <c r="VTC359" s="68"/>
      <c r="VTD359" s="68"/>
      <c r="VTE359" s="68"/>
      <c r="VTF359" s="68"/>
      <c r="VTG359" s="68"/>
      <c r="VTH359" s="68"/>
      <c r="VTI359" s="68"/>
      <c r="VTJ359" s="68"/>
      <c r="VTK359" s="68"/>
      <c r="VTL359" s="68"/>
      <c r="VTM359" s="68"/>
      <c r="VTN359" s="68"/>
      <c r="VTO359" s="68"/>
      <c r="VTP359" s="68"/>
      <c r="VTQ359" s="68"/>
      <c r="VTR359" s="68"/>
      <c r="VTS359" s="68"/>
      <c r="VTT359" s="68"/>
      <c r="VTU359" s="68"/>
      <c r="VTV359" s="68"/>
      <c r="VTW359" s="68"/>
      <c r="VTX359" s="68"/>
      <c r="VTY359" s="68"/>
      <c r="VTZ359" s="68"/>
      <c r="VUA359" s="68"/>
      <c r="VUB359" s="68"/>
      <c r="VUC359" s="68"/>
      <c r="VUD359" s="68"/>
      <c r="VUE359" s="68"/>
      <c r="VUF359" s="68"/>
      <c r="VUG359" s="68"/>
      <c r="VUH359" s="68"/>
      <c r="VUI359" s="68"/>
      <c r="VUJ359" s="68"/>
      <c r="VUK359" s="68"/>
      <c r="VUL359" s="68"/>
      <c r="VUM359" s="68"/>
      <c r="VUN359" s="68"/>
      <c r="VUO359" s="68"/>
      <c r="VUP359" s="68"/>
      <c r="VUQ359" s="68"/>
      <c r="VUR359" s="68"/>
      <c r="VUS359" s="68"/>
      <c r="VUT359" s="68"/>
      <c r="VUU359" s="68"/>
      <c r="VUV359" s="68"/>
      <c r="VUW359" s="68"/>
      <c r="VUX359" s="68"/>
      <c r="VUY359" s="68"/>
      <c r="VUZ359" s="68"/>
      <c r="VVA359" s="68"/>
      <c r="VVB359" s="68"/>
      <c r="VVC359" s="68"/>
      <c r="VVD359" s="68"/>
      <c r="VVE359" s="68"/>
      <c r="VVF359" s="68"/>
      <c r="VVG359" s="68"/>
      <c r="VVH359" s="68"/>
      <c r="VVI359" s="68"/>
      <c r="VVJ359" s="68"/>
      <c r="VVK359" s="68"/>
      <c r="VVL359" s="68"/>
      <c r="VVM359" s="68"/>
      <c r="VVN359" s="68"/>
      <c r="VVO359" s="68"/>
      <c r="VVP359" s="68"/>
      <c r="VVQ359" s="68"/>
      <c r="VVR359" s="68"/>
      <c r="VVS359" s="68"/>
      <c r="VVT359" s="68"/>
      <c r="VVU359" s="68"/>
      <c r="VVV359" s="68"/>
      <c r="VVW359" s="68"/>
      <c r="VVX359" s="68"/>
      <c r="VVY359" s="68"/>
      <c r="VVZ359" s="68"/>
      <c r="VWA359" s="68"/>
      <c r="VWB359" s="68"/>
      <c r="VWC359" s="68"/>
      <c r="VWD359" s="68"/>
      <c r="VWE359" s="68"/>
      <c r="VWF359" s="68"/>
      <c r="VWG359" s="68"/>
      <c r="VWH359" s="68"/>
      <c r="VWI359" s="68"/>
      <c r="VWJ359" s="68"/>
      <c r="VWK359" s="68"/>
      <c r="VWL359" s="68"/>
      <c r="VWM359" s="68"/>
      <c r="VWN359" s="68"/>
      <c r="VWO359" s="68"/>
      <c r="VWP359" s="68"/>
      <c r="VWQ359" s="68"/>
      <c r="VWR359" s="68"/>
      <c r="VWS359" s="68"/>
      <c r="VWT359" s="68"/>
      <c r="VWU359" s="68"/>
      <c r="VWV359" s="68"/>
      <c r="VWW359" s="68"/>
      <c r="VWX359" s="68"/>
      <c r="VWY359" s="68"/>
      <c r="VWZ359" s="68"/>
      <c r="VXA359" s="68"/>
      <c r="VXB359" s="68"/>
      <c r="VXC359" s="68"/>
      <c r="VXD359" s="68"/>
      <c r="VXE359" s="68"/>
      <c r="VXF359" s="68"/>
      <c r="VXG359" s="68"/>
      <c r="VXH359" s="68"/>
      <c r="VXI359" s="68"/>
      <c r="VXJ359" s="68"/>
      <c r="VXK359" s="68"/>
      <c r="VXL359" s="68"/>
      <c r="VXM359" s="68"/>
      <c r="VXN359" s="68"/>
      <c r="VXO359" s="68"/>
      <c r="VXP359" s="68"/>
      <c r="VXQ359" s="68"/>
      <c r="VXR359" s="68"/>
      <c r="VXS359" s="68"/>
      <c r="VXT359" s="68"/>
      <c r="VXU359" s="68"/>
      <c r="VXV359" s="68"/>
      <c r="VXW359" s="68"/>
      <c r="VXX359" s="68"/>
      <c r="VXY359" s="68"/>
      <c r="VXZ359" s="68"/>
      <c r="VYA359" s="68"/>
      <c r="VYB359" s="68"/>
      <c r="VYC359" s="68"/>
      <c r="VYD359" s="68"/>
      <c r="VYE359" s="68"/>
      <c r="VYF359" s="68"/>
      <c r="VYG359" s="68"/>
      <c r="VYH359" s="68"/>
      <c r="VYI359" s="68"/>
      <c r="VYJ359" s="68"/>
      <c r="VYK359" s="68"/>
      <c r="VYL359" s="68"/>
      <c r="VYM359" s="68"/>
      <c r="VYN359" s="68"/>
      <c r="VYO359" s="68"/>
      <c r="VYP359" s="68"/>
      <c r="VYQ359" s="68"/>
      <c r="VYR359" s="68"/>
      <c r="VYS359" s="68"/>
      <c r="VYT359" s="68"/>
      <c r="VYU359" s="68"/>
      <c r="VYV359" s="68"/>
      <c r="VYW359" s="68"/>
      <c r="VYX359" s="68"/>
      <c r="VYY359" s="68"/>
      <c r="VYZ359" s="68"/>
      <c r="VZA359" s="68"/>
      <c r="VZB359" s="68"/>
      <c r="VZC359" s="68"/>
      <c r="VZD359" s="68"/>
      <c r="VZE359" s="68"/>
      <c r="VZF359" s="68"/>
      <c r="VZG359" s="68"/>
      <c r="VZH359" s="68"/>
      <c r="VZI359" s="68"/>
      <c r="VZJ359" s="68"/>
      <c r="VZK359" s="68"/>
      <c r="VZL359" s="68"/>
      <c r="VZM359" s="68"/>
      <c r="VZN359" s="68"/>
      <c r="VZO359" s="68"/>
      <c r="VZP359" s="68"/>
      <c r="VZQ359" s="68"/>
      <c r="VZR359" s="68"/>
      <c r="VZS359" s="68"/>
      <c r="VZT359" s="68"/>
      <c r="VZU359" s="68"/>
      <c r="VZV359" s="68"/>
      <c r="VZW359" s="68"/>
      <c r="VZX359" s="68"/>
      <c r="VZY359" s="68"/>
      <c r="VZZ359" s="68"/>
      <c r="WAA359" s="68"/>
      <c r="WAB359" s="68"/>
      <c r="WAC359" s="68"/>
      <c r="WAD359" s="68"/>
      <c r="WAE359" s="68"/>
      <c r="WAF359" s="68"/>
      <c r="WAG359" s="68"/>
      <c r="WAH359" s="68"/>
      <c r="WAI359" s="68"/>
      <c r="WAJ359" s="68"/>
      <c r="WAK359" s="68"/>
      <c r="WAL359" s="68"/>
      <c r="WAM359" s="68"/>
      <c r="WAN359" s="68"/>
      <c r="WAO359" s="68"/>
      <c r="WAP359" s="68"/>
      <c r="WAQ359" s="68"/>
      <c r="WAR359" s="68"/>
      <c r="WAS359" s="68"/>
      <c r="WAT359" s="68"/>
      <c r="WAU359" s="68"/>
      <c r="WAV359" s="68"/>
      <c r="WAW359" s="68"/>
      <c r="WAX359" s="68"/>
      <c r="WAY359" s="68"/>
      <c r="WAZ359" s="68"/>
      <c r="WBA359" s="68"/>
      <c r="WBB359" s="68"/>
      <c r="WBC359" s="68"/>
      <c r="WBD359" s="68"/>
      <c r="WBE359" s="68"/>
      <c r="WBF359" s="68"/>
      <c r="WBG359" s="68"/>
      <c r="WBH359" s="68"/>
      <c r="WBI359" s="68"/>
      <c r="WBJ359" s="68"/>
      <c r="WBK359" s="68"/>
      <c r="WBL359" s="68"/>
      <c r="WBM359" s="68"/>
      <c r="WBN359" s="68"/>
      <c r="WBO359" s="68"/>
      <c r="WBP359" s="68"/>
      <c r="WBQ359" s="68"/>
      <c r="WBR359" s="68"/>
      <c r="WBS359" s="68"/>
      <c r="WBT359" s="68"/>
      <c r="WBU359" s="68"/>
      <c r="WBV359" s="68"/>
      <c r="WBW359" s="68"/>
      <c r="WBX359" s="68"/>
      <c r="WBY359" s="68"/>
      <c r="WBZ359" s="68"/>
      <c r="WCA359" s="68"/>
      <c r="WCB359" s="68"/>
      <c r="WCC359" s="68"/>
      <c r="WCD359" s="68"/>
      <c r="WCE359" s="68"/>
      <c r="WCF359" s="68"/>
      <c r="WCG359" s="68"/>
      <c r="WCH359" s="68"/>
      <c r="WCI359" s="68"/>
      <c r="WCJ359" s="68"/>
      <c r="WCK359" s="68"/>
      <c r="WCL359" s="68"/>
      <c r="WCM359" s="68"/>
      <c r="WCN359" s="68"/>
      <c r="WCO359" s="68"/>
      <c r="WCP359" s="68"/>
      <c r="WCQ359" s="68"/>
      <c r="WCR359" s="68"/>
      <c r="WCS359" s="68"/>
      <c r="WCT359" s="68"/>
      <c r="WCU359" s="68"/>
      <c r="WCV359" s="68"/>
      <c r="WCW359" s="68"/>
      <c r="WCX359" s="68"/>
      <c r="WCY359" s="68"/>
      <c r="WCZ359" s="68"/>
      <c r="WDA359" s="68"/>
      <c r="WDB359" s="68"/>
      <c r="WDC359" s="68"/>
      <c r="WDD359" s="68"/>
      <c r="WDE359" s="68"/>
      <c r="WDF359" s="68"/>
      <c r="WDG359" s="68"/>
      <c r="WDH359" s="68"/>
      <c r="WDI359" s="68"/>
      <c r="WDJ359" s="68"/>
      <c r="WDK359" s="68"/>
      <c r="WDL359" s="68"/>
      <c r="WDM359" s="68"/>
      <c r="WDN359" s="68"/>
      <c r="WDO359" s="68"/>
      <c r="WDP359" s="68"/>
      <c r="WDQ359" s="68"/>
      <c r="WDR359" s="68"/>
      <c r="WDS359" s="68"/>
      <c r="WDT359" s="68"/>
      <c r="WDU359" s="68"/>
      <c r="WDV359" s="68"/>
      <c r="WDW359" s="68"/>
      <c r="WDX359" s="68"/>
      <c r="WDY359" s="68"/>
      <c r="WDZ359" s="68"/>
      <c r="WEA359" s="68"/>
      <c r="WEB359" s="68"/>
      <c r="WEC359" s="68"/>
      <c r="WED359" s="68"/>
      <c r="WEE359" s="68"/>
      <c r="WEF359" s="68"/>
      <c r="WEG359" s="68"/>
      <c r="WEH359" s="68"/>
      <c r="WEI359" s="68"/>
      <c r="WEJ359" s="68"/>
      <c r="WEK359" s="68"/>
      <c r="WEL359" s="68"/>
      <c r="WEM359" s="68"/>
      <c r="WEN359" s="68"/>
      <c r="WEO359" s="68"/>
      <c r="WEP359" s="68"/>
      <c r="WEQ359" s="68"/>
      <c r="WER359" s="68"/>
      <c r="WES359" s="68"/>
      <c r="WET359" s="68"/>
      <c r="WEU359" s="68"/>
      <c r="WEV359" s="68"/>
      <c r="WEW359" s="68"/>
      <c r="WEX359" s="68"/>
      <c r="WEY359" s="68"/>
      <c r="WEZ359" s="68"/>
      <c r="WFA359" s="68"/>
      <c r="WFB359" s="68"/>
      <c r="WFC359" s="68"/>
      <c r="WFD359" s="68"/>
      <c r="WFE359" s="68"/>
      <c r="WFF359" s="68"/>
      <c r="WFG359" s="68"/>
      <c r="WFH359" s="68"/>
      <c r="WFI359" s="68"/>
      <c r="WFJ359" s="68"/>
      <c r="WFK359" s="68"/>
      <c r="WFL359" s="68"/>
      <c r="WFM359" s="68"/>
      <c r="WFN359" s="68"/>
      <c r="WFO359" s="68"/>
      <c r="WFP359" s="68"/>
      <c r="WFQ359" s="68"/>
      <c r="WFR359" s="68"/>
      <c r="WFS359" s="68"/>
      <c r="WFT359" s="68"/>
      <c r="WFU359" s="68"/>
      <c r="WFV359" s="68"/>
      <c r="WFW359" s="68"/>
      <c r="WFX359" s="68"/>
      <c r="WFY359" s="68"/>
      <c r="WFZ359" s="68"/>
      <c r="WGA359" s="68"/>
      <c r="WGB359" s="68"/>
      <c r="WGC359" s="68"/>
      <c r="WGD359" s="68"/>
      <c r="WGE359" s="68"/>
      <c r="WGF359" s="68"/>
      <c r="WGG359" s="68"/>
      <c r="WGH359" s="68"/>
      <c r="WGI359" s="68"/>
      <c r="WGJ359" s="68"/>
      <c r="WGK359" s="68"/>
      <c r="WGL359" s="68"/>
      <c r="WGM359" s="68"/>
      <c r="WGN359" s="68"/>
      <c r="WGO359" s="68"/>
      <c r="WGP359" s="68"/>
      <c r="WGQ359" s="68"/>
      <c r="WGR359" s="68"/>
      <c r="WGS359" s="68"/>
      <c r="WGT359" s="68"/>
      <c r="WGU359" s="68"/>
      <c r="WGV359" s="68"/>
      <c r="WGW359" s="68"/>
      <c r="WGX359" s="68"/>
      <c r="WGY359" s="68"/>
      <c r="WGZ359" s="68"/>
      <c r="WHA359" s="68"/>
      <c r="WHB359" s="68"/>
      <c r="WHC359" s="68"/>
      <c r="WHD359" s="68"/>
      <c r="WHE359" s="68"/>
      <c r="WHF359" s="68"/>
      <c r="WHG359" s="68"/>
      <c r="WHH359" s="68"/>
      <c r="WHI359" s="68"/>
      <c r="WHJ359" s="68"/>
      <c r="WHK359" s="68"/>
      <c r="WHL359" s="68"/>
      <c r="WHM359" s="68"/>
      <c r="WHN359" s="68"/>
      <c r="WHO359" s="68"/>
      <c r="WHP359" s="68"/>
      <c r="WHQ359" s="68"/>
      <c r="WHR359" s="68"/>
      <c r="WHS359" s="68"/>
      <c r="WHT359" s="68"/>
      <c r="WHU359" s="68"/>
      <c r="WHV359" s="68"/>
      <c r="WHW359" s="68"/>
      <c r="WHX359" s="68"/>
      <c r="WHY359" s="68"/>
      <c r="WHZ359" s="68"/>
      <c r="WIA359" s="68"/>
      <c r="WIB359" s="68"/>
      <c r="WIC359" s="68"/>
      <c r="WID359" s="68"/>
      <c r="WIE359" s="68"/>
      <c r="WIF359" s="68"/>
      <c r="WIG359" s="68"/>
      <c r="WIH359" s="68"/>
      <c r="WII359" s="68"/>
      <c r="WIJ359" s="68"/>
      <c r="WIK359" s="68"/>
      <c r="WIL359" s="68"/>
      <c r="WIM359" s="68"/>
      <c r="WIN359" s="68"/>
      <c r="WIO359" s="68"/>
      <c r="WIP359" s="68"/>
      <c r="WIQ359" s="68"/>
      <c r="WIR359" s="68"/>
      <c r="WIS359" s="68"/>
      <c r="WIT359" s="68"/>
      <c r="WIU359" s="68"/>
      <c r="WIV359" s="68"/>
      <c r="WIW359" s="68"/>
      <c r="WIX359" s="68"/>
      <c r="WIY359" s="68"/>
      <c r="WIZ359" s="68"/>
      <c r="WJA359" s="68"/>
      <c r="WJB359" s="68"/>
      <c r="WJC359" s="68"/>
      <c r="WJD359" s="68"/>
      <c r="WJE359" s="68"/>
      <c r="WJF359" s="68"/>
      <c r="WJG359" s="68"/>
      <c r="WJH359" s="68"/>
      <c r="WJI359" s="68"/>
      <c r="WJJ359" s="68"/>
      <c r="WJK359" s="68"/>
      <c r="WJL359" s="68"/>
      <c r="WJM359" s="68"/>
      <c r="WJN359" s="68"/>
      <c r="WJO359" s="68"/>
      <c r="WJP359" s="68"/>
      <c r="WJQ359" s="68"/>
      <c r="WJR359" s="68"/>
      <c r="WJS359" s="68"/>
      <c r="WJT359" s="68"/>
      <c r="WJU359" s="68"/>
      <c r="WJV359" s="68"/>
      <c r="WJW359" s="68"/>
      <c r="WJX359" s="68"/>
      <c r="WJY359" s="68"/>
      <c r="WJZ359" s="68"/>
      <c r="WKA359" s="68"/>
      <c r="WKB359" s="68"/>
      <c r="WKC359" s="68"/>
      <c r="WKD359" s="68"/>
      <c r="WKE359" s="68"/>
      <c r="WKF359" s="68"/>
      <c r="WKG359" s="68"/>
      <c r="WKH359" s="68"/>
      <c r="WKI359" s="68"/>
      <c r="WKJ359" s="68"/>
      <c r="WKK359" s="68"/>
      <c r="WKL359" s="68"/>
      <c r="WKM359" s="68"/>
      <c r="WKN359" s="68"/>
      <c r="WKO359" s="68"/>
      <c r="WKP359" s="68"/>
      <c r="WKQ359" s="68"/>
      <c r="WKR359" s="68"/>
      <c r="WKS359" s="68"/>
      <c r="WKT359" s="68"/>
      <c r="WKU359" s="68"/>
      <c r="WKV359" s="68"/>
      <c r="WKW359" s="68"/>
      <c r="WKX359" s="68"/>
      <c r="WKY359" s="68"/>
      <c r="WKZ359" s="68"/>
      <c r="WLA359" s="68"/>
      <c r="WLB359" s="68"/>
      <c r="WLC359" s="68"/>
      <c r="WLD359" s="68"/>
      <c r="WLE359" s="68"/>
      <c r="WLF359" s="68"/>
      <c r="WLG359" s="68"/>
      <c r="WLH359" s="68"/>
      <c r="WLI359" s="68"/>
      <c r="WLJ359" s="68"/>
      <c r="WLK359" s="68"/>
      <c r="WLL359" s="68"/>
      <c r="WLM359" s="68"/>
      <c r="WLN359" s="68"/>
      <c r="WLO359" s="68"/>
      <c r="WLP359" s="68"/>
      <c r="WLQ359" s="68"/>
      <c r="WLR359" s="68"/>
      <c r="WLS359" s="68"/>
      <c r="WLT359" s="68"/>
      <c r="WLU359" s="68"/>
      <c r="WLV359" s="68"/>
      <c r="WLW359" s="68"/>
      <c r="WLX359" s="68"/>
      <c r="WLY359" s="68"/>
      <c r="WLZ359" s="68"/>
      <c r="WMA359" s="68"/>
      <c r="WMB359" s="68"/>
      <c r="WMC359" s="68"/>
      <c r="WMD359" s="68"/>
      <c r="WME359" s="68"/>
      <c r="WMF359" s="68"/>
      <c r="WMG359" s="68"/>
      <c r="WMH359" s="68"/>
      <c r="WMI359" s="68"/>
      <c r="WMJ359" s="68"/>
      <c r="WMK359" s="68"/>
      <c r="WML359" s="68"/>
      <c r="WMM359" s="68"/>
      <c r="WMN359" s="68"/>
      <c r="WMO359" s="68"/>
      <c r="WMP359" s="68"/>
      <c r="WMQ359" s="68"/>
      <c r="WMR359" s="68"/>
      <c r="WMS359" s="68"/>
      <c r="WMT359" s="68"/>
      <c r="WMU359" s="68"/>
      <c r="WMV359" s="68"/>
      <c r="WMW359" s="68"/>
      <c r="WMX359" s="68"/>
      <c r="WMY359" s="68"/>
      <c r="WMZ359" s="68"/>
      <c r="WNA359" s="68"/>
      <c r="WNB359" s="68"/>
      <c r="WNC359" s="68"/>
      <c r="WND359" s="68"/>
      <c r="WNE359" s="68"/>
      <c r="WNF359" s="68"/>
      <c r="WNG359" s="68"/>
      <c r="WNH359" s="68"/>
      <c r="WNI359" s="68"/>
      <c r="WNJ359" s="68"/>
      <c r="WNK359" s="68"/>
      <c r="WNL359" s="68"/>
      <c r="WNM359" s="68"/>
      <c r="WNN359" s="68"/>
      <c r="WNO359" s="68"/>
      <c r="WNP359" s="68"/>
      <c r="WNQ359" s="68"/>
      <c r="WNR359" s="68"/>
      <c r="WNS359" s="68"/>
      <c r="WNT359" s="68"/>
      <c r="WNU359" s="68"/>
      <c r="WNV359" s="68"/>
      <c r="WNW359" s="68"/>
      <c r="WNX359" s="68"/>
      <c r="WNY359" s="68"/>
      <c r="WNZ359" s="68"/>
      <c r="WOA359" s="68"/>
      <c r="WOB359" s="68"/>
      <c r="WOC359" s="68"/>
      <c r="WOD359" s="68"/>
      <c r="WOE359" s="68"/>
      <c r="WOF359" s="68"/>
      <c r="WOG359" s="68"/>
      <c r="WOH359" s="68"/>
      <c r="WOI359" s="68"/>
      <c r="WOJ359" s="68"/>
      <c r="WOK359" s="68"/>
      <c r="WOL359" s="68"/>
      <c r="WOM359" s="68"/>
      <c r="WON359" s="68"/>
      <c r="WOO359" s="68"/>
      <c r="WOP359" s="68"/>
      <c r="WOQ359" s="68"/>
      <c r="WOR359" s="68"/>
      <c r="WOS359" s="68"/>
      <c r="WOT359" s="68"/>
      <c r="WOU359" s="68"/>
      <c r="WOV359" s="68"/>
      <c r="WOW359" s="68"/>
      <c r="WOX359" s="68"/>
      <c r="WOY359" s="68"/>
      <c r="WOZ359" s="68"/>
      <c r="WPA359" s="68"/>
      <c r="WPB359" s="68"/>
      <c r="WPC359" s="68"/>
      <c r="WPD359" s="68"/>
      <c r="WPE359" s="68"/>
      <c r="WPF359" s="68"/>
      <c r="WPG359" s="68"/>
      <c r="WPH359" s="68"/>
      <c r="WPI359" s="68"/>
      <c r="WPJ359" s="68"/>
      <c r="WPK359" s="68"/>
      <c r="WPL359" s="68"/>
      <c r="WPM359" s="68"/>
      <c r="WPN359" s="68"/>
      <c r="WPO359" s="68"/>
      <c r="WPP359" s="68"/>
      <c r="WPQ359" s="68"/>
      <c r="WPR359" s="68"/>
      <c r="WPS359" s="68"/>
      <c r="WPT359" s="68"/>
      <c r="WPU359" s="68"/>
      <c r="WPV359" s="68"/>
      <c r="WPW359" s="68"/>
      <c r="WPX359" s="68"/>
      <c r="WPY359" s="68"/>
      <c r="WPZ359" s="68"/>
      <c r="WQA359" s="68"/>
      <c r="WQB359" s="68"/>
      <c r="WQC359" s="68"/>
      <c r="WQD359" s="68"/>
      <c r="WQE359" s="68"/>
      <c r="WQF359" s="68"/>
      <c r="WQG359" s="68"/>
      <c r="WQH359" s="68"/>
      <c r="WQI359" s="68"/>
      <c r="WQJ359" s="68"/>
      <c r="WQK359" s="68"/>
      <c r="WQL359" s="68"/>
      <c r="WQM359" s="68"/>
      <c r="WQN359" s="68"/>
      <c r="WQO359" s="68"/>
      <c r="WQP359" s="68"/>
      <c r="WQQ359" s="68"/>
      <c r="WQR359" s="68"/>
      <c r="WQS359" s="68"/>
      <c r="WQT359" s="68"/>
      <c r="WQU359" s="68"/>
      <c r="WQV359" s="68"/>
      <c r="WQW359" s="68"/>
      <c r="WQX359" s="68"/>
      <c r="WQY359" s="68"/>
      <c r="WQZ359" s="68"/>
      <c r="WRA359" s="68"/>
      <c r="WRB359" s="68"/>
      <c r="WRC359" s="68"/>
      <c r="WRD359" s="68"/>
      <c r="WRE359" s="68"/>
      <c r="WRF359" s="68"/>
      <c r="WRG359" s="68"/>
      <c r="WRH359" s="68"/>
      <c r="WRI359" s="68"/>
      <c r="WRJ359" s="68"/>
      <c r="WRK359" s="68"/>
      <c r="WRL359" s="68"/>
      <c r="WRM359" s="68"/>
      <c r="WRN359" s="68"/>
      <c r="WRO359" s="68"/>
      <c r="WRP359" s="68"/>
      <c r="WRQ359" s="68"/>
      <c r="WRR359" s="68"/>
      <c r="WRS359" s="68"/>
      <c r="WRT359" s="68"/>
      <c r="WRU359" s="68"/>
      <c r="WRV359" s="68"/>
      <c r="WRW359" s="68"/>
      <c r="WRX359" s="68"/>
      <c r="WRY359" s="68"/>
      <c r="WRZ359" s="68"/>
      <c r="WSA359" s="68"/>
      <c r="WSB359" s="68"/>
      <c r="WSC359" s="68"/>
      <c r="WSD359" s="68"/>
      <c r="WSE359" s="68"/>
      <c r="WSF359" s="68"/>
      <c r="WSG359" s="68"/>
      <c r="WSH359" s="68"/>
      <c r="WSI359" s="68"/>
      <c r="WSJ359" s="68"/>
      <c r="WSK359" s="68"/>
      <c r="WSL359" s="68"/>
      <c r="WSM359" s="68"/>
      <c r="WSN359" s="68"/>
      <c r="WSO359" s="68"/>
      <c r="WSP359" s="68"/>
      <c r="WSQ359" s="68"/>
      <c r="WSR359" s="68"/>
      <c r="WSS359" s="68"/>
      <c r="WST359" s="68"/>
      <c r="WSU359" s="68"/>
      <c r="WSV359" s="68"/>
      <c r="WSW359" s="68"/>
      <c r="WSX359" s="68"/>
      <c r="WSY359" s="68"/>
      <c r="WSZ359" s="68"/>
      <c r="WTA359" s="68"/>
      <c r="WTB359" s="68"/>
      <c r="WTC359" s="68"/>
      <c r="WTD359" s="68"/>
      <c r="WTE359" s="68"/>
      <c r="WTF359" s="68"/>
      <c r="WTG359" s="68"/>
      <c r="WTH359" s="68"/>
      <c r="WTI359" s="68"/>
      <c r="WTJ359" s="68"/>
      <c r="WTK359" s="68"/>
      <c r="WTL359" s="68"/>
      <c r="WTM359" s="68"/>
      <c r="WTN359" s="68"/>
      <c r="WTO359" s="68"/>
      <c r="WTP359" s="68"/>
      <c r="WTQ359" s="68"/>
      <c r="WTR359" s="68"/>
      <c r="WTS359" s="68"/>
      <c r="WTT359" s="68"/>
      <c r="WTU359" s="68"/>
      <c r="WTV359" s="68"/>
      <c r="WTW359" s="68"/>
      <c r="WTX359" s="68"/>
      <c r="WTY359" s="68"/>
      <c r="WTZ359" s="68"/>
      <c r="WUA359" s="68"/>
      <c r="WUB359" s="68"/>
      <c r="WUC359" s="68"/>
      <c r="WUD359" s="68"/>
      <c r="WUE359" s="68"/>
      <c r="WUF359" s="68"/>
      <c r="WUG359" s="68"/>
      <c r="WUH359" s="68"/>
      <c r="WUI359" s="68"/>
      <c r="WUJ359" s="68"/>
      <c r="WUK359" s="68"/>
      <c r="WUL359" s="68"/>
      <c r="WUM359" s="68"/>
      <c r="WUN359" s="68"/>
      <c r="WUO359" s="68"/>
      <c r="WUP359" s="68"/>
      <c r="WUQ359" s="68"/>
      <c r="WUR359" s="68"/>
      <c r="WUS359" s="68"/>
      <c r="WUT359" s="68"/>
      <c r="WUU359" s="68"/>
      <c r="WUV359" s="68"/>
      <c r="WUW359" s="68"/>
      <c r="WUX359" s="68"/>
      <c r="WUY359" s="68"/>
      <c r="WUZ359" s="68"/>
      <c r="WVA359" s="68"/>
      <c r="WVB359" s="68"/>
      <c r="WVC359" s="68"/>
      <c r="WVD359" s="68"/>
      <c r="WVE359" s="68"/>
      <c r="WVF359" s="68"/>
      <c r="WVG359" s="68"/>
      <c r="WVH359" s="68"/>
      <c r="WVI359" s="68"/>
      <c r="WVJ359" s="68"/>
      <c r="WVK359" s="68"/>
      <c r="WVL359" s="68"/>
      <c r="WVM359" s="68"/>
      <c r="WVN359" s="68"/>
      <c r="WVO359" s="68"/>
      <c r="WVP359" s="68"/>
      <c r="WVQ359" s="68"/>
      <c r="WVR359" s="68"/>
      <c r="WVS359" s="68"/>
      <c r="WVT359" s="68"/>
      <c r="WVU359" s="68"/>
      <c r="WVV359" s="68"/>
      <c r="WVW359" s="68"/>
      <c r="WVX359" s="68"/>
      <c r="WVY359" s="68"/>
      <c r="WVZ359" s="68"/>
      <c r="WWA359" s="68"/>
      <c r="WWB359" s="68"/>
      <c r="WWC359" s="68"/>
      <c r="WWD359" s="68"/>
      <c r="WWE359" s="68"/>
      <c r="WWF359" s="68"/>
      <c r="WWG359" s="68"/>
      <c r="WWH359" s="68"/>
      <c r="WWI359" s="68"/>
      <c r="WWJ359" s="68"/>
      <c r="WWK359" s="68"/>
      <c r="WWL359" s="68"/>
      <c r="WWM359" s="68"/>
      <c r="WWN359" s="68"/>
      <c r="WWO359" s="68"/>
      <c r="WWP359" s="68"/>
      <c r="WWQ359" s="68"/>
      <c r="WWR359" s="68"/>
      <c r="WWS359" s="68"/>
      <c r="WWT359" s="68"/>
      <c r="WWU359" s="68"/>
      <c r="WWV359" s="68"/>
      <c r="WWW359" s="68"/>
      <c r="WWX359" s="68"/>
      <c r="WWY359" s="68"/>
      <c r="WWZ359" s="68"/>
      <c r="WXA359" s="68"/>
      <c r="WXB359" s="68"/>
      <c r="WXC359" s="68"/>
      <c r="WXD359" s="68"/>
      <c r="WXE359" s="68"/>
      <c r="WXF359" s="68"/>
      <c r="WXG359" s="68"/>
      <c r="WXH359" s="68"/>
      <c r="WXI359" s="68"/>
      <c r="WXJ359" s="68"/>
      <c r="WXK359" s="68"/>
      <c r="WXL359" s="68"/>
      <c r="WXM359" s="68"/>
      <c r="WXN359" s="68"/>
      <c r="WXO359" s="68"/>
      <c r="WXP359" s="68"/>
      <c r="WXQ359" s="68"/>
      <c r="WXR359" s="68"/>
      <c r="WXS359" s="68"/>
      <c r="WXT359" s="68"/>
      <c r="WXU359" s="68"/>
      <c r="WXV359" s="68"/>
      <c r="WXW359" s="68"/>
      <c r="WXX359" s="68"/>
      <c r="WXY359" s="68"/>
      <c r="WXZ359" s="68"/>
      <c r="WYA359" s="68"/>
      <c r="WYB359" s="68"/>
      <c r="WYC359" s="68"/>
      <c r="WYD359" s="68"/>
      <c r="WYE359" s="68"/>
      <c r="WYF359" s="68"/>
      <c r="WYG359" s="68"/>
      <c r="WYH359" s="68"/>
      <c r="WYI359" s="68"/>
      <c r="WYJ359" s="68"/>
      <c r="WYK359" s="68"/>
      <c r="WYL359" s="68"/>
      <c r="WYM359" s="68"/>
      <c r="WYN359" s="68"/>
      <c r="WYO359" s="68"/>
      <c r="WYP359" s="68"/>
      <c r="WYQ359" s="68"/>
      <c r="WYR359" s="68"/>
      <c r="WYS359" s="68"/>
      <c r="WYT359" s="68"/>
      <c r="WYU359" s="68"/>
      <c r="WYV359" s="68"/>
      <c r="WYW359" s="68"/>
      <c r="WYX359" s="68"/>
      <c r="WYY359" s="68"/>
      <c r="WYZ359" s="68"/>
      <c r="WZA359" s="68"/>
      <c r="WZB359" s="68"/>
      <c r="WZC359" s="68"/>
      <c r="WZD359" s="68"/>
      <c r="WZE359" s="68"/>
      <c r="WZF359" s="68"/>
      <c r="WZG359" s="68"/>
      <c r="WZH359" s="68"/>
      <c r="WZI359" s="68"/>
      <c r="WZJ359" s="68"/>
      <c r="WZK359" s="68"/>
      <c r="WZL359" s="68"/>
      <c r="WZM359" s="68"/>
      <c r="WZN359" s="68"/>
      <c r="WZO359" s="68"/>
      <c r="WZP359" s="68"/>
      <c r="WZQ359" s="68"/>
      <c r="WZR359" s="68"/>
      <c r="WZS359" s="68"/>
      <c r="WZT359" s="68"/>
      <c r="WZU359" s="68"/>
      <c r="WZV359" s="68"/>
      <c r="WZW359" s="68"/>
      <c r="WZX359" s="68"/>
      <c r="WZY359" s="68"/>
      <c r="WZZ359" s="68"/>
      <c r="XAA359" s="68"/>
      <c r="XAB359" s="68"/>
      <c r="XAC359" s="68"/>
      <c r="XAD359" s="68"/>
      <c r="XAE359" s="68"/>
      <c r="XAF359" s="68"/>
      <c r="XAG359" s="68"/>
      <c r="XAH359" s="68"/>
      <c r="XAI359" s="68"/>
      <c r="XAJ359" s="68"/>
      <c r="XAK359" s="68"/>
      <c r="XAL359" s="68"/>
      <c r="XAM359" s="68"/>
      <c r="XAN359" s="68"/>
      <c r="XAO359" s="68"/>
      <c r="XAP359" s="68"/>
      <c r="XAQ359" s="68"/>
      <c r="XAR359" s="68"/>
      <c r="XAS359" s="68"/>
      <c r="XAT359" s="68"/>
      <c r="XAU359" s="68"/>
      <c r="XAV359" s="68"/>
      <c r="XAW359" s="68"/>
      <c r="XAX359" s="68"/>
      <c r="XAY359" s="68"/>
      <c r="XAZ359" s="68"/>
      <c r="XBA359" s="68"/>
      <c r="XBB359" s="68"/>
      <c r="XBC359" s="68"/>
      <c r="XBD359" s="68"/>
      <c r="XBE359" s="68"/>
      <c r="XBF359" s="68"/>
      <c r="XBG359" s="68"/>
      <c r="XBH359" s="68"/>
      <c r="XBI359" s="68"/>
      <c r="XBJ359" s="68"/>
      <c r="XBK359" s="68"/>
      <c r="XBL359" s="68"/>
      <c r="XBM359" s="68"/>
      <c r="XBN359" s="68"/>
      <c r="XBO359" s="68"/>
      <c r="XBP359" s="68"/>
      <c r="XBQ359" s="68"/>
      <c r="XBR359" s="68"/>
      <c r="XBS359" s="68"/>
      <c r="XBT359" s="68"/>
      <c r="XBU359" s="68"/>
      <c r="XBV359" s="68"/>
      <c r="XBW359" s="68"/>
      <c r="XBX359" s="68"/>
      <c r="XBY359" s="68"/>
      <c r="XBZ359" s="68"/>
      <c r="XCA359" s="68"/>
      <c r="XCB359" s="68"/>
      <c r="XCC359" s="68"/>
      <c r="XCD359" s="68"/>
      <c r="XCE359" s="68"/>
      <c r="XCF359" s="68"/>
      <c r="XCG359" s="68"/>
      <c r="XCH359" s="68"/>
      <c r="XCI359" s="68"/>
      <c r="XCJ359" s="68"/>
      <c r="XCK359" s="68"/>
      <c r="XCL359" s="68"/>
      <c r="XCM359" s="68"/>
      <c r="XCN359" s="68"/>
      <c r="XCO359" s="68"/>
      <c r="XCP359" s="68"/>
      <c r="XCQ359" s="68"/>
      <c r="XCR359" s="68"/>
      <c r="XCS359" s="68"/>
      <c r="XCT359" s="68"/>
      <c r="XCU359" s="68"/>
      <c r="XCV359" s="68"/>
      <c r="XCW359" s="68"/>
      <c r="XCX359" s="68"/>
      <c r="XCY359" s="68"/>
      <c r="XCZ359" s="68"/>
      <c r="XDA359" s="68"/>
      <c r="XDB359" s="68"/>
      <c r="XDC359" s="68"/>
      <c r="XDD359" s="68"/>
      <c r="XDE359" s="68"/>
      <c r="XDF359" s="68"/>
      <c r="XDG359" s="68"/>
      <c r="XDH359" s="68"/>
      <c r="XDI359" s="68"/>
      <c r="XDJ359" s="68"/>
      <c r="XDK359" s="68"/>
      <c r="XDL359" s="68"/>
      <c r="XDM359" s="68"/>
      <c r="XDN359" s="68"/>
      <c r="XDO359" s="68"/>
      <c r="XDP359" s="68"/>
      <c r="XDQ359" s="68"/>
      <c r="XDR359" s="68"/>
      <c r="XDS359" s="68"/>
      <c r="XDT359" s="68"/>
      <c r="XDU359" s="68"/>
      <c r="XDV359" s="68"/>
      <c r="XDW359" s="68"/>
      <c r="XDX359" s="68"/>
      <c r="XDY359" s="68"/>
      <c r="XDZ359" s="68"/>
      <c r="XEA359" s="68"/>
      <c r="XEB359" s="68"/>
      <c r="XEC359" s="68"/>
      <c r="XED359" s="68"/>
      <c r="XEE359" s="68"/>
      <c r="XEF359" s="68"/>
      <c r="XEG359" s="68"/>
      <c r="XEH359" s="68"/>
      <c r="XEI359" s="68"/>
      <c r="XEJ359" s="68"/>
      <c r="XEK359" s="68"/>
      <c r="XEL359" s="68"/>
      <c r="XEM359" s="68"/>
      <c r="XEN359" s="68"/>
      <c r="XEO359" s="68"/>
      <c r="XEP359" s="68"/>
      <c r="XEQ359" s="68"/>
      <c r="XER359" s="68"/>
      <c r="XES359" s="68"/>
      <c r="XET359" s="68"/>
      <c r="XEU359" s="68"/>
      <c r="XEV359" s="68"/>
      <c r="XEW359" s="68"/>
      <c r="XEX359" s="68"/>
      <c r="XEY359" s="68"/>
      <c r="XEZ359" s="68"/>
      <c r="XFA359" s="68"/>
      <c r="XFB359" s="68"/>
      <c r="XFC359" s="68"/>
      <c r="XFD359" s="68"/>
    </row>
    <row r="360" spans="1:16384" ht="15" customHeight="1">
      <c r="A360" s="52" t="s">
        <v>328</v>
      </c>
      <c r="C360" s="68" t="s">
        <v>1166</v>
      </c>
      <c r="D360" s="52" t="s">
        <v>1184</v>
      </c>
      <c r="E360" s="52" t="s">
        <v>15</v>
      </c>
      <c r="F360" s="52">
        <v>33049910</v>
      </c>
      <c r="G360" s="99">
        <v>0.27</v>
      </c>
      <c r="H360" s="103">
        <v>99.9</v>
      </c>
      <c r="I360" s="99">
        <v>0.4</v>
      </c>
      <c r="J360" s="53">
        <v>51.470725995316165</v>
      </c>
      <c r="K360" s="58">
        <v>0.22</v>
      </c>
      <c r="L360" s="53">
        <v>53.615339578454339</v>
      </c>
      <c r="M360" s="54">
        <v>59.849681389902521</v>
      </c>
      <c r="N360" s="53">
        <v>53.615339578454339</v>
      </c>
      <c r="O360" s="68"/>
    </row>
  </sheetData>
  <autoFilter ref="A2:N360"/>
  <mergeCells count="1">
    <mergeCell ref="L1:N1"/>
  </mergeCells>
  <conditionalFormatting sqref="C345:C357">
    <cfRule type="duplicateValues" dxfId="2" priority="3"/>
  </conditionalFormatting>
  <conditionalFormatting sqref="C345:C357">
    <cfRule type="duplicateValues" dxfId="1" priority="2"/>
  </conditionalFormatting>
  <conditionalFormatting sqref="C360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37"/>
  <sheetViews>
    <sheetView topLeftCell="A10" workbookViewId="0">
      <selection activeCell="A34" sqref="A34"/>
    </sheetView>
  </sheetViews>
  <sheetFormatPr defaultRowHeight="15"/>
  <cols>
    <col min="1" max="1" width="44" bestFit="1" customWidth="1"/>
    <col min="2" max="2" width="44.28515625" bestFit="1" customWidth="1"/>
  </cols>
  <sheetData>
    <row r="1" spans="1:5">
      <c r="A1" t="s">
        <v>376</v>
      </c>
    </row>
    <row r="3" spans="1:5">
      <c r="A3" s="62" t="s">
        <v>377</v>
      </c>
    </row>
    <row r="4" spans="1:5">
      <c r="A4" s="46" t="s">
        <v>381</v>
      </c>
      <c r="B4" s="46" t="s">
        <v>380</v>
      </c>
    </row>
    <row r="5" spans="1:5">
      <c r="A5" s="59" t="s">
        <v>200</v>
      </c>
      <c r="B5" s="59" t="s">
        <v>167</v>
      </c>
      <c r="C5" s="59"/>
      <c r="D5" s="59"/>
      <c r="E5" s="59"/>
    </row>
    <row r="6" spans="1:5">
      <c r="A6" s="59" t="s">
        <v>201</v>
      </c>
      <c r="B6" s="59" t="s">
        <v>168</v>
      </c>
      <c r="C6" s="59"/>
      <c r="D6" s="59"/>
      <c r="E6" s="59"/>
    </row>
    <row r="7" spans="1:5">
      <c r="A7" s="59"/>
      <c r="B7" s="59"/>
      <c r="C7" s="59"/>
      <c r="D7" s="59"/>
      <c r="E7" s="59"/>
    </row>
    <row r="8" spans="1:5">
      <c r="A8" s="59" t="s">
        <v>48</v>
      </c>
      <c r="B8" s="59" t="s">
        <v>374</v>
      </c>
      <c r="C8" s="59"/>
      <c r="D8" s="59"/>
      <c r="E8" s="59"/>
    </row>
    <row r="9" spans="1:5">
      <c r="A9" s="59" t="s">
        <v>146</v>
      </c>
      <c r="B9" s="59"/>
      <c r="C9" s="59"/>
      <c r="D9" s="59"/>
      <c r="E9" s="59"/>
    </row>
    <row r="10" spans="1:5">
      <c r="A10" s="60"/>
      <c r="B10" s="59"/>
      <c r="C10" s="59"/>
      <c r="D10" s="59"/>
      <c r="E10" s="59"/>
    </row>
    <row r="11" spans="1:5">
      <c r="A11" s="63" t="s">
        <v>378</v>
      </c>
      <c r="B11" s="59"/>
      <c r="C11" s="59" t="s">
        <v>381</v>
      </c>
      <c r="D11" s="59" t="s">
        <v>380</v>
      </c>
      <c r="E11" s="59"/>
    </row>
    <row r="12" spans="1:5">
      <c r="A12" s="59" t="s">
        <v>196</v>
      </c>
      <c r="B12" s="59" t="s">
        <v>197</v>
      </c>
      <c r="C12" s="59">
        <v>219.9</v>
      </c>
      <c r="D12" s="59">
        <v>199.9</v>
      </c>
      <c r="E12" s="59"/>
    </row>
    <row r="13" spans="1:5">
      <c r="A13" s="59"/>
      <c r="B13" s="59"/>
      <c r="C13" s="59"/>
      <c r="D13" s="59"/>
      <c r="E13" s="59"/>
    </row>
    <row r="14" spans="1:5">
      <c r="A14" s="63" t="s">
        <v>382</v>
      </c>
      <c r="B14" s="59"/>
      <c r="C14" s="59"/>
      <c r="D14" s="59"/>
      <c r="E14" s="59"/>
    </row>
    <row r="15" spans="1:5">
      <c r="A15" s="59"/>
      <c r="B15" s="59"/>
      <c r="C15" s="59"/>
      <c r="D15" s="59"/>
      <c r="E15" s="59"/>
    </row>
    <row r="16" spans="1:5">
      <c r="A16" s="59" t="s">
        <v>332</v>
      </c>
      <c r="B16" s="59" t="s">
        <v>333</v>
      </c>
      <c r="C16" s="59"/>
      <c r="D16" s="59"/>
      <c r="E16" s="59"/>
    </row>
    <row r="17" spans="1:5">
      <c r="A17" s="59" t="s">
        <v>334</v>
      </c>
      <c r="B17" s="59" t="s">
        <v>335</v>
      </c>
      <c r="C17" s="59"/>
      <c r="D17" s="59"/>
      <c r="E17" s="59"/>
    </row>
    <row r="18" spans="1:5">
      <c r="A18" s="59" t="s">
        <v>336</v>
      </c>
      <c r="B18" s="59" t="s">
        <v>337</v>
      </c>
      <c r="C18" s="59"/>
      <c r="D18" s="59"/>
      <c r="E18" s="59"/>
    </row>
    <row r="19" spans="1:5">
      <c r="A19" s="59" t="s">
        <v>338</v>
      </c>
      <c r="B19" s="59" t="s">
        <v>339</v>
      </c>
      <c r="C19" s="59"/>
      <c r="D19" s="59"/>
      <c r="E19" s="59"/>
    </row>
    <row r="20" spans="1:5">
      <c r="A20" s="59" t="s">
        <v>340</v>
      </c>
      <c r="B20" s="59" t="s">
        <v>341</v>
      </c>
      <c r="C20" s="59"/>
      <c r="D20" s="59"/>
      <c r="E20" s="59"/>
    </row>
    <row r="21" spans="1:5">
      <c r="A21" s="59" t="s">
        <v>342</v>
      </c>
      <c r="B21" s="59" t="s">
        <v>343</v>
      </c>
      <c r="C21" s="59"/>
      <c r="D21" s="59"/>
      <c r="E21" s="59"/>
    </row>
    <row r="22" spans="1:5">
      <c r="A22" s="59" t="s">
        <v>344</v>
      </c>
      <c r="B22" s="59" t="s">
        <v>345</v>
      </c>
      <c r="C22" s="59"/>
      <c r="D22" s="59"/>
      <c r="E22" s="59"/>
    </row>
    <row r="23" spans="1:5">
      <c r="A23" s="59" t="s">
        <v>346</v>
      </c>
      <c r="B23" s="59" t="s">
        <v>347</v>
      </c>
      <c r="C23" s="59"/>
      <c r="D23" s="59"/>
      <c r="E23" s="59"/>
    </row>
    <row r="24" spans="1:5">
      <c r="A24" s="59" t="s">
        <v>348</v>
      </c>
      <c r="B24" s="59" t="s">
        <v>349</v>
      </c>
      <c r="C24" s="59"/>
      <c r="D24" s="59"/>
      <c r="E24" s="59"/>
    </row>
    <row r="25" spans="1:5">
      <c r="A25" s="59" t="s">
        <v>350</v>
      </c>
      <c r="B25" s="59" t="s">
        <v>351</v>
      </c>
      <c r="C25" s="59"/>
      <c r="D25" s="59"/>
      <c r="E25" s="59"/>
    </row>
    <row r="26" spans="1:5">
      <c r="A26" s="59" t="s">
        <v>352</v>
      </c>
      <c r="B26" s="59" t="s">
        <v>353</v>
      </c>
      <c r="C26" s="59"/>
      <c r="D26" s="59"/>
      <c r="E26" s="59"/>
    </row>
    <row r="27" spans="1:5">
      <c r="A27" s="59" t="s">
        <v>354</v>
      </c>
      <c r="B27" s="59" t="s">
        <v>355</v>
      </c>
      <c r="C27" s="59"/>
      <c r="D27" s="59"/>
      <c r="E27" s="59"/>
    </row>
    <row r="28" spans="1:5">
      <c r="A28" s="59" t="s">
        <v>356</v>
      </c>
      <c r="B28" s="59" t="s">
        <v>357</v>
      </c>
      <c r="C28" s="59"/>
      <c r="D28" s="59"/>
      <c r="E28" s="59"/>
    </row>
    <row r="29" spans="1:5">
      <c r="A29" s="59" t="s">
        <v>374</v>
      </c>
      <c r="B29" s="59" t="s">
        <v>146</v>
      </c>
      <c r="C29" s="59"/>
      <c r="D29" s="59"/>
      <c r="E29" s="59"/>
    </row>
    <row r="30" spans="1:5">
      <c r="A30" s="59" t="s">
        <v>330</v>
      </c>
      <c r="B30" s="59" t="s">
        <v>383</v>
      </c>
      <c r="C30" s="59"/>
      <c r="D30" s="59"/>
      <c r="E30" s="59"/>
    </row>
    <row r="31" spans="1:5">
      <c r="A31" s="59"/>
      <c r="B31" s="59"/>
      <c r="C31" s="59"/>
      <c r="D31" s="59"/>
      <c r="E31" s="59"/>
    </row>
    <row r="32" spans="1:5">
      <c r="A32" s="63" t="s">
        <v>379</v>
      </c>
      <c r="B32" s="59"/>
      <c r="C32" s="59"/>
      <c r="D32" s="59"/>
      <c r="E32" s="59"/>
    </row>
    <row r="33" spans="1:5">
      <c r="A33" s="61" t="s">
        <v>33</v>
      </c>
      <c r="B33" s="61" t="s">
        <v>34</v>
      </c>
      <c r="C33" s="59"/>
      <c r="D33" s="59"/>
      <c r="E33" s="59"/>
    </row>
    <row r="34" spans="1:5">
      <c r="A34" s="61" t="s">
        <v>30</v>
      </c>
      <c r="B34" s="61" t="s">
        <v>145</v>
      </c>
      <c r="C34" s="59"/>
      <c r="D34" s="59"/>
      <c r="E34" s="59"/>
    </row>
    <row r="35" spans="1:5">
      <c r="A35" s="59"/>
      <c r="B35" s="59"/>
      <c r="C35" s="59"/>
      <c r="D35" s="59"/>
      <c r="E35" s="59"/>
    </row>
    <row r="36" spans="1:5">
      <c r="A36" s="59"/>
      <c r="B36" s="59"/>
      <c r="C36" s="59"/>
      <c r="D36" s="59"/>
      <c r="E36" s="59"/>
    </row>
    <row r="37" spans="1:5">
      <c r="A37" s="59"/>
      <c r="B37" s="59"/>
      <c r="C37" s="59"/>
      <c r="D37" s="59"/>
      <c r="E37" s="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4</vt:i4>
      </vt:variant>
    </vt:vector>
  </HeadingPairs>
  <TitlesOfParts>
    <vt:vector size="15" baseType="lpstr">
      <vt:lpstr>Informações Técnicas</vt:lpstr>
      <vt:lpstr>Tabela de Preços</vt:lpstr>
      <vt:lpstr>Planilha2</vt:lpstr>
      <vt:lpstr>Planilha1</vt:lpstr>
      <vt:lpstr>Skus Cadastro Não Concluido SAP</vt:lpstr>
      <vt:lpstr>ICMS</vt:lpstr>
      <vt:lpstr>Planilha4</vt:lpstr>
      <vt:lpstr>Preços 2017</vt:lpstr>
      <vt:lpstr>Resumo</vt:lpstr>
      <vt:lpstr>Mudanças</vt:lpstr>
      <vt:lpstr>Plan1</vt:lpstr>
      <vt:lpstr>ESTADO</vt:lpstr>
      <vt:lpstr>ESTADOS</vt:lpstr>
      <vt:lpstr>REGIÃO</vt:lpstr>
      <vt:lpstr>REGIONAL</vt:lpstr>
    </vt:vector>
  </TitlesOfParts>
  <Company>LOREAL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 Deborah Goncalves da</dc:creator>
  <cp:lastModifiedBy>Matheus Helias Soares</cp:lastModifiedBy>
  <dcterms:created xsi:type="dcterms:W3CDTF">2013-02-19T14:04:47Z</dcterms:created>
  <dcterms:modified xsi:type="dcterms:W3CDTF">2018-04-19T19:48:18Z</dcterms:modified>
</cp:coreProperties>
</file>